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49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Infrastructure'!$A$1:$L$75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49"/>
  <c r="F12" i="49"/>
  <c r="G12" i="49"/>
  <c r="H12" i="49"/>
  <c r="I12" i="49"/>
  <c r="J12" i="49"/>
  <c r="K12" i="49"/>
  <c r="L12" i="49"/>
  <c r="E13" i="49"/>
  <c r="F13" i="49"/>
  <c r="G13" i="49"/>
  <c r="H13" i="49"/>
  <c r="I13" i="49"/>
  <c r="J13" i="49"/>
  <c r="K13" i="49"/>
  <c r="E14" i="49"/>
  <c r="F14" i="49"/>
  <c r="G14" i="49"/>
  <c r="H14" i="49"/>
  <c r="I14" i="49"/>
  <c r="J14" i="49"/>
  <c r="K14" i="49"/>
  <c r="E15" i="49"/>
  <c r="F15" i="49"/>
  <c r="G15" i="49"/>
  <c r="H15" i="49"/>
  <c r="I15" i="49"/>
  <c r="J15" i="49"/>
  <c r="K15" i="49"/>
  <c r="E16" i="49"/>
  <c r="F16" i="49"/>
  <c r="G16" i="49"/>
  <c r="H16" i="49"/>
  <c r="I16" i="49"/>
  <c r="J16" i="49"/>
  <c r="K16" i="49"/>
  <c r="E17" i="49"/>
  <c r="F17" i="49"/>
  <c r="G17" i="49"/>
  <c r="H17" i="49"/>
  <c r="I17" i="49"/>
  <c r="J17" i="49"/>
  <c r="K17" i="49"/>
  <c r="E18" i="49"/>
  <c r="F18" i="49"/>
  <c r="G18" i="49"/>
  <c r="H18" i="49"/>
  <c r="I18" i="49"/>
  <c r="J18" i="49"/>
  <c r="K18" i="49"/>
  <c r="E19" i="49"/>
  <c r="F19" i="49"/>
  <c r="G19" i="49"/>
  <c r="H19" i="49"/>
  <c r="I19" i="49"/>
  <c r="J19" i="49"/>
  <c r="K19" i="49"/>
  <c r="E20" i="49"/>
  <c r="F20" i="49"/>
  <c r="G20" i="49"/>
  <c r="H20" i="49"/>
  <c r="I20" i="49"/>
  <c r="J20" i="49"/>
  <c r="K20" i="49"/>
  <c r="E21" i="49"/>
  <c r="F21" i="49"/>
  <c r="G21" i="49"/>
  <c r="H21" i="49"/>
  <c r="I21" i="49"/>
  <c r="J21" i="49"/>
  <c r="K21" i="49"/>
  <c r="E22" i="49"/>
  <c r="F22" i="49"/>
  <c r="G22" i="49"/>
  <c r="H22" i="49"/>
  <c r="I22" i="49"/>
  <c r="J22" i="49"/>
  <c r="K22" i="49"/>
  <c r="E23" i="49"/>
  <c r="F23" i="49"/>
  <c r="G23" i="49"/>
  <c r="H23" i="49"/>
  <c r="I23" i="49"/>
  <c r="J23" i="49"/>
  <c r="K23" i="49"/>
  <c r="E24" i="49"/>
  <c r="F24" i="49"/>
  <c r="G24" i="49"/>
  <c r="H24" i="49"/>
  <c r="I24" i="49"/>
  <c r="J24" i="49"/>
  <c r="K24" i="49"/>
  <c r="E25" i="49"/>
  <c r="F25" i="49"/>
  <c r="G25" i="49"/>
  <c r="H25" i="49"/>
  <c r="I25" i="49"/>
  <c r="J25" i="49"/>
  <c r="K25" i="49"/>
  <c r="E26" i="49"/>
  <c r="F26" i="49"/>
  <c r="G26" i="49"/>
  <c r="H26" i="49"/>
  <c r="I26" i="49"/>
  <c r="J26" i="49"/>
  <c r="K26" i="49"/>
  <c r="E27" i="49"/>
  <c r="F27" i="49"/>
  <c r="G27" i="49"/>
  <c r="H27" i="49"/>
  <c r="I27" i="49"/>
  <c r="J27" i="49"/>
  <c r="K27" i="49"/>
  <c r="E28" i="49"/>
  <c r="F28" i="49"/>
  <c r="G28" i="49"/>
  <c r="H28" i="49"/>
  <c r="I28" i="49"/>
  <c r="J28" i="49"/>
  <c r="K28" i="49"/>
  <c r="E29" i="49"/>
  <c r="F29" i="49"/>
  <c r="G29" i="49"/>
  <c r="H29" i="49"/>
  <c r="I29" i="49"/>
  <c r="J29" i="49"/>
  <c r="K29" i="49"/>
  <c r="E30" i="49"/>
  <c r="F30" i="49"/>
  <c r="G30" i="49"/>
  <c r="H30" i="49"/>
  <c r="I30" i="49"/>
  <c r="J30" i="49"/>
  <c r="K30" i="49"/>
  <c r="E31" i="49"/>
  <c r="F31" i="49"/>
  <c r="G31" i="49"/>
  <c r="H31" i="49"/>
  <c r="I31" i="49"/>
  <c r="J31" i="49"/>
  <c r="K31" i="49"/>
  <c r="E32" i="49"/>
  <c r="F32" i="49"/>
  <c r="G32" i="49"/>
  <c r="H32" i="49"/>
  <c r="I32" i="49"/>
  <c r="J32" i="49"/>
  <c r="K32" i="49"/>
  <c r="E33" i="49"/>
  <c r="F33" i="49"/>
  <c r="G33" i="49"/>
  <c r="H33" i="49"/>
  <c r="I33" i="49"/>
  <c r="J33" i="49"/>
  <c r="K33" i="49"/>
  <c r="E34" i="49"/>
  <c r="F34" i="49"/>
  <c r="G34" i="49"/>
  <c r="H34" i="49"/>
  <c r="I34" i="49"/>
  <c r="J34" i="49"/>
  <c r="K34" i="49"/>
  <c r="E35" i="49"/>
  <c r="F35" i="49"/>
  <c r="G35" i="49"/>
  <c r="H35" i="49"/>
  <c r="I35" i="49"/>
  <c r="J35" i="49"/>
  <c r="K35" i="49"/>
  <c r="E36" i="49"/>
  <c r="F36" i="49"/>
  <c r="G36" i="49"/>
  <c r="H36" i="49"/>
  <c r="I36" i="49"/>
  <c r="J36" i="49"/>
  <c r="K36" i="49"/>
  <c r="E37" i="49"/>
  <c r="F37" i="49"/>
  <c r="G37" i="49"/>
  <c r="H37" i="49"/>
  <c r="I37" i="49"/>
  <c r="J37" i="49"/>
  <c r="K37" i="49"/>
  <c r="E38" i="49"/>
  <c r="F38" i="49"/>
  <c r="G38" i="49"/>
  <c r="H38" i="49"/>
  <c r="I38" i="49"/>
  <c r="J38" i="49"/>
  <c r="K38" i="49"/>
  <c r="E39" i="49"/>
  <c r="F39" i="49"/>
  <c r="G39" i="49"/>
  <c r="H39" i="49"/>
  <c r="I39" i="49"/>
  <c r="J39" i="49"/>
  <c r="K39" i="49"/>
  <c r="L39" i="49"/>
  <c r="E40" i="49"/>
  <c r="F40" i="49"/>
  <c r="G40" i="49"/>
  <c r="H40" i="49"/>
  <c r="I40" i="49"/>
  <c r="J40" i="49"/>
  <c r="K40" i="49"/>
  <c r="E41" i="49"/>
  <c r="F41" i="49"/>
  <c r="G41" i="49"/>
  <c r="H41" i="49"/>
  <c r="I41" i="49"/>
  <c r="J41" i="49"/>
  <c r="K41" i="49"/>
  <c r="E42" i="49"/>
  <c r="F42" i="49"/>
  <c r="G42" i="49"/>
  <c r="H42" i="49"/>
  <c r="I42" i="49"/>
  <c r="J42" i="49"/>
  <c r="K42" i="49"/>
  <c r="E43" i="49"/>
  <c r="F43" i="49"/>
  <c r="G43" i="49"/>
  <c r="H43" i="49"/>
  <c r="I43" i="49"/>
  <c r="J43" i="49"/>
  <c r="K43" i="49"/>
  <c r="E44" i="49"/>
  <c r="F44" i="49"/>
  <c r="G44" i="49"/>
  <c r="H44" i="49"/>
  <c r="I44" i="49"/>
  <c r="J44" i="49"/>
  <c r="K44" i="49"/>
  <c r="E45" i="49"/>
  <c r="F45" i="49"/>
  <c r="G45" i="49"/>
  <c r="H45" i="49"/>
  <c r="I45" i="49"/>
  <c r="J45" i="49"/>
  <c r="K45" i="49"/>
  <c r="E46" i="49"/>
  <c r="F46" i="49"/>
  <c r="G46" i="49"/>
  <c r="H46" i="49"/>
  <c r="I46" i="49"/>
  <c r="J46" i="49"/>
  <c r="K46" i="49"/>
  <c r="L46" i="49"/>
  <c r="E47" i="49"/>
  <c r="F47" i="49"/>
  <c r="G47" i="49"/>
  <c r="H47" i="49"/>
  <c r="I47" i="49"/>
  <c r="J47" i="49"/>
  <c r="K47" i="49"/>
  <c r="E48" i="49"/>
  <c r="F48" i="49"/>
  <c r="G48" i="49"/>
  <c r="H48" i="49"/>
  <c r="I48" i="49"/>
  <c r="J48" i="49"/>
  <c r="K48" i="49"/>
  <c r="E49" i="49"/>
  <c r="F49" i="49"/>
  <c r="G49" i="49"/>
  <c r="H49" i="49"/>
  <c r="I49" i="49"/>
  <c r="J49" i="49"/>
  <c r="K49" i="49"/>
  <c r="L49" i="49"/>
  <c r="E50" i="49"/>
  <c r="F50" i="49"/>
  <c r="G50" i="49"/>
  <c r="H50" i="49"/>
  <c r="I50" i="49"/>
  <c r="J50" i="49"/>
  <c r="K50" i="49"/>
  <c r="L50" i="49"/>
  <c r="E52" i="49"/>
  <c r="F52" i="49"/>
  <c r="G52" i="49"/>
  <c r="H52" i="49"/>
  <c r="I52" i="49"/>
  <c r="J52" i="49"/>
  <c r="K52" i="49"/>
  <c r="E53" i="49"/>
  <c r="F53" i="49"/>
  <c r="G53" i="49"/>
  <c r="H53" i="49"/>
  <c r="I53" i="49"/>
  <c r="J53" i="49"/>
  <c r="K53" i="49"/>
  <c r="E54" i="49"/>
  <c r="F54" i="49"/>
  <c r="G54" i="49"/>
  <c r="H54" i="49"/>
  <c r="I54" i="49"/>
  <c r="J54" i="49"/>
  <c r="K54" i="49"/>
  <c r="E56" i="49"/>
  <c r="F56" i="49"/>
  <c r="G56" i="49"/>
  <c r="H56" i="49"/>
  <c r="I56" i="49"/>
  <c r="J56" i="49"/>
  <c r="K56" i="49"/>
  <c r="L56" i="49"/>
  <c r="E58" i="49"/>
  <c r="F58" i="49"/>
  <c r="G58" i="49"/>
  <c r="H58" i="49"/>
  <c r="I58" i="49"/>
  <c r="J58" i="49"/>
  <c r="K58" i="49"/>
  <c r="E59" i="49"/>
  <c r="F59" i="49"/>
  <c r="G59" i="49"/>
  <c r="H59" i="49"/>
  <c r="I59" i="49"/>
  <c r="J59" i="49"/>
  <c r="K59" i="49"/>
  <c r="E60" i="49"/>
  <c r="F60" i="49"/>
  <c r="G60" i="49"/>
  <c r="H60" i="49"/>
  <c r="I60" i="49"/>
  <c r="J60" i="49"/>
  <c r="K60" i="49"/>
  <c r="E61" i="49"/>
  <c r="F61" i="49"/>
  <c r="G61" i="49"/>
  <c r="H61" i="49"/>
  <c r="I61" i="49"/>
  <c r="J61" i="49"/>
  <c r="K61" i="49"/>
  <c r="E62" i="49"/>
  <c r="F62" i="49"/>
  <c r="G62" i="49"/>
  <c r="H62" i="49"/>
  <c r="I62" i="49"/>
  <c r="J62" i="49"/>
  <c r="K62" i="49"/>
  <c r="E63" i="49"/>
  <c r="F63" i="49"/>
  <c r="G63" i="49"/>
  <c r="H63" i="49"/>
  <c r="I63" i="49"/>
  <c r="J63" i="49"/>
  <c r="K63" i="49"/>
  <c r="E64" i="49"/>
  <c r="F64" i="49"/>
  <c r="G64" i="49"/>
  <c r="H64" i="49"/>
  <c r="I64" i="49"/>
  <c r="J64" i="49"/>
  <c r="K64" i="49"/>
  <c r="E65" i="49"/>
  <c r="F65" i="49"/>
  <c r="G65" i="49"/>
  <c r="H65" i="49"/>
  <c r="I65" i="49"/>
  <c r="J65" i="49"/>
  <c r="K65" i="49"/>
  <c r="E66" i="49"/>
  <c r="F66" i="49"/>
  <c r="G66" i="49"/>
  <c r="H66" i="49"/>
  <c r="I66" i="49"/>
  <c r="J66" i="49"/>
  <c r="K66" i="49"/>
  <c r="E67" i="49"/>
  <c r="F67" i="49"/>
  <c r="G67" i="49"/>
  <c r="H67" i="49"/>
  <c r="I67" i="49"/>
  <c r="J67" i="49"/>
  <c r="K67" i="49"/>
  <c r="E68" i="49"/>
  <c r="F68" i="49"/>
  <c r="G68" i="49"/>
  <c r="H68" i="49"/>
  <c r="I68" i="49"/>
  <c r="J68" i="49"/>
  <c r="K68" i="49"/>
  <c r="E69" i="49"/>
  <c r="F69" i="49"/>
  <c r="G69" i="49"/>
  <c r="H69" i="49"/>
  <c r="I69" i="49"/>
  <c r="J69" i="49"/>
  <c r="K69" i="49"/>
  <c r="E70" i="49"/>
  <c r="F70" i="49"/>
  <c r="G70" i="49"/>
  <c r="H70" i="49"/>
  <c r="I70" i="49"/>
  <c r="J70" i="49"/>
  <c r="K70" i="49"/>
  <c r="E71" i="49"/>
  <c r="F71" i="49"/>
  <c r="G71" i="49"/>
  <c r="H71" i="49"/>
  <c r="I71" i="49"/>
  <c r="J71" i="49"/>
  <c r="K71" i="49"/>
  <c r="E72" i="49"/>
  <c r="F72" i="49"/>
  <c r="G72" i="49"/>
  <c r="H72" i="49"/>
  <c r="I72" i="49"/>
  <c r="J72" i="49"/>
  <c r="K72" i="49"/>
  <c r="E73" i="49"/>
  <c r="F73" i="49"/>
  <c r="G73" i="49"/>
  <c r="H73" i="49"/>
  <c r="I73" i="49"/>
  <c r="J73" i="49"/>
  <c r="K73" i="49"/>
  <c r="L73" i="49"/>
  <c r="E75" i="49"/>
  <c r="F75" i="49"/>
  <c r="G75" i="49"/>
  <c r="H75" i="49"/>
  <c r="I75" i="49"/>
  <c r="J75" i="49"/>
  <c r="K75" i="49"/>
  <c r="L75" i="49"/>
  <c r="D84" i="49"/>
  <c r="E84" i="49"/>
</calcChain>
</file>

<file path=xl/comments1.xml><?xml version="1.0" encoding="utf-8"?>
<comments xmlns="http://schemas.openxmlformats.org/spreadsheetml/2006/main">
  <authors>
    <author>mpratori</author>
  </authors>
  <commentList>
    <comment ref="L18" authorId="0" shapeId="0">
      <text>
        <r>
          <rPr>
            <b/>
            <sz val="8"/>
            <color indexed="81"/>
            <rFont val="Tahoma"/>
          </rPr>
          <t>mpratori:</t>
        </r>
        <r>
          <rPr>
            <sz val="8"/>
            <color indexed="81"/>
            <rFont val="Tahoma"/>
          </rPr>
          <t xml:space="preserve">
Data Center Sq. Ft. Occupied calculated by multiplying actual floorspace per server type by the percentage of headcount or usage associated with correlating services. Refer to Calculations Tab.</t>
        </r>
      </text>
    </comment>
  </commentList>
</comments>
</file>

<file path=xl/sharedStrings.xml><?xml version="1.0" encoding="utf-8"?>
<sst xmlns="http://schemas.openxmlformats.org/spreadsheetml/2006/main" count="780" uniqueCount="279">
  <si>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</si>
  <si>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</si>
  <si>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</si>
  <si>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</si>
  <si>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</si>
  <si>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</si>
  <si>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</si>
  <si>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</si>
  <si>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</si>
  <si>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</si>
  <si>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</si>
  <si>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</si>
  <si>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</si>
  <si>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</si>
  <si>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</si>
  <si>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</si>
  <si>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</si>
  <si>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</si>
  <si>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</si>
  <si>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</si>
  <si>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</si>
  <si>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</si>
  <si>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</si>
  <si>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</si>
  <si>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</si>
  <si>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</si>
  <si>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</si>
  <si>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</si>
  <si>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</si>
  <si>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</si>
  <si>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</si>
  <si>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</si>
  <si>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</si>
  <si>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</si>
  <si>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</si>
  <si>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</si>
  <si>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</si>
  <si>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</si>
  <si>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</si>
  <si>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</si>
  <si>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</si>
  <si>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</si>
  <si>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</si>
  <si>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</si>
  <si>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</si>
  <si>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</si>
  <si>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</si>
  <si>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</si>
  <si>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</si>
  <si>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</si>
  <si>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</si>
  <si>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</si>
  <si>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</si>
  <si>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</si>
  <si>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</si>
  <si>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</si>
  <si>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</si>
  <si>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</si>
  <si>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</si>
  <si>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</si>
  <si>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</si>
  <si>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</si>
  <si>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</si>
  <si>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</si>
  <si>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</si>
  <si>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</si>
  <si>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</si>
  <si>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</si>
  <si>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</si>
  <si>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</si>
  <si>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</si>
  <si>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</si>
  <si>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</si>
  <si>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</si>
  <si>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</si>
  <si>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</si>
  <si>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</si>
  <si>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</si>
  <si>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</si>
  <si>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</si>
  <si>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</si>
  <si>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</si>
  <si>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</si>
  <si>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</si>
  <si>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</si>
  <si>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</si>
  <si>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</si>
  <si>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</si>
  <si>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</si>
  <si>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</si>
  <si>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</si>
  <si>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</si>
  <si>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</si>
  <si>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</si>
  <si>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To: ETS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</si>
  <si>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</si>
  <si>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</si>
  <si>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</si>
  <si>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</si>
  <si>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</si>
  <si>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</si>
  <si>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</si>
  <si>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</si>
  <si>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</si>
  <si>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</si>
  <si>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</si>
  <si>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</si>
  <si>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</si>
  <si>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</si>
  <si>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</si>
  <si>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ETS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</si>
  <si>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</si>
  <si>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</si>
  <si>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</si>
  <si>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</si>
  <si>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</si>
  <si>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</si>
  <si>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</si>
  <si>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</si>
  <si>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</si>
  <si>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</si>
  <si>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</si>
  <si>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</si>
  <si>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</si>
  <si>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</si>
  <si>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</si>
  <si>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</si>
  <si>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</si>
  <si>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</si>
  <si>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</si>
  <si>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</si>
  <si>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</si>
  <si>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</si>
  <si>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</si>
  <si>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</si>
  <si>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</si>
  <si>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</si>
  <si>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</si>
  <si>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</si>
  <si>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</si>
  <si>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</si>
  <si>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</si>
  <si>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</si>
  <si>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</si>
  <si>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</si>
  <si>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</si>
  <si>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</si>
  <si>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</si>
  <si>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</si>
  <si>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</si>
  <si>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</si>
  <si>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</si>
  <si>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</si>
  <si>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</si>
  <si>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</si>
  <si>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</si>
  <si>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</si>
  <si>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</si>
  <si>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</si>
  <si>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</si>
  <si>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</si>
  <si>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</si>
  <si>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</si>
  <si>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</si>
  <si>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</si>
  <si>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</si>
  <si>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</si>
  <si>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</si>
  <si>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</si>
  <si>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</si>
  <si>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</si>
  <si>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</si>
  <si>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</si>
  <si>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</si>
  <si>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</si>
  <si>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</si>
  <si>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</si>
  <si>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</si>
  <si>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</si>
  <si>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</si>
  <si>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</si>
  <si>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</si>
  <si>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</si>
  <si>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</si>
  <si>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</si>
  <si>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</si>
  <si>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</si>
  <si>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</si>
  <si>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</si>
  <si>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</si>
  <si>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</si>
  <si>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</si>
  <si>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</si>
  <si>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</si>
  <si>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</si>
  <si>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</si>
  <si>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</si>
  <si>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</si>
  <si>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</si>
  <si>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</si>
  <si>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</si>
  <si>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</si>
  <si>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</si>
  <si>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</si>
  <si>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</si>
  <si>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</si>
  <si>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</si>
  <si>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</si>
  <si>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</si>
  <si>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</si>
  <si>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</si>
  <si>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</si>
  <si>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</si>
  <si>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</si>
  <si>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</si>
  <si>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</si>
  <si>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</si>
  <si>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</si>
  <si>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</si>
  <si>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</si>
  <si>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</si>
  <si>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</si>
  <si>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</si>
  <si>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</si>
  <si>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</si>
  <si>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</si>
  <si>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</si>
  <si>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</si>
  <si>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</si>
  <si>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</si>
  <si>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</si>
  <si>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</si>
  <si>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</si>
  <si>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</si>
  <si>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</si>
  <si>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</si>
  <si>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</si>
  <si>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</si>
  <si>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</si>
  <si>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</si>
  <si>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</si>
  <si>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</si>
  <si>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NN Gas</t>
  </si>
  <si>
    <t>NPN Gas</t>
  </si>
  <si>
    <t>EAMR</t>
  </si>
  <si>
    <t>Enron Trans</t>
  </si>
  <si>
    <t>Enron Pipe</t>
  </si>
  <si>
    <t>Tracy Geaccone</t>
  </si>
  <si>
    <t>Citrus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</si>
  <si>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</si>
  <si>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</si>
  <si>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</si>
  <si>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</si>
  <si>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</si>
  <si>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</si>
  <si>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</si>
  <si>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EXPENSE</t>
  </si>
  <si>
    <t>Intercompany billing for 2002</t>
  </si>
  <si>
    <t>Revised 10/21/2001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</si>
  <si>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</si>
  <si>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</si>
  <si>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</si>
  <si>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</si>
  <si>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</si>
  <si>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</si>
  <si>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</si>
  <si>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Oracle Software Maintenance**</t>
  </si>
  <si>
    <t>IZZIE Maintenance*</t>
  </si>
  <si>
    <t>% of total users</t>
  </si>
  <si>
    <t>Total Square Feet Occupied</t>
  </si>
  <si>
    <t>% of WAN Circuit costs</t>
  </si>
  <si>
    <t>% of Houston users</t>
  </si>
  <si>
    <t>Transwestern Pipeline Co.</t>
  </si>
  <si>
    <t>Citrus Corp.</t>
  </si>
  <si>
    <t>Northern Natural Gas Co.</t>
  </si>
  <si>
    <t>Enron Pipeline Services Corp.</t>
  </si>
  <si>
    <t>Company</t>
  </si>
  <si>
    <t>Headcount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</si>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</sst>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8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0" xfId="17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7" xfId="0" applyFont="1" applyFill="1" applyBorder="1"/>
    <xf numFmtId="0" fontId="32" fillId="0" borderId="19" xfId="0" applyFont="1" applyBorder="1"/>
    <xf numFmtId="0" fontId="8" fillId="0" borderId="38" xfId="0" applyFont="1" applyBorder="1"/>
    <xf numFmtId="0" fontId="32" fillId="0" borderId="39" xfId="0" applyFont="1" applyBorder="1"/>
    <xf numFmtId="0" fontId="8" fillId="0" borderId="28" xfId="0" applyFont="1" applyBorder="1"/>
    <xf numFmtId="0" fontId="32" fillId="0" borderId="40" xfId="0" applyFont="1" applyBorder="1"/>
    <xf numFmtId="0" fontId="8" fillId="0" borderId="11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1" xfId="0" applyFont="1" applyBorder="1"/>
    <xf numFmtId="0" fontId="8" fillId="0" borderId="42" xfId="0" applyFont="1" applyFill="1" applyBorder="1"/>
    <xf numFmtId="0" fontId="0" fillId="0" borderId="39" xfId="0" applyBorder="1"/>
    <xf numFmtId="0" fontId="0" fillId="0" borderId="43" xfId="0" applyBorder="1"/>
    <xf numFmtId="0" fontId="8" fillId="0" borderId="42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4" xfId="0" applyFont="1" applyBorder="1"/>
    <xf numFmtId="0" fontId="8" fillId="0" borderId="38" xfId="0" applyFont="1" applyBorder="1" applyAlignment="1"/>
    <xf numFmtId="0" fontId="8" fillId="0" borderId="42" xfId="0" applyFont="1" applyBorder="1" applyAlignment="1"/>
    <xf numFmtId="0" fontId="32" fillId="0" borderId="45" xfId="0" applyFont="1" applyBorder="1"/>
    <xf numFmtId="0" fontId="8" fillId="0" borderId="46" xfId="0" applyFont="1" applyBorder="1" applyAlignment="1"/>
    <xf numFmtId="0" fontId="0" fillId="0" borderId="41" xfId="0" applyBorder="1" applyAlignment="1"/>
    <xf numFmtId="0" fontId="8" fillId="0" borderId="38" xfId="0" applyFont="1" applyFill="1" applyBorder="1"/>
    <xf numFmtId="0" fontId="31" fillId="6" borderId="7" xfId="0" applyFont="1" applyFill="1" applyBorder="1" applyAlignment="1">
      <alignment horizontal="center"/>
    </xf>
    <xf numFmtId="44" fontId="8" fillId="0" borderId="47" xfId="4" applyNumberFormat="1" applyFont="1" applyBorder="1"/>
    <xf numFmtId="44" fontId="8" fillId="0" borderId="48" xfId="4" applyNumberFormat="1" applyFont="1" applyBorder="1"/>
    <xf numFmtId="44" fontId="8" fillId="0" borderId="49" xfId="4" applyNumberFormat="1" applyFont="1" applyBorder="1"/>
    <xf numFmtId="44" fontId="8" fillId="0" borderId="50" xfId="4" applyNumberFormat="1" applyFont="1" applyBorder="1"/>
    <xf numFmtId="44" fontId="8" fillId="0" borderId="51" xfId="4" applyNumberFormat="1" applyFont="1" applyBorder="1"/>
    <xf numFmtId="44" fontId="8" fillId="7" borderId="52" xfId="4" applyNumberFormat="1" applyFont="1" applyFill="1" applyBorder="1"/>
    <xf numFmtId="44" fontId="8" fillId="7" borderId="7" xfId="4" applyNumberFormat="1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53" xfId="0" applyFont="1" applyFill="1" applyBorder="1"/>
    <xf numFmtId="0" fontId="8" fillId="0" borderId="54" xfId="0" applyFont="1" applyBorder="1"/>
    <xf numFmtId="0" fontId="8" fillId="0" borderId="51" xfId="0" applyFont="1" applyBorder="1"/>
    <xf numFmtId="0" fontId="8" fillId="0" borderId="42" xfId="0" applyFont="1" applyBorder="1"/>
    <xf numFmtId="0" fontId="8" fillId="0" borderId="48" xfId="0" applyFont="1" applyBorder="1"/>
    <xf numFmtId="0" fontId="8" fillId="0" borderId="15" xfId="0" applyFont="1" applyBorder="1"/>
    <xf numFmtId="0" fontId="8" fillId="0" borderId="47" xfId="0" applyFont="1" applyBorder="1"/>
    <xf numFmtId="0" fontId="8" fillId="0" borderId="49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6" xfId="0" applyFont="1" applyBorder="1"/>
    <xf numFmtId="0" fontId="8" fillId="0" borderId="55" xfId="0" applyFont="1" applyBorder="1"/>
    <xf numFmtId="0" fontId="8" fillId="0" borderId="5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7" xfId="0" applyFont="1" applyFill="1" applyBorder="1"/>
    <xf numFmtId="0" fontId="8" fillId="0" borderId="16" xfId="0" applyFont="1" applyBorder="1"/>
    <xf numFmtId="0" fontId="8" fillId="0" borderId="48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9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1" xfId="0" applyFont="1" applyFill="1" applyBorder="1"/>
    <xf numFmtId="0" fontId="8" fillId="0" borderId="46" xfId="0" applyFont="1" applyFill="1" applyBorder="1"/>
    <xf numFmtId="0" fontId="8" fillId="0" borderId="60" xfId="0" applyFont="1" applyFill="1" applyBorder="1"/>
    <xf numFmtId="0" fontId="8" fillId="0" borderId="50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71" xfId="0" applyFont="1" applyBorder="1"/>
    <xf numFmtId="0" fontId="32" fillId="0" borderId="2" xfId="0" applyFont="1" applyBorder="1"/>
    <xf numFmtId="44" fontId="32" fillId="0" borderId="7" xfId="0" applyNumberFormat="1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164" fontId="32" fillId="0" borderId="51" xfId="3" applyNumberFormat="1" applyFont="1" applyBorder="1"/>
    <xf numFmtId="0" fontId="44" fillId="0" borderId="39" xfId="0" applyFont="1" applyBorder="1"/>
    <xf numFmtId="164" fontId="32" fillId="0" borderId="0" xfId="3" applyNumberFormat="1" applyFont="1" applyBorder="1"/>
    <xf numFmtId="164" fontId="32" fillId="0" borderId="48" xfId="3" applyNumberFormat="1" applyFont="1" applyBorder="1"/>
    <xf numFmtId="0" fontId="44" fillId="0" borderId="22" xfId="0" applyFont="1" applyBorder="1"/>
    <xf numFmtId="0" fontId="0" fillId="0" borderId="23" xfId="0" applyBorder="1"/>
    <xf numFmtId="164" fontId="32" fillId="0" borderId="50" xfId="3" applyNumberFormat="1" applyFont="1" applyBorder="1"/>
    <xf numFmtId="43" fontId="32" fillId="0" borderId="0" xfId="0" applyNumberFormat="1" applyFont="1"/>
    <xf numFmtId="0" fontId="32" fillId="3" borderId="71" xfId="0" applyFont="1" applyFill="1" applyBorder="1"/>
    <xf numFmtId="0" fontId="8" fillId="3" borderId="2" xfId="0" applyFont="1" applyFill="1" applyBorder="1"/>
    <xf numFmtId="44" fontId="32" fillId="3" borderId="7" xfId="0" applyNumberFormat="1" applyFont="1" applyFill="1" applyBorder="1"/>
    <xf numFmtId="44" fontId="8" fillId="7" borderId="72" xfId="4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8" xfId="4" applyFont="1" applyBorder="1"/>
    <xf numFmtId="44" fontId="8" fillId="0" borderId="40" xfId="4" applyFont="1" applyBorder="1"/>
    <xf numFmtId="44" fontId="8" fillId="0" borderId="0" xfId="4" applyFont="1" applyBorder="1"/>
    <xf numFmtId="44" fontId="8" fillId="0" borderId="49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42" xfId="4" applyFont="1" applyBorder="1"/>
    <xf numFmtId="44" fontId="8" fillId="0" borderId="10" xfId="4" applyFont="1" applyBorder="1"/>
    <xf numFmtId="44" fontId="8" fillId="0" borderId="16" xfId="4" applyFont="1" applyBorder="1"/>
    <xf numFmtId="44" fontId="8" fillId="0" borderId="12" xfId="4" applyFont="1" applyBorder="1"/>
    <xf numFmtId="44" fontId="8" fillId="0" borderId="20" xfId="4" applyFont="1" applyBorder="1"/>
    <xf numFmtId="44" fontId="8" fillId="0" borderId="3" xfId="4" applyFont="1" applyBorder="1"/>
    <xf numFmtId="44" fontId="8" fillId="0" borderId="54" xfId="4" applyFont="1" applyBorder="1"/>
    <xf numFmtId="44" fontId="8" fillId="0" borderId="55" xfId="4" applyFont="1" applyBorder="1"/>
    <xf numFmtId="44" fontId="8" fillId="0" borderId="3" xfId="4" applyFont="1" applyBorder="1" applyAlignment="1"/>
    <xf numFmtId="44" fontId="8" fillId="0" borderId="12" xfId="4" applyFont="1" applyFill="1" applyBorder="1"/>
    <xf numFmtId="44" fontId="8" fillId="0" borderId="15" xfId="4" applyFont="1" applyBorder="1"/>
    <xf numFmtId="44" fontId="8" fillId="0" borderId="8" xfId="4" applyFont="1" applyBorder="1"/>
    <xf numFmtId="44" fontId="32" fillId="0" borderId="2" xfId="4" applyFont="1" applyBorder="1"/>
    <xf numFmtId="44" fontId="32" fillId="3" borderId="2" xfId="4" applyFont="1" applyFill="1" applyBorder="1"/>
    <xf numFmtId="44" fontId="8" fillId="0" borderId="11" xfId="4" applyFont="1" applyBorder="1"/>
    <xf numFmtId="44" fontId="32" fillId="0" borderId="5" xfId="4" applyFont="1" applyBorder="1"/>
    <xf numFmtId="44" fontId="8" fillId="0" borderId="14" xfId="4" applyFont="1" applyBorder="1"/>
    <xf numFmtId="0" fontId="31" fillId="6" borderId="71" xfId="0" applyFont="1" applyFill="1" applyBorder="1"/>
    <xf numFmtId="0" fontId="31" fillId="6" borderId="73" xfId="0" applyFont="1" applyFill="1" applyBorder="1"/>
    <xf numFmtId="0" fontId="31" fillId="6" borderId="74" xfId="0" applyFont="1" applyFill="1" applyBorder="1"/>
    <xf numFmtId="44" fontId="47" fillId="6" borderId="2" xfId="4" applyFont="1" applyFill="1" applyBorder="1" applyAlignment="1">
      <alignment horizontal="center"/>
    </xf>
    <xf numFmtId="44" fontId="8" fillId="7" borderId="2" xfId="4" applyFont="1" applyFill="1" applyBorder="1" applyAlignment="1">
      <alignment horizontal="right"/>
    </xf>
    <xf numFmtId="44" fontId="8" fillId="7" borderId="20" xfId="4" applyFont="1" applyFill="1" applyBorder="1" applyAlignment="1">
      <alignment horizontal="right"/>
    </xf>
    <xf numFmtId="44" fontId="0" fillId="0" borderId="0" xfId="0" applyNumberFormat="1"/>
    <xf numFmtId="44" fontId="32" fillId="0" borderId="59" xfId="4" applyFont="1" applyBorder="1"/>
    <xf numFmtId="44" fontId="32" fillId="0" borderId="75" xfId="4" applyFont="1" applyBorder="1"/>
    <xf numFmtId="0" fontId="32" fillId="3" borderId="76" xfId="0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44" fontId="32" fillId="3" borderId="77" xfId="4" applyFont="1" applyFill="1" applyBorder="1"/>
    <xf numFmtId="44" fontId="32" fillId="3" borderId="79" xfId="0" applyNumberFormat="1" applyFont="1" applyFill="1" applyBorder="1"/>
    <xf numFmtId="44" fontId="32" fillId="3" borderId="7" xfId="4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0" fontId="18" fillId="3" borderId="19" xfId="17" applyFont="1" applyFill="1" applyBorder="1" applyAlignment="1">
      <alignment horizontal="center" wrapText="1"/>
    </xf>
    <xf numFmtId="0" fontId="18" fillId="3" borderId="80" xfId="17" applyFont="1" applyFill="1" applyBorder="1" applyAlignment="1">
      <alignment horizontal="center" wrapText="1"/>
    </xf>
    <xf numFmtId="166" fontId="18" fillId="3" borderId="80" xfId="4" applyNumberFormat="1" applyFont="1" applyFill="1" applyBorder="1" applyAlignment="1">
      <alignment horizontal="center" wrapText="1"/>
    </xf>
    <xf numFmtId="10" fontId="18" fillId="3" borderId="80" xfId="0" applyNumberFormat="1" applyFont="1" applyFill="1" applyBorder="1" applyAlignment="1">
      <alignment horizontal="center" wrapText="1"/>
    </xf>
    <xf numFmtId="166" fontId="10" fillId="0" borderId="5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10" fontId="8" fillId="0" borderId="0" xfId="18" applyNumberFormat="1" applyFont="1"/>
    <xf numFmtId="0" fontId="31" fillId="6" borderId="18" xfId="0" applyFont="1" applyFill="1" applyBorder="1"/>
    <xf numFmtId="0" fontId="31" fillId="6" borderId="18" xfId="0" applyFont="1" applyFill="1" applyBorder="1" applyAlignment="1">
      <alignment horizontal="center"/>
    </xf>
    <xf numFmtId="10" fontId="8" fillId="0" borderId="0" xfId="4" applyNumberFormat="1" applyFont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7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30" fillId="7" borderId="71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3.2"/>
  <cols>
    <col min="1" max="1" width="9.109375" style="219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24" customFormat="1" ht="9.75" customHeight="1">
      <c r="A1" s="222"/>
      <c r="B1" s="223"/>
      <c r="C1" s="223"/>
      <c r="D1" s="223"/>
    </row>
    <row r="2" spans="1:14" s="228" customFormat="1" ht="27" customHeight="1">
      <c r="A2" s="225" t="s">
        <v>207</v>
      </c>
      <c r="B2" s="226"/>
      <c r="C2" s="226"/>
      <c r="D2" s="226"/>
      <c r="E2" s="227"/>
    </row>
    <row r="3" spans="1:14" s="228" customFormat="1" ht="27" customHeight="1">
      <c r="A3" s="225" t="s">
        <v>208</v>
      </c>
      <c r="B3" s="226"/>
      <c r="C3" s="226"/>
      <c r="D3" s="226"/>
      <c r="E3" s="227"/>
      <c r="N3" s="229" t="s">
        <v>263</v>
      </c>
    </row>
    <row r="4" spans="1:14" s="231" customFormat="1" ht="13.5" customHeight="1">
      <c r="A4" s="230"/>
      <c r="C4" s="232"/>
      <c r="D4" s="233"/>
      <c r="E4" s="234"/>
      <c r="F4" s="235"/>
    </row>
    <row r="5" spans="1:14" s="231" customFormat="1" ht="14.25" customHeight="1" thickBot="1">
      <c r="A5" s="230"/>
      <c r="B5" s="232" t="s">
        <v>198</v>
      </c>
      <c r="D5" s="236" t="s">
        <v>199</v>
      </c>
    </row>
    <row r="6" spans="1:14" s="231" customFormat="1" ht="14.25" customHeight="1" thickBot="1">
      <c r="A6" s="230"/>
      <c r="B6" s="232" t="s">
        <v>200</v>
      </c>
      <c r="D6" s="236" t="s">
        <v>201</v>
      </c>
    </row>
    <row r="7" spans="1:14" s="231" customFormat="1" ht="14.25" customHeight="1" thickBot="1">
      <c r="A7" s="230"/>
      <c r="B7" s="232" t="s">
        <v>202</v>
      </c>
      <c r="D7" s="236" t="s">
        <v>203</v>
      </c>
      <c r="E7" s="234"/>
      <c r="L7" s="237" t="s">
        <v>204</v>
      </c>
      <c r="N7" s="238">
        <v>37139</v>
      </c>
    </row>
    <row r="8" spans="1:14">
      <c r="D8" s="239"/>
    </row>
    <row r="10" spans="1:14" s="241" customFormat="1">
      <c r="A10" s="240"/>
    </row>
    <row r="11" spans="1:14" s="241" customFormat="1">
      <c r="A11" s="240"/>
    </row>
    <row r="12" spans="1:14" s="241" customFormat="1">
      <c r="A12" s="240"/>
    </row>
    <row r="13" spans="1:14">
      <c r="H13" s="242"/>
    </row>
    <row r="14" spans="1:14">
      <c r="H14" s="242"/>
    </row>
    <row r="15" spans="1:14">
      <c r="A15" s="219" t="s">
        <v>239</v>
      </c>
      <c r="H15" s="242">
        <v>75763</v>
      </c>
    </row>
    <row r="16" spans="1:14">
      <c r="A16" s="219" t="s">
        <v>240</v>
      </c>
      <c r="H16" s="299">
        <v>9005</v>
      </c>
    </row>
    <row r="17" spans="1:8" ht="15.6">
      <c r="A17" s="243" t="s">
        <v>205</v>
      </c>
      <c r="H17" s="242">
        <v>84768</v>
      </c>
    </row>
    <row r="18" spans="1:8" ht="15.6">
      <c r="A18" s="243" t="s">
        <v>206</v>
      </c>
      <c r="H18" s="242">
        <v>9892</v>
      </c>
    </row>
    <row r="19" spans="1:8">
      <c r="H19" s="242"/>
    </row>
    <row r="20" spans="1:8" ht="16.2" thickBot="1">
      <c r="A20" s="243" t="s">
        <v>205</v>
      </c>
      <c r="H20" s="244">
        <v>94660</v>
      </c>
    </row>
    <row r="21" spans="1:8" ht="13.8" thickTop="1">
      <c r="H21" s="242"/>
    </row>
    <row r="22" spans="1:8">
      <c r="H22" s="242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3.2"/>
  <cols>
    <col min="1" max="1" width="36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6" t="s">
        <v>257</v>
      </c>
    </row>
    <row r="6" spans="1:17" ht="35.25" customHeight="1">
      <c r="B6" s="334" t="s">
        <v>258</v>
      </c>
    </row>
    <row r="7" spans="1:17">
      <c r="B7" s="2"/>
    </row>
    <row r="8" spans="1:17" s="7" customFormat="1" ht="13.8">
      <c r="A8" s="5" t="s">
        <v>94</v>
      </c>
      <c r="B8" s="5"/>
      <c r="C8" s="68"/>
      <c r="G8" s="91"/>
      <c r="H8" s="91"/>
      <c r="I8" s="91"/>
    </row>
    <row r="9" spans="1:17" s="7" customFormat="1" ht="13.8">
      <c r="A9" s="5"/>
      <c r="B9" s="138" t="s">
        <v>92</v>
      </c>
      <c r="C9" s="5" t="s">
        <v>253</v>
      </c>
      <c r="G9" s="91"/>
      <c r="H9" s="91"/>
      <c r="I9" s="91"/>
    </row>
    <row r="10" spans="1:17" s="7" customFormat="1" ht="13.8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7" t="s">
        <v>4</v>
      </c>
      <c r="B12" s="247" t="s">
        <v>212</v>
      </c>
      <c r="C12" s="24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33" t="s">
        <v>256</v>
      </c>
      <c r="B13" s="80"/>
      <c r="C13" s="332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255</v>
      </c>
      <c r="B14" s="10" t="s">
        <v>213</v>
      </c>
      <c r="C14" s="56">
        <v>416575.2085455581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213</v>
      </c>
      <c r="C16" s="56">
        <f>+'IT Development'!E5+'Enterprise Portal Solutions'!H20</f>
        <v>555000.14613414952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249</v>
      </c>
      <c r="C18" s="56">
        <f>'IT Infrastructure'!L75-'IT Infrastructure'!L73</f>
        <v>5700481.3501569396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6"/>
      <c r="B20" s="335" t="s">
        <v>259</v>
      </c>
      <c r="C20" s="336">
        <f>SUM(C13:C19)</f>
        <v>6672056.704836647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260</v>
      </c>
      <c r="B22" s="10" t="s">
        <v>261</v>
      </c>
      <c r="C22" s="85">
        <f>'IT Infrastructure'!L73</f>
        <v>2311373.3905542623</v>
      </c>
      <c r="G22" s="91"/>
      <c r="H22" s="91"/>
      <c r="I22" s="96"/>
    </row>
    <row r="23" spans="1:9" s="7" customFormat="1" ht="21.75" customHeight="1">
      <c r="A23" s="9"/>
      <c r="B23" s="10" t="s">
        <v>262</v>
      </c>
      <c r="C23" s="56"/>
      <c r="G23" s="91"/>
      <c r="H23" s="97"/>
      <c r="I23" s="98"/>
    </row>
    <row r="24" spans="1:9" s="7" customFormat="1" ht="21.75" customHeight="1">
      <c r="A24" s="59"/>
      <c r="B24" s="352"/>
      <c r="C24" s="353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3.8">
      <c r="A26" s="137" t="s">
        <v>91</v>
      </c>
      <c r="B26" s="86"/>
      <c r="C26" s="89"/>
    </row>
    <row r="27" spans="1:9" s="7" customFormat="1" ht="20.399999999999999">
      <c r="A27" s="245" t="s">
        <v>209</v>
      </c>
      <c r="B27" s="86"/>
      <c r="C27" s="89"/>
    </row>
    <row r="28" spans="1:9" s="7" customFormat="1" ht="13.8">
      <c r="A28" s="86" t="s">
        <v>254</v>
      </c>
      <c r="B28" s="86"/>
      <c r="C28" s="89"/>
    </row>
    <row r="29" spans="1:9" s="7" customFormat="1" ht="13.8">
      <c r="A29" s="86" t="s">
        <v>210</v>
      </c>
      <c r="B29" s="86"/>
      <c r="C29" s="89"/>
    </row>
    <row r="30" spans="1:9" s="7" customFormat="1" ht="13.8">
      <c r="A30" s="86" t="s">
        <v>211</v>
      </c>
      <c r="B30" s="86"/>
      <c r="C30" s="89"/>
    </row>
    <row r="31" spans="1:9" s="7" customFormat="1" ht="13.8">
      <c r="C31" s="6"/>
      <c r="G31" s="91"/>
      <c r="H31" s="91"/>
      <c r="I31" s="91"/>
    </row>
    <row r="32" spans="1:9" s="7" customFormat="1" ht="13.8">
      <c r="C32" s="6"/>
      <c r="G32" s="91"/>
      <c r="H32" s="91"/>
      <c r="I32" s="91"/>
    </row>
    <row r="33" spans="1:9" s="7" customFormat="1" ht="13.8">
      <c r="C33" s="6"/>
      <c r="G33" s="91"/>
      <c r="H33" s="91"/>
      <c r="I33" s="91"/>
    </row>
    <row r="34" spans="1:9" s="7" customFormat="1" ht="13.8">
      <c r="C34" s="6"/>
      <c r="G34" s="91"/>
      <c r="H34" s="91"/>
      <c r="I34" s="91"/>
    </row>
    <row r="35" spans="1:9" s="7" customFormat="1" ht="13.8">
      <c r="C35" s="6"/>
      <c r="G35" s="91"/>
      <c r="H35" s="91"/>
      <c r="I35" s="91"/>
    </row>
    <row r="36" spans="1:9" s="7" customFormat="1" ht="13.8">
      <c r="C36" s="6"/>
      <c r="G36" s="91"/>
      <c r="H36" s="91"/>
      <c r="I36" s="91"/>
    </row>
    <row r="37" spans="1:9" s="7" customFormat="1" ht="13.8">
      <c r="C37" s="6"/>
      <c r="G37" s="91"/>
      <c r="H37" s="91"/>
      <c r="I37" s="91"/>
    </row>
    <row r="38" spans="1:9" s="7" customFormat="1" ht="13.8">
      <c r="C38" s="6"/>
      <c r="G38" s="91"/>
      <c r="H38" s="91"/>
      <c r="I38" s="91"/>
    </row>
    <row r="39" spans="1:9" s="7" customFormat="1" ht="13.8">
      <c r="A39"/>
      <c r="B39"/>
      <c r="C39" s="1"/>
      <c r="G39" s="91"/>
      <c r="H39" s="91"/>
      <c r="I39" s="91"/>
    </row>
    <row r="40" spans="1:9" s="7" customFormat="1" ht="13.8">
      <c r="A40"/>
      <c r="B40"/>
      <c r="C40" s="1"/>
      <c r="G40" s="91"/>
      <c r="H40" s="91"/>
      <c r="I40" s="91"/>
    </row>
    <row r="41" spans="1:9" s="7" customFormat="1" ht="13.8">
      <c r="A41"/>
      <c r="B41"/>
      <c r="C41" s="1"/>
      <c r="G41" s="91"/>
      <c r="H41" s="91"/>
      <c r="I41" s="91"/>
    </row>
    <row r="42" spans="1:9" s="7" customFormat="1" ht="13.8">
      <c r="A42"/>
      <c r="B42"/>
      <c r="C42" s="1"/>
      <c r="G42" s="91"/>
      <c r="H42" s="91"/>
      <c r="I42" s="91"/>
    </row>
    <row r="43" spans="1:9" s="7" customFormat="1" ht="13.8">
      <c r="A43"/>
      <c r="B43"/>
      <c r="C43" s="1"/>
      <c r="G43" s="91"/>
      <c r="H43" s="91"/>
      <c r="I43" s="91"/>
    </row>
    <row r="44" spans="1:9" s="7" customFormat="1" ht="13.8">
      <c r="A44"/>
      <c r="B44"/>
      <c r="C44" s="1"/>
      <c r="G44" s="91"/>
      <c r="H44" s="91"/>
      <c r="I44" s="91"/>
    </row>
    <row r="45" spans="1:9" s="7" customFormat="1" ht="13.8">
      <c r="A45"/>
      <c r="B45"/>
      <c r="C45" s="1"/>
      <c r="G45" s="91"/>
      <c r="H45" s="91"/>
      <c r="I45" s="91"/>
    </row>
    <row r="46" spans="1:9" s="7" customFormat="1" ht="13.8">
      <c r="A46"/>
      <c r="B46"/>
      <c r="C46" s="1"/>
      <c r="G46" s="91"/>
      <c r="H46" s="91"/>
      <c r="I46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C1" zoomScaleNormal="60" workbookViewId="0">
      <pane ySplit="1" topLeftCell="A2" activePane="bottomLeft" state="frozen"/>
      <selection activeCell="C23" sqref="C23"/>
      <selection pane="bottomLeft" activeCell="I14" sqref="I14"/>
    </sheetView>
  </sheetViews>
  <sheetFormatPr defaultColWidth="8" defaultRowHeight="13.2"/>
  <cols>
    <col min="1" max="1" width="12" style="146" customWidth="1"/>
    <col min="2" max="2" width="17.5546875" style="147" customWidth="1"/>
    <col min="3" max="3" width="23.5546875" style="148" bestFit="1" customWidth="1"/>
    <col min="4" max="4" width="32" style="146" customWidth="1"/>
    <col min="5" max="5" width="32" style="149" customWidth="1"/>
    <col min="6" max="6" width="11.33203125" style="149" customWidth="1"/>
    <col min="7" max="7" width="11.5546875" style="149" customWidth="1"/>
    <col min="8" max="8" width="12.6640625" style="149" bestFit="1" customWidth="1"/>
    <col min="9" max="18" width="8" style="149" customWidth="1"/>
    <col min="19" max="16384" width="8" style="146"/>
  </cols>
  <sheetData>
    <row r="1" spans="1:18" s="139" customFormat="1" ht="26.4">
      <c r="A1" s="340" t="s">
        <v>95</v>
      </c>
      <c r="B1" s="341" t="s">
        <v>96</v>
      </c>
      <c r="C1" s="341" t="s">
        <v>97</v>
      </c>
      <c r="D1" s="341" t="s">
        <v>98</v>
      </c>
      <c r="E1" s="342" t="s">
        <v>99</v>
      </c>
      <c r="F1" s="343" t="s">
        <v>265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s="141" customFormat="1" ht="12.75" customHeight="1">
      <c r="A2" s="337">
        <v>103152</v>
      </c>
      <c r="B2" s="338" t="s">
        <v>101</v>
      </c>
      <c r="C2" s="339" t="s">
        <v>100</v>
      </c>
      <c r="D2" s="337" t="s">
        <v>266</v>
      </c>
      <c r="E2" s="142">
        <v>351424.8136782113</v>
      </c>
      <c r="F2" s="344">
        <v>0</v>
      </c>
      <c r="G2" s="149"/>
      <c r="H2" s="149"/>
      <c r="I2" s="149"/>
      <c r="J2" s="149"/>
      <c r="K2" s="149"/>
      <c r="L2" s="297"/>
      <c r="M2" s="142"/>
      <c r="N2" s="142"/>
      <c r="O2" s="142"/>
      <c r="P2" s="142"/>
      <c r="Q2" s="142"/>
      <c r="R2" s="142"/>
    </row>
    <row r="3" spans="1:18" s="141" customFormat="1" ht="12.75" customHeight="1">
      <c r="A3" s="337">
        <v>103152</v>
      </c>
      <c r="B3" s="338" t="s">
        <v>101</v>
      </c>
      <c r="C3" s="339" t="s">
        <v>100</v>
      </c>
      <c r="D3" s="337" t="s">
        <v>103</v>
      </c>
      <c r="E3" s="142">
        <v>92711.416781292995</v>
      </c>
      <c r="F3" s="344">
        <v>0</v>
      </c>
      <c r="G3" s="149"/>
      <c r="H3" s="149"/>
      <c r="I3" s="149"/>
      <c r="J3" s="149"/>
      <c r="K3" s="149"/>
      <c r="L3" s="297"/>
      <c r="M3" s="142"/>
      <c r="N3" s="142"/>
      <c r="O3" s="142"/>
      <c r="P3" s="142"/>
      <c r="Q3" s="142"/>
      <c r="R3" s="142"/>
    </row>
    <row r="4" spans="1:18" s="141" customFormat="1" ht="12.75" customHeight="1">
      <c r="A4" s="337">
        <v>103153</v>
      </c>
      <c r="B4" s="338" t="s">
        <v>264</v>
      </c>
      <c r="C4" s="339" t="s">
        <v>102</v>
      </c>
      <c r="D4" s="337" t="s">
        <v>267</v>
      </c>
      <c r="E4" s="142">
        <v>16203.915674645266</v>
      </c>
      <c r="F4" s="344">
        <v>0</v>
      </c>
      <c r="G4" s="149"/>
      <c r="H4" s="149"/>
      <c r="I4" s="149"/>
      <c r="J4" s="149"/>
      <c r="K4" s="149"/>
      <c r="L4" s="297"/>
      <c r="M4" s="142"/>
      <c r="N4" s="142"/>
      <c r="O4" s="142"/>
      <c r="P4" s="142"/>
      <c r="Q4" s="142"/>
      <c r="R4" s="142"/>
    </row>
    <row r="5" spans="1:18" s="145" customFormat="1" ht="12.75" customHeight="1">
      <c r="A5" s="345" t="s">
        <v>104</v>
      </c>
      <c r="B5" s="346"/>
      <c r="C5" s="143"/>
      <c r="D5" s="345"/>
      <c r="E5" s="347">
        <f>SUM(E2:E4)</f>
        <v>460340.14613414957</v>
      </c>
      <c r="F5" s="347">
        <f>SUM(F2:F4)</f>
        <v>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</row>
    <row r="6" spans="1:18" ht="12.75" customHeight="1">
      <c r="E6" s="149" t="s">
        <v>105</v>
      </c>
    </row>
    <row r="7" spans="1:18" ht="12.75" customHeight="1">
      <c r="A7" s="145" t="s">
        <v>225</v>
      </c>
      <c r="C7" s="251" t="s">
        <v>229</v>
      </c>
      <c r="D7" s="251" t="s">
        <v>222</v>
      </c>
      <c r="E7" s="252" t="s">
        <v>223</v>
      </c>
      <c r="F7" s="252" t="s">
        <v>224</v>
      </c>
      <c r="G7" s="144" t="s">
        <v>226</v>
      </c>
      <c r="H7" s="144" t="s">
        <v>227</v>
      </c>
    </row>
    <row r="8" spans="1:18" ht="12.75" customHeight="1">
      <c r="A8" s="146" t="s">
        <v>214</v>
      </c>
      <c r="C8" s="250">
        <v>119</v>
      </c>
      <c r="D8" s="249">
        <v>0.1187624750499002</v>
      </c>
      <c r="E8" s="149">
        <f>+$E$2*D8</f>
        <v>41736.080666374393</v>
      </c>
      <c r="F8" s="149">
        <f>+$E$3*D8</f>
        <v>11010.637322329208</v>
      </c>
      <c r="G8" s="149">
        <f>+$E$4*D8</f>
        <v>1924.4171310207453</v>
      </c>
      <c r="H8" s="149">
        <f>SUM(E8:G8)</f>
        <v>54671.135119724349</v>
      </c>
      <c r="Q8" s="146"/>
      <c r="R8" s="146"/>
    </row>
    <row r="9" spans="1:18" ht="12.75" customHeight="1">
      <c r="A9" s="146" t="s">
        <v>215</v>
      </c>
      <c r="C9" s="250">
        <v>168</v>
      </c>
      <c r="D9" s="249">
        <v>0.16766467065868262</v>
      </c>
      <c r="E9" s="149">
        <f t="shared" ref="E9:E14" si="0">+$E$2*D9</f>
        <v>58921.525646646201</v>
      </c>
      <c r="F9" s="149">
        <f t="shared" ref="F9:F14" si="1">+$E$3*D9</f>
        <v>15544.429160935351</v>
      </c>
      <c r="G9" s="149">
        <f t="shared" ref="G9:G14" si="2">+$E$4*D9</f>
        <v>2716.8241849704636</v>
      </c>
      <c r="H9" s="149">
        <f t="shared" ref="H9:H14" si="3">SUM(E9:G9)</f>
        <v>77182.778992552019</v>
      </c>
      <c r="Q9" s="146"/>
      <c r="R9" s="146"/>
    </row>
    <row r="10" spans="1:18" ht="12.75" customHeight="1">
      <c r="A10" s="146" t="s">
        <v>216</v>
      </c>
      <c r="C10" s="250">
        <v>368</v>
      </c>
      <c r="D10" s="249">
        <v>0.36726546906187624</v>
      </c>
      <c r="E10" s="149">
        <f t="shared" si="0"/>
        <v>129066.19903551073</v>
      </c>
      <c r="F10" s="149">
        <f t="shared" si="1"/>
        <v>34049.701971572678</v>
      </c>
      <c r="G10" s="149">
        <f t="shared" si="2"/>
        <v>5951.1386908876821</v>
      </c>
      <c r="H10" s="149">
        <f t="shared" si="3"/>
        <v>169067.03969797111</v>
      </c>
      <c r="Q10" s="146"/>
      <c r="R10" s="146"/>
    </row>
    <row r="11" spans="1:18" ht="12.75" customHeight="1">
      <c r="A11" s="146" t="s">
        <v>217</v>
      </c>
      <c r="C11" s="250">
        <v>57</v>
      </c>
      <c r="D11" s="249">
        <v>5.6886227544910177E-2</v>
      </c>
      <c r="E11" s="149">
        <f t="shared" si="0"/>
        <v>19991.231915826389</v>
      </c>
      <c r="F11" s="149">
        <f t="shared" si="1"/>
        <v>5274.0027510316377</v>
      </c>
      <c r="G11" s="149">
        <f t="shared" si="2"/>
        <v>921.77963418640729</v>
      </c>
      <c r="H11" s="149">
        <f t="shared" si="3"/>
        <v>26187.014301044437</v>
      </c>
      <c r="Q11" s="146"/>
      <c r="R11" s="146"/>
    </row>
    <row r="12" spans="1:18" ht="12.75" customHeight="1">
      <c r="A12" s="146" t="s">
        <v>218</v>
      </c>
      <c r="C12" s="250">
        <v>136</v>
      </c>
      <c r="D12" s="249">
        <v>0.13572854291417166</v>
      </c>
      <c r="E12" s="149">
        <f t="shared" si="0"/>
        <v>47698.377904427885</v>
      </c>
      <c r="F12" s="149">
        <f t="shared" si="1"/>
        <v>12583.585511233381</v>
      </c>
      <c r="G12" s="149">
        <f t="shared" si="2"/>
        <v>2199.3338640237089</v>
      </c>
      <c r="H12" s="149">
        <f t="shared" si="3"/>
        <v>62481.297279684979</v>
      </c>
      <c r="Q12" s="146"/>
      <c r="R12" s="146"/>
    </row>
    <row r="13" spans="1:18" ht="12.75" customHeight="1">
      <c r="A13" s="146" t="s">
        <v>219</v>
      </c>
      <c r="C13" s="250">
        <v>141</v>
      </c>
      <c r="D13" s="249">
        <v>0.1407185628742515</v>
      </c>
      <c r="E13" s="149">
        <f t="shared" si="0"/>
        <v>49451.994739149493</v>
      </c>
      <c r="F13" s="149">
        <f t="shared" si="1"/>
        <v>13046.217331499314</v>
      </c>
      <c r="G13" s="149">
        <f t="shared" si="2"/>
        <v>2280.1917266716391</v>
      </c>
      <c r="H13" s="149">
        <f t="shared" si="3"/>
        <v>64778.403797320447</v>
      </c>
      <c r="Q13" s="146"/>
      <c r="R13" s="146"/>
    </row>
    <row r="14" spans="1:18" ht="12.75" customHeight="1">
      <c r="A14" s="146" t="s">
        <v>220</v>
      </c>
      <c r="C14" s="250">
        <v>13</v>
      </c>
      <c r="D14" s="249">
        <v>1.2974051896207584E-2</v>
      </c>
      <c r="E14" s="149">
        <f t="shared" si="0"/>
        <v>4559.4037702761943</v>
      </c>
      <c r="F14" s="149">
        <f t="shared" si="1"/>
        <v>1202.8427326914261</v>
      </c>
      <c r="G14" s="149">
        <f t="shared" si="2"/>
        <v>210.23044288461921</v>
      </c>
      <c r="H14" s="149">
        <f t="shared" si="3"/>
        <v>5972.4769458522396</v>
      </c>
      <c r="Q14" s="146"/>
      <c r="R14" s="146"/>
    </row>
    <row r="15" spans="1:18" ht="12.75" customHeight="1" thickBot="1">
      <c r="A15" s="145" t="s">
        <v>221</v>
      </c>
      <c r="C15" s="253">
        <f t="shared" ref="C15:H15" si="4">SUM(C8:C14)</f>
        <v>1002</v>
      </c>
      <c r="D15" s="254">
        <f t="shared" si="4"/>
        <v>1</v>
      </c>
      <c r="E15" s="255">
        <f t="shared" si="4"/>
        <v>351424.81367821124</v>
      </c>
      <c r="F15" s="255">
        <f t="shared" si="4"/>
        <v>92711.416781292995</v>
      </c>
      <c r="G15" s="255">
        <f t="shared" si="4"/>
        <v>16203.915674645266</v>
      </c>
      <c r="H15" s="255">
        <f t="shared" si="4"/>
        <v>460340.14613414957</v>
      </c>
      <c r="Q15" s="146"/>
      <c r="R15" s="146"/>
    </row>
    <row r="16" spans="1:18" ht="12.75" customHeight="1" thickTop="1"/>
    <row r="17" spans="1:5" ht="12.75" customHeight="1">
      <c r="A17" s="145" t="s">
        <v>228</v>
      </c>
      <c r="E17" s="149" t="s">
        <v>105</v>
      </c>
    </row>
    <row r="18" spans="1:5" ht="12.75" customHeight="1">
      <c r="A18" s="298" t="s">
        <v>238</v>
      </c>
      <c r="E18" s="149" t="s">
        <v>105</v>
      </c>
    </row>
    <row r="19" spans="1:5">
      <c r="E19" s="149" t="s">
        <v>105</v>
      </c>
    </row>
    <row r="20" spans="1:5">
      <c r="E20" s="149" t="s">
        <v>105</v>
      </c>
    </row>
    <row r="21" spans="1:5">
      <c r="E21" s="149" t="s">
        <v>105</v>
      </c>
    </row>
    <row r="22" spans="1:5">
      <c r="E22" s="149" t="s">
        <v>105</v>
      </c>
    </row>
    <row r="23" spans="1:5">
      <c r="E23" s="149" t="s">
        <v>105</v>
      </c>
    </row>
    <row r="24" spans="1:5">
      <c r="E24" s="149" t="s">
        <v>105</v>
      </c>
    </row>
    <row r="25" spans="1:5">
      <c r="E25" s="149" t="s">
        <v>105</v>
      </c>
    </row>
    <row r="26" spans="1:5">
      <c r="E26" s="149" t="s">
        <v>105</v>
      </c>
    </row>
    <row r="27" spans="1:5">
      <c r="E27" s="149" t="s">
        <v>105</v>
      </c>
    </row>
    <row r="28" spans="1:5">
      <c r="E28" s="149" t="s">
        <v>105</v>
      </c>
    </row>
    <row r="29" spans="1:5">
      <c r="E29" s="149" t="s">
        <v>105</v>
      </c>
    </row>
    <row r="30" spans="1:5">
      <c r="E30" s="149" t="s">
        <v>105</v>
      </c>
    </row>
    <row r="31" spans="1:5">
      <c r="E31" s="149" t="s">
        <v>105</v>
      </c>
    </row>
    <row r="32" spans="1:5">
      <c r="E32" s="149" t="s">
        <v>105</v>
      </c>
    </row>
    <row r="33" spans="5:5">
      <c r="E33" s="149" t="s">
        <v>105</v>
      </c>
    </row>
    <row r="34" spans="5:5">
      <c r="E34" s="149" t="s">
        <v>105</v>
      </c>
    </row>
    <row r="35" spans="5:5">
      <c r="E35" s="149" t="s">
        <v>105</v>
      </c>
    </row>
    <row r="36" spans="5:5">
      <c r="E36" s="149" t="s">
        <v>105</v>
      </c>
    </row>
    <row r="37" spans="5:5">
      <c r="E37" s="149" t="s">
        <v>105</v>
      </c>
    </row>
    <row r="38" spans="5:5">
      <c r="E38" s="149" t="s">
        <v>105</v>
      </c>
    </row>
    <row r="39" spans="5:5">
      <c r="E39" s="149" t="s">
        <v>105</v>
      </c>
    </row>
    <row r="40" spans="5:5">
      <c r="E40" s="149" t="s">
        <v>105</v>
      </c>
    </row>
    <row r="41" spans="5:5">
      <c r="E41" s="149" t="s">
        <v>105</v>
      </c>
    </row>
    <row r="42" spans="5:5">
      <c r="E42" s="149" t="s">
        <v>105</v>
      </c>
    </row>
    <row r="43" spans="5:5">
      <c r="E43" s="149" t="s">
        <v>105</v>
      </c>
    </row>
    <row r="44" spans="5:5">
      <c r="E44" s="149" t="s">
        <v>105</v>
      </c>
    </row>
    <row r="45" spans="5:5">
      <c r="E45" s="149" t="s">
        <v>105</v>
      </c>
    </row>
    <row r="46" spans="5:5">
      <c r="E46" s="149" t="s">
        <v>105</v>
      </c>
    </row>
    <row r="47" spans="5:5">
      <c r="E47" s="149" t="s">
        <v>105</v>
      </c>
    </row>
    <row r="48" spans="5:5">
      <c r="E48" s="149" t="s">
        <v>105</v>
      </c>
    </row>
    <row r="49" spans="5:5">
      <c r="E49" s="149" t="s">
        <v>105</v>
      </c>
    </row>
    <row r="50" spans="5:5">
      <c r="E50" s="149" t="s">
        <v>105</v>
      </c>
    </row>
    <row r="51" spans="5:5">
      <c r="E51" s="149" t="s">
        <v>105</v>
      </c>
    </row>
    <row r="52" spans="5:5">
      <c r="E52" s="149" t="s">
        <v>105</v>
      </c>
    </row>
    <row r="53" spans="5:5">
      <c r="E53" s="149" t="s">
        <v>105</v>
      </c>
    </row>
    <row r="54" spans="5:5">
      <c r="E54" s="149" t="s">
        <v>105</v>
      </c>
    </row>
    <row r="55" spans="5:5">
      <c r="E55" s="149" t="s">
        <v>105</v>
      </c>
    </row>
    <row r="56" spans="5:5">
      <c r="E56" s="149" t="s">
        <v>105</v>
      </c>
    </row>
    <row r="57" spans="5:5">
      <c r="E57" s="149" t="s">
        <v>105</v>
      </c>
    </row>
    <row r="58" spans="5:5">
      <c r="E58" s="149" t="s">
        <v>105</v>
      </c>
    </row>
    <row r="59" spans="5:5">
      <c r="E59" s="149" t="s">
        <v>105</v>
      </c>
    </row>
    <row r="60" spans="5:5">
      <c r="E60" s="149" t="s">
        <v>105</v>
      </c>
    </row>
    <row r="61" spans="5:5">
      <c r="E61" s="149" t="s">
        <v>105</v>
      </c>
    </row>
    <row r="62" spans="5:5">
      <c r="E62" s="149" t="s">
        <v>105</v>
      </c>
    </row>
    <row r="63" spans="5:5">
      <c r="E63" s="149" t="s">
        <v>105</v>
      </c>
    </row>
    <row r="64" spans="5:5">
      <c r="E64" s="149" t="s">
        <v>105</v>
      </c>
    </row>
    <row r="65" spans="5:5">
      <c r="E65" s="149" t="s">
        <v>105</v>
      </c>
    </row>
    <row r="66" spans="5:5">
      <c r="E66" s="149" t="s">
        <v>105</v>
      </c>
    </row>
    <row r="67" spans="5:5">
      <c r="E67" s="149" t="s">
        <v>105</v>
      </c>
    </row>
    <row r="68" spans="5:5">
      <c r="E68" s="149" t="s">
        <v>105</v>
      </c>
    </row>
    <row r="69" spans="5:5">
      <c r="E69" s="149" t="s">
        <v>105</v>
      </c>
    </row>
    <row r="70" spans="5:5">
      <c r="E70" s="149" t="s">
        <v>105</v>
      </c>
    </row>
    <row r="71" spans="5:5">
      <c r="E71" s="149" t="s">
        <v>105</v>
      </c>
    </row>
    <row r="72" spans="5:5">
      <c r="E72" s="149" t="s">
        <v>105</v>
      </c>
    </row>
    <row r="73" spans="5:5">
      <c r="E73" s="149" t="s">
        <v>105</v>
      </c>
    </row>
    <row r="74" spans="5:5">
      <c r="E74" s="149" t="s">
        <v>105</v>
      </c>
    </row>
    <row r="75" spans="5:5">
      <c r="E75" s="149" t="s">
        <v>105</v>
      </c>
    </row>
    <row r="76" spans="5:5">
      <c r="E76" s="149" t="s">
        <v>105</v>
      </c>
    </row>
    <row r="77" spans="5:5">
      <c r="E77" s="149" t="s">
        <v>105</v>
      </c>
    </row>
    <row r="78" spans="5:5">
      <c r="E78" s="149" t="s">
        <v>105</v>
      </c>
    </row>
    <row r="79" spans="5:5">
      <c r="E79" s="149" t="s">
        <v>105</v>
      </c>
    </row>
    <row r="80" spans="5:5">
      <c r="E80" s="149" t="s">
        <v>105</v>
      </c>
    </row>
    <row r="81" spans="5:5">
      <c r="E81" s="149" t="s">
        <v>105</v>
      </c>
    </row>
    <row r="82" spans="5:5">
      <c r="E82" s="149" t="s">
        <v>105</v>
      </c>
    </row>
    <row r="83" spans="5:5">
      <c r="E83" s="149" t="s">
        <v>105</v>
      </c>
    </row>
    <row r="84" spans="5:5">
      <c r="E84" s="149" t="s">
        <v>105</v>
      </c>
    </row>
    <row r="85" spans="5:5">
      <c r="E85" s="149" t="s">
        <v>105</v>
      </c>
    </row>
    <row r="86" spans="5:5">
      <c r="E86" s="149" t="s">
        <v>105</v>
      </c>
    </row>
    <row r="87" spans="5:5">
      <c r="E87" s="149" t="s">
        <v>105</v>
      </c>
    </row>
    <row r="88" spans="5:5">
      <c r="E88" s="149" t="s">
        <v>105</v>
      </c>
    </row>
    <row r="89" spans="5:5">
      <c r="E89" s="149" t="s">
        <v>105</v>
      </c>
    </row>
    <row r="90" spans="5:5">
      <c r="E90" s="149" t="s">
        <v>105</v>
      </c>
    </row>
    <row r="91" spans="5:5">
      <c r="E91" s="149" t="s">
        <v>105</v>
      </c>
    </row>
    <row r="92" spans="5:5">
      <c r="E92" s="149" t="s">
        <v>105</v>
      </c>
    </row>
    <row r="93" spans="5:5">
      <c r="E93" s="149" t="s">
        <v>105</v>
      </c>
    </row>
    <row r="94" spans="5:5">
      <c r="E94" s="149" t="s">
        <v>105</v>
      </c>
    </row>
    <row r="95" spans="5:5">
      <c r="E95" s="149" t="s">
        <v>105</v>
      </c>
    </row>
    <row r="96" spans="5:5">
      <c r="E96" s="149" t="s">
        <v>105</v>
      </c>
    </row>
    <row r="97" spans="5:5">
      <c r="E97" s="149" t="s">
        <v>105</v>
      </c>
    </row>
    <row r="98" spans="5:5">
      <c r="E98" s="149" t="s">
        <v>105</v>
      </c>
    </row>
    <row r="99" spans="5:5">
      <c r="E99" s="149" t="s">
        <v>105</v>
      </c>
    </row>
    <row r="100" spans="5:5">
      <c r="E100" s="149" t="s">
        <v>105</v>
      </c>
    </row>
    <row r="101" spans="5:5">
      <c r="E101" s="149" t="s">
        <v>105</v>
      </c>
    </row>
    <row r="102" spans="5:5">
      <c r="E102" s="149" t="s">
        <v>105</v>
      </c>
    </row>
    <row r="103" spans="5:5">
      <c r="E103" s="149" t="s">
        <v>105</v>
      </c>
    </row>
    <row r="104" spans="5:5">
      <c r="E104" s="149" t="s">
        <v>105</v>
      </c>
    </row>
    <row r="105" spans="5:5">
      <c r="E105" s="149" t="s">
        <v>105</v>
      </c>
    </row>
    <row r="106" spans="5:5">
      <c r="E106" s="149" t="s">
        <v>105</v>
      </c>
    </row>
    <row r="107" spans="5:5">
      <c r="E107" s="149" t="s">
        <v>105</v>
      </c>
    </row>
    <row r="108" spans="5:5">
      <c r="E108" s="149" t="s">
        <v>105</v>
      </c>
    </row>
    <row r="109" spans="5:5">
      <c r="E109" s="149" t="s">
        <v>105</v>
      </c>
    </row>
    <row r="110" spans="5:5">
      <c r="E110" s="149" t="s">
        <v>105</v>
      </c>
    </row>
    <row r="111" spans="5:5">
      <c r="E111" s="149" t="s">
        <v>105</v>
      </c>
    </row>
    <row r="112" spans="5:5">
      <c r="E112" s="149" t="s">
        <v>105</v>
      </c>
    </row>
    <row r="113" spans="5:5">
      <c r="E113" s="149" t="s">
        <v>105</v>
      </c>
    </row>
    <row r="114" spans="5:5">
      <c r="E114" s="149" t="s">
        <v>105</v>
      </c>
    </row>
    <row r="115" spans="5:5">
      <c r="E115" s="149" t="s">
        <v>105</v>
      </c>
    </row>
    <row r="116" spans="5:5">
      <c r="E116" s="149" t="s">
        <v>105</v>
      </c>
    </row>
    <row r="117" spans="5:5">
      <c r="E117" s="149" t="s">
        <v>105</v>
      </c>
    </row>
    <row r="118" spans="5:5">
      <c r="E118" s="149" t="s">
        <v>105</v>
      </c>
    </row>
    <row r="119" spans="5:5">
      <c r="E119" s="149" t="s">
        <v>105</v>
      </c>
    </row>
    <row r="120" spans="5:5">
      <c r="E120" s="149" t="s">
        <v>105</v>
      </c>
    </row>
    <row r="121" spans="5:5">
      <c r="E121" s="149" t="s">
        <v>105</v>
      </c>
    </row>
    <row r="122" spans="5:5">
      <c r="E122" s="149" t="s">
        <v>105</v>
      </c>
    </row>
    <row r="123" spans="5:5">
      <c r="E123" s="149" t="s">
        <v>105</v>
      </c>
    </row>
    <row r="124" spans="5:5">
      <c r="E124" s="149" t="s">
        <v>105</v>
      </c>
    </row>
    <row r="125" spans="5:5">
      <c r="E125" s="149" t="s">
        <v>105</v>
      </c>
    </row>
    <row r="126" spans="5:5">
      <c r="E126" s="149" t="s">
        <v>105</v>
      </c>
    </row>
    <row r="127" spans="5:5">
      <c r="E127" s="149" t="s">
        <v>105</v>
      </c>
    </row>
    <row r="128" spans="5:5">
      <c r="E128" s="149" t="s">
        <v>105</v>
      </c>
    </row>
    <row r="129" spans="5:5">
      <c r="E129" s="149" t="s">
        <v>105</v>
      </c>
    </row>
    <row r="130" spans="5:5">
      <c r="E130" s="149" t="s">
        <v>105</v>
      </c>
    </row>
    <row r="131" spans="5:5">
      <c r="E131" s="149" t="s">
        <v>105</v>
      </c>
    </row>
    <row r="132" spans="5:5">
      <c r="E132" s="149" t="s">
        <v>105</v>
      </c>
    </row>
    <row r="133" spans="5:5">
      <c r="E133" s="149" t="s">
        <v>105</v>
      </c>
    </row>
    <row r="134" spans="5:5">
      <c r="E134" s="149" t="s">
        <v>105</v>
      </c>
    </row>
    <row r="135" spans="5:5">
      <c r="E135" s="149" t="s">
        <v>105</v>
      </c>
    </row>
    <row r="136" spans="5:5">
      <c r="E136" s="149" t="s">
        <v>105</v>
      </c>
    </row>
    <row r="137" spans="5:5">
      <c r="E137" s="149" t="s">
        <v>105</v>
      </c>
    </row>
    <row r="138" spans="5:5">
      <c r="E138" s="149" t="s">
        <v>105</v>
      </c>
    </row>
    <row r="139" spans="5:5">
      <c r="E139" s="149" t="s">
        <v>105</v>
      </c>
    </row>
    <row r="140" spans="5:5">
      <c r="E140" s="149" t="s">
        <v>105</v>
      </c>
    </row>
    <row r="141" spans="5:5">
      <c r="E141" s="149" t="s">
        <v>105</v>
      </c>
    </row>
    <row r="142" spans="5:5">
      <c r="E142" s="149" t="s">
        <v>105</v>
      </c>
    </row>
    <row r="143" spans="5:5">
      <c r="E143" s="149" t="s">
        <v>105</v>
      </c>
    </row>
    <row r="144" spans="5:5">
      <c r="E144" s="149" t="s">
        <v>105</v>
      </c>
    </row>
    <row r="145" spans="5:5">
      <c r="E145" s="149" t="s">
        <v>105</v>
      </c>
    </row>
    <row r="146" spans="5:5">
      <c r="E146" s="149" t="s">
        <v>105</v>
      </c>
    </row>
    <row r="147" spans="5:5">
      <c r="E147" s="149" t="s">
        <v>105</v>
      </c>
    </row>
    <row r="148" spans="5:5">
      <c r="E148" s="149" t="s">
        <v>105</v>
      </c>
    </row>
    <row r="149" spans="5:5">
      <c r="E149" s="149" t="s">
        <v>105</v>
      </c>
    </row>
    <row r="150" spans="5:5">
      <c r="E150" s="149" t="s">
        <v>105</v>
      </c>
    </row>
    <row r="151" spans="5:5">
      <c r="E151" s="149" t="s">
        <v>105</v>
      </c>
    </row>
    <row r="152" spans="5:5">
      <c r="E152" s="149" t="s">
        <v>105</v>
      </c>
    </row>
    <row r="153" spans="5:5">
      <c r="E153" s="149" t="s">
        <v>105</v>
      </c>
    </row>
    <row r="154" spans="5:5">
      <c r="E154" s="149" t="s">
        <v>105</v>
      </c>
    </row>
    <row r="155" spans="5:5">
      <c r="E155" s="149" t="s">
        <v>105</v>
      </c>
    </row>
    <row r="156" spans="5:5">
      <c r="E156" s="149" t="s">
        <v>105</v>
      </c>
    </row>
    <row r="157" spans="5:5">
      <c r="E157" s="149" t="s">
        <v>105</v>
      </c>
    </row>
    <row r="158" spans="5:5">
      <c r="E158" s="149" t="s">
        <v>105</v>
      </c>
    </row>
    <row r="159" spans="5:5">
      <c r="E159" s="149" t="s">
        <v>105</v>
      </c>
    </row>
    <row r="160" spans="5:5">
      <c r="E160" s="149" t="s">
        <v>105</v>
      </c>
    </row>
    <row r="161" spans="5:5">
      <c r="E161" s="149" t="s">
        <v>105</v>
      </c>
    </row>
    <row r="162" spans="5:5">
      <c r="E162" s="149" t="s">
        <v>105</v>
      </c>
    </row>
    <row r="163" spans="5:5">
      <c r="E163" s="149" t="s">
        <v>105</v>
      </c>
    </row>
    <row r="164" spans="5:5">
      <c r="E164" s="149" t="s">
        <v>105</v>
      </c>
    </row>
    <row r="165" spans="5:5">
      <c r="E165" s="149" t="s">
        <v>105</v>
      </c>
    </row>
    <row r="166" spans="5:5">
      <c r="E166" s="149" t="s">
        <v>105</v>
      </c>
    </row>
    <row r="167" spans="5:5">
      <c r="E167" s="149" t="s">
        <v>105</v>
      </c>
    </row>
    <row r="168" spans="5:5">
      <c r="E168" s="149" t="s">
        <v>105</v>
      </c>
    </row>
    <row r="169" spans="5:5">
      <c r="E169" s="149" t="s">
        <v>105</v>
      </c>
    </row>
    <row r="170" spans="5:5">
      <c r="E170" s="149" t="s">
        <v>105</v>
      </c>
    </row>
    <row r="171" spans="5:5">
      <c r="E171" s="149" t="s">
        <v>105</v>
      </c>
    </row>
    <row r="172" spans="5:5">
      <c r="E172" s="149" t="s">
        <v>105</v>
      </c>
    </row>
    <row r="173" spans="5:5">
      <c r="E173" s="149" t="s">
        <v>105</v>
      </c>
    </row>
    <row r="174" spans="5:5">
      <c r="E174" s="149" t="s">
        <v>105</v>
      </c>
    </row>
    <row r="175" spans="5:5">
      <c r="E175" s="149" t="s">
        <v>105</v>
      </c>
    </row>
    <row r="176" spans="5:5">
      <c r="E176" s="149" t="s">
        <v>105</v>
      </c>
    </row>
    <row r="177" spans="5:5">
      <c r="E177" s="149" t="s">
        <v>105</v>
      </c>
    </row>
    <row r="178" spans="5:5">
      <c r="E178" s="149" t="s">
        <v>105</v>
      </c>
    </row>
    <row r="179" spans="5:5">
      <c r="E179" s="149" t="s">
        <v>105</v>
      </c>
    </row>
    <row r="180" spans="5:5">
      <c r="E180" s="149" t="s">
        <v>105</v>
      </c>
    </row>
    <row r="181" spans="5:5">
      <c r="E181" s="149" t="s">
        <v>105</v>
      </c>
    </row>
    <row r="182" spans="5:5">
      <c r="E182" s="149" t="s">
        <v>105</v>
      </c>
    </row>
    <row r="183" spans="5:5">
      <c r="E183" s="149" t="s">
        <v>105</v>
      </c>
    </row>
    <row r="184" spans="5:5">
      <c r="E184" s="149" t="s">
        <v>105</v>
      </c>
    </row>
    <row r="185" spans="5:5">
      <c r="E185" s="149" t="s">
        <v>105</v>
      </c>
    </row>
    <row r="186" spans="5:5">
      <c r="E186" s="149" t="s">
        <v>105</v>
      </c>
    </row>
    <row r="187" spans="5:5">
      <c r="E187" s="149" t="s">
        <v>105</v>
      </c>
    </row>
    <row r="188" spans="5:5">
      <c r="E188" s="149" t="s">
        <v>105</v>
      </c>
    </row>
    <row r="189" spans="5:5">
      <c r="E189" s="149" t="s">
        <v>105</v>
      </c>
    </row>
    <row r="190" spans="5:5">
      <c r="E190" s="149" t="s">
        <v>105</v>
      </c>
    </row>
    <row r="191" spans="5:5">
      <c r="E191" s="149" t="s">
        <v>105</v>
      </c>
    </row>
    <row r="192" spans="5:5">
      <c r="E192" s="149" t="s">
        <v>105</v>
      </c>
    </row>
    <row r="193" spans="5:5">
      <c r="E193" s="149" t="s">
        <v>105</v>
      </c>
    </row>
    <row r="194" spans="5:5">
      <c r="E194" s="149" t="s">
        <v>105</v>
      </c>
    </row>
    <row r="195" spans="5:5">
      <c r="E195" s="149" t="s">
        <v>105</v>
      </c>
    </row>
    <row r="196" spans="5:5">
      <c r="E196" s="149" t="s">
        <v>105</v>
      </c>
    </row>
    <row r="197" spans="5:5">
      <c r="E197" s="149" t="s">
        <v>105</v>
      </c>
    </row>
    <row r="198" spans="5:5">
      <c r="E198" s="149" t="s">
        <v>105</v>
      </c>
    </row>
    <row r="199" spans="5:5">
      <c r="E199" s="149" t="s">
        <v>105</v>
      </c>
    </row>
    <row r="200" spans="5:5">
      <c r="E200" s="149" t="s">
        <v>105</v>
      </c>
    </row>
    <row r="201" spans="5:5">
      <c r="E201" s="149" t="s">
        <v>105</v>
      </c>
    </row>
    <row r="202" spans="5:5">
      <c r="E202" s="149" t="s">
        <v>105</v>
      </c>
    </row>
    <row r="203" spans="5:5">
      <c r="E203" s="149" t="s">
        <v>105</v>
      </c>
    </row>
    <row r="204" spans="5:5">
      <c r="E204" s="149" t="s">
        <v>105</v>
      </c>
    </row>
    <row r="205" spans="5:5">
      <c r="E205" s="149" t="s">
        <v>105</v>
      </c>
    </row>
    <row r="206" spans="5:5">
      <c r="E206" s="149" t="s">
        <v>105</v>
      </c>
    </row>
    <row r="207" spans="5:5">
      <c r="E207" s="149" t="s">
        <v>105</v>
      </c>
    </row>
    <row r="208" spans="5:5">
      <c r="E208" s="149" t="s">
        <v>105</v>
      </c>
    </row>
    <row r="209" spans="5:5">
      <c r="E209" s="149" t="s">
        <v>105</v>
      </c>
    </row>
    <row r="210" spans="5:5">
      <c r="E210" s="149" t="s">
        <v>105</v>
      </c>
    </row>
    <row r="211" spans="5:5">
      <c r="E211" s="149" t="s">
        <v>105</v>
      </c>
    </row>
    <row r="212" spans="5:5">
      <c r="E212" s="149" t="s">
        <v>105</v>
      </c>
    </row>
    <row r="213" spans="5:5">
      <c r="E213" s="149" t="s">
        <v>105</v>
      </c>
    </row>
    <row r="214" spans="5:5">
      <c r="E214" s="149" t="s">
        <v>105</v>
      </c>
    </row>
    <row r="215" spans="5:5">
      <c r="E215" s="149" t="s">
        <v>105</v>
      </c>
    </row>
    <row r="216" spans="5:5">
      <c r="E216" s="149" t="s">
        <v>105</v>
      </c>
    </row>
    <row r="217" spans="5:5">
      <c r="E217" s="149" t="s">
        <v>105</v>
      </c>
    </row>
    <row r="218" spans="5:5">
      <c r="E218" s="149" t="s">
        <v>105</v>
      </c>
    </row>
    <row r="219" spans="5:5">
      <c r="E219" s="149" t="s">
        <v>105</v>
      </c>
    </row>
    <row r="220" spans="5:5">
      <c r="E220" s="149" t="s">
        <v>105</v>
      </c>
    </row>
    <row r="221" spans="5:5">
      <c r="E221" s="149" t="s">
        <v>105</v>
      </c>
    </row>
    <row r="222" spans="5:5">
      <c r="E222" s="149" t="s">
        <v>105</v>
      </c>
    </row>
    <row r="223" spans="5:5">
      <c r="E223" s="149" t="s">
        <v>105</v>
      </c>
    </row>
    <row r="224" spans="5:5">
      <c r="E224" s="149" t="s">
        <v>105</v>
      </c>
    </row>
    <row r="225" spans="5:5">
      <c r="E225" s="149" t="s">
        <v>105</v>
      </c>
    </row>
    <row r="226" spans="5:5">
      <c r="E226" s="149" t="s">
        <v>105</v>
      </c>
    </row>
    <row r="227" spans="5:5">
      <c r="E227" s="149" t="s">
        <v>105</v>
      </c>
    </row>
    <row r="228" spans="5:5">
      <c r="E228" s="149" t="s">
        <v>105</v>
      </c>
    </row>
    <row r="229" spans="5:5">
      <c r="E229" s="149" t="s">
        <v>105</v>
      </c>
    </row>
    <row r="230" spans="5:5">
      <c r="E230" s="149" t="s">
        <v>105</v>
      </c>
    </row>
    <row r="231" spans="5:5">
      <c r="E231" s="149" t="s">
        <v>105</v>
      </c>
    </row>
    <row r="232" spans="5:5">
      <c r="E232" s="149" t="s">
        <v>105</v>
      </c>
    </row>
    <row r="233" spans="5:5">
      <c r="E233" s="149" t="s">
        <v>105</v>
      </c>
    </row>
    <row r="234" spans="5:5">
      <c r="E234" s="149" t="s">
        <v>105</v>
      </c>
    </row>
    <row r="235" spans="5:5">
      <c r="E235" s="149" t="s">
        <v>105</v>
      </c>
    </row>
    <row r="236" spans="5:5">
      <c r="E236" s="149" t="s">
        <v>105</v>
      </c>
    </row>
    <row r="237" spans="5:5">
      <c r="E237" s="149" t="s">
        <v>105</v>
      </c>
    </row>
    <row r="238" spans="5:5">
      <c r="E238" s="149" t="s">
        <v>105</v>
      </c>
    </row>
    <row r="239" spans="5:5">
      <c r="E239" s="149" t="s">
        <v>105</v>
      </c>
    </row>
    <row r="240" spans="5:5">
      <c r="E240" s="149" t="s">
        <v>105</v>
      </c>
    </row>
    <row r="241" spans="5:5">
      <c r="E241" s="149" t="s">
        <v>105</v>
      </c>
    </row>
    <row r="242" spans="5:5">
      <c r="E242" s="149" t="s">
        <v>105</v>
      </c>
    </row>
    <row r="243" spans="5:5">
      <c r="E243" s="149" t="s">
        <v>105</v>
      </c>
    </row>
    <row r="244" spans="5:5">
      <c r="E244" s="149" t="s">
        <v>105</v>
      </c>
    </row>
    <row r="245" spans="5:5">
      <c r="E245" s="149" t="s">
        <v>105</v>
      </c>
    </row>
    <row r="246" spans="5:5">
      <c r="E246" s="149" t="s">
        <v>105</v>
      </c>
    </row>
    <row r="247" spans="5:5">
      <c r="E247" s="149" t="s">
        <v>105</v>
      </c>
    </row>
    <row r="248" spans="5:5">
      <c r="E248" s="149" t="s">
        <v>105</v>
      </c>
    </row>
    <row r="249" spans="5:5">
      <c r="E249" s="149" t="s">
        <v>105</v>
      </c>
    </row>
    <row r="250" spans="5:5">
      <c r="E250" s="149" t="s">
        <v>105</v>
      </c>
    </row>
    <row r="251" spans="5:5">
      <c r="E251" s="149" t="s">
        <v>105</v>
      </c>
    </row>
    <row r="252" spans="5:5">
      <c r="E252" s="149" t="s">
        <v>105</v>
      </c>
    </row>
    <row r="253" spans="5:5">
      <c r="E253" s="149" t="s">
        <v>105</v>
      </c>
    </row>
    <row r="254" spans="5:5">
      <c r="E254" s="149" t="s">
        <v>105</v>
      </c>
    </row>
    <row r="255" spans="5:5">
      <c r="E255" s="149" t="s">
        <v>105</v>
      </c>
    </row>
    <row r="256" spans="5:5">
      <c r="E256" s="149" t="s">
        <v>105</v>
      </c>
    </row>
    <row r="257" spans="5:5">
      <c r="E257" s="149" t="s">
        <v>105</v>
      </c>
    </row>
    <row r="258" spans="5:5">
      <c r="E258" s="149" t="s">
        <v>105</v>
      </c>
    </row>
    <row r="259" spans="5:5">
      <c r="E259" s="149" t="s">
        <v>105</v>
      </c>
    </row>
    <row r="260" spans="5:5">
      <c r="E260" s="149" t="s">
        <v>105</v>
      </c>
    </row>
    <row r="261" spans="5:5">
      <c r="E261" s="149" t="s">
        <v>105</v>
      </c>
    </row>
    <row r="262" spans="5:5">
      <c r="E262" s="149" t="s">
        <v>105</v>
      </c>
    </row>
    <row r="263" spans="5:5">
      <c r="E263" s="149" t="s">
        <v>105</v>
      </c>
    </row>
    <row r="264" spans="5:5">
      <c r="E264" s="149" t="s">
        <v>105</v>
      </c>
    </row>
    <row r="265" spans="5:5">
      <c r="E265" s="149" t="s">
        <v>105</v>
      </c>
    </row>
    <row r="266" spans="5:5">
      <c r="E266" s="149" t="s">
        <v>105</v>
      </c>
    </row>
    <row r="267" spans="5:5">
      <c r="E267" s="149" t="s">
        <v>105</v>
      </c>
    </row>
    <row r="268" spans="5:5">
      <c r="E268" s="149" t="s">
        <v>105</v>
      </c>
    </row>
    <row r="269" spans="5:5">
      <c r="E269" s="149" t="s">
        <v>105</v>
      </c>
    </row>
    <row r="270" spans="5:5">
      <c r="E270" s="149" t="s">
        <v>105</v>
      </c>
    </row>
    <row r="271" spans="5:5">
      <c r="E271" s="149" t="s">
        <v>105</v>
      </c>
    </row>
    <row r="272" spans="5:5">
      <c r="E272" s="149" t="s">
        <v>105</v>
      </c>
    </row>
    <row r="273" spans="5:5">
      <c r="E273" s="149" t="s">
        <v>105</v>
      </c>
    </row>
    <row r="274" spans="5:5">
      <c r="E274" s="149" t="s">
        <v>105</v>
      </c>
    </row>
    <row r="275" spans="5:5">
      <c r="E275" s="149" t="s">
        <v>105</v>
      </c>
    </row>
  </sheetData>
  <phoneticPr fontId="10" type="noConversion"/>
  <pageMargins left="0.25" right="0.25" top="1" bottom="1" header="0.5" footer="0.5"/>
  <pageSetup scale="95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EV84"/>
  <sheetViews>
    <sheetView zoomScaleNormal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H2" sqref="H2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11" width="12.6640625" style="270" customWidth="1"/>
    <col min="12" max="12" width="14.88671875" bestFit="1" customWidth="1"/>
    <col min="13" max="13" width="10.33203125" bestFit="1" customWidth="1"/>
  </cols>
  <sheetData>
    <row r="1" spans="2:13" ht="13.8" thickBot="1"/>
    <row r="2" spans="2:13" ht="18" thickBot="1">
      <c r="B2" s="357" t="s">
        <v>106</v>
      </c>
      <c r="C2" s="358"/>
    </row>
    <row r="3" spans="2:13" ht="13.8" thickBot="1">
      <c r="B3" s="150"/>
      <c r="C3" s="150"/>
      <c r="D3" s="150"/>
    </row>
    <row r="4" spans="2:13" ht="13.8" thickBot="1">
      <c r="B4" s="317" t="s">
        <v>107</v>
      </c>
      <c r="C4" s="318" t="s">
        <v>108</v>
      </c>
      <c r="D4" s="319" t="s">
        <v>109</v>
      </c>
      <c r="E4" s="320" t="s">
        <v>241</v>
      </c>
      <c r="F4" s="320" t="s">
        <v>248</v>
      </c>
      <c r="G4" s="320" t="s">
        <v>242</v>
      </c>
      <c r="H4" s="320" t="s">
        <v>243</v>
      </c>
      <c r="I4" s="320" t="s">
        <v>244</v>
      </c>
      <c r="J4" s="320" t="s">
        <v>245</v>
      </c>
      <c r="K4" s="320" t="s">
        <v>246</v>
      </c>
      <c r="L4" s="175" t="s">
        <v>110</v>
      </c>
    </row>
    <row r="5" spans="2:13">
      <c r="B5" s="155" t="s">
        <v>111</v>
      </c>
      <c r="C5" s="190" t="s">
        <v>112</v>
      </c>
      <c r="D5" s="201"/>
      <c r="E5" s="316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  <c r="L5" s="176">
        <v>0</v>
      </c>
    </row>
    <row r="6" spans="2:13">
      <c r="B6" s="155"/>
      <c r="C6" s="156" t="s">
        <v>113</v>
      </c>
      <c r="D6" s="257" t="s">
        <v>114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</v>
      </c>
      <c r="K6" s="300">
        <v>0</v>
      </c>
      <c r="L6" s="177">
        <v>0</v>
      </c>
    </row>
    <row r="7" spans="2:13">
      <c r="B7" s="155"/>
      <c r="C7" s="156"/>
      <c r="D7" s="257" t="s">
        <v>115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177">
        <v>0</v>
      </c>
    </row>
    <row r="8" spans="2:13">
      <c r="B8" s="155"/>
      <c r="C8" s="156"/>
      <c r="D8" s="258" t="s">
        <v>116</v>
      </c>
      <c r="E8" s="300">
        <v>0</v>
      </c>
      <c r="F8" s="310">
        <v>0</v>
      </c>
      <c r="G8" s="310">
        <v>0</v>
      </c>
      <c r="H8" s="310">
        <v>0</v>
      </c>
      <c r="I8" s="310">
        <v>0</v>
      </c>
      <c r="J8" s="310">
        <v>0</v>
      </c>
      <c r="K8" s="310">
        <v>0</v>
      </c>
      <c r="L8" s="177">
        <v>0</v>
      </c>
    </row>
    <row r="9" spans="2:13">
      <c r="B9" s="157"/>
      <c r="C9" s="156"/>
      <c r="D9" s="259" t="s">
        <v>117</v>
      </c>
      <c r="E9" s="300">
        <v>0</v>
      </c>
      <c r="F9" s="271">
        <v>0</v>
      </c>
      <c r="G9" s="271">
        <v>0</v>
      </c>
      <c r="H9" s="311">
        <v>0</v>
      </c>
      <c r="I9" s="311">
        <v>0</v>
      </c>
      <c r="J9" s="311">
        <v>0</v>
      </c>
      <c r="K9" s="311">
        <v>0</v>
      </c>
      <c r="L9" s="177">
        <v>0</v>
      </c>
    </row>
    <row r="10" spans="2:13">
      <c r="B10" s="157"/>
      <c r="C10" s="158" t="s">
        <v>118</v>
      </c>
      <c r="D10" s="260"/>
      <c r="E10" s="300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178">
        <v>0</v>
      </c>
    </row>
    <row r="11" spans="2:13" ht="13.8" thickBot="1">
      <c r="B11" s="155"/>
      <c r="C11" s="158" t="s">
        <v>119</v>
      </c>
      <c r="D11" s="260"/>
      <c r="E11" s="314">
        <v>0</v>
      </c>
      <c r="F11" s="301">
        <v>0</v>
      </c>
      <c r="G11" s="301">
        <v>0</v>
      </c>
      <c r="H11" s="301">
        <v>0</v>
      </c>
      <c r="I11" s="301">
        <v>0</v>
      </c>
      <c r="J11" s="301">
        <v>0</v>
      </c>
      <c r="K11" s="301">
        <v>0</v>
      </c>
      <c r="L11" s="178">
        <v>0</v>
      </c>
    </row>
    <row r="12" spans="2:13" ht="13.8" thickBot="1">
      <c r="B12" s="354" t="s">
        <v>120</v>
      </c>
      <c r="C12" s="355"/>
      <c r="D12" s="356"/>
      <c r="E12" s="321">
        <f>SUM(E5:E11)</f>
        <v>0</v>
      </c>
      <c r="F12" s="321">
        <f t="shared" ref="F12:L12" si="0">SUM(F5:F11)</f>
        <v>0</v>
      </c>
      <c r="G12" s="321">
        <f t="shared" si="0"/>
        <v>0</v>
      </c>
      <c r="H12" s="321">
        <f t="shared" si="0"/>
        <v>0</v>
      </c>
      <c r="I12" s="321">
        <f t="shared" si="0"/>
        <v>0</v>
      </c>
      <c r="J12" s="321">
        <f t="shared" si="0"/>
        <v>0</v>
      </c>
      <c r="K12" s="321">
        <f t="shared" si="0"/>
        <v>0</v>
      </c>
      <c r="L12" s="182">
        <f t="shared" si="0"/>
        <v>0</v>
      </c>
    </row>
    <row r="13" spans="2:13">
      <c r="B13" s="153" t="s">
        <v>121</v>
      </c>
      <c r="C13" s="154" t="s">
        <v>122</v>
      </c>
      <c r="D13" s="261"/>
      <c r="E13" s="304">
        <f>L13*E77</f>
        <v>610.55200413223133</v>
      </c>
      <c r="F13" s="304">
        <f>L13*E78</f>
        <v>1444.9730764462809</v>
      </c>
      <c r="G13" s="304">
        <f>L13*E79</f>
        <v>3731.1511363636355</v>
      </c>
      <c r="H13" s="304">
        <f>L13*E80</f>
        <v>1268.591386363636</v>
      </c>
      <c r="I13" s="304">
        <f>L13*E81</f>
        <v>1112.5614297520658</v>
      </c>
      <c r="J13" s="304">
        <f>L13*E82</f>
        <v>1139.6970743801651</v>
      </c>
      <c r="K13" s="304">
        <f>L13*E83</f>
        <v>542.71289256198338</v>
      </c>
      <c r="L13" s="180">
        <v>9850.2389999999978</v>
      </c>
      <c r="M13" s="323"/>
    </row>
    <row r="14" spans="2:13">
      <c r="B14" s="159"/>
      <c r="C14" s="160" t="s">
        <v>123</v>
      </c>
      <c r="D14" s="262"/>
      <c r="E14" s="305">
        <f>L14*E77</f>
        <v>2778.4952479338845</v>
      </c>
      <c r="F14" s="305">
        <f>L14*E78</f>
        <v>6575.7720867768603</v>
      </c>
      <c r="G14" s="305">
        <f>L14*E79</f>
        <v>16979.69318181818</v>
      </c>
      <c r="H14" s="305">
        <f>L14*E80</f>
        <v>5773.0956818181812</v>
      </c>
      <c r="I14" s="305">
        <f>L14*E81</f>
        <v>5063.0357851239669</v>
      </c>
      <c r="J14" s="305">
        <f>L14*E82</f>
        <v>5186.5244628099172</v>
      </c>
      <c r="K14" s="305">
        <f>L14*E83</f>
        <v>2469.7735537190083</v>
      </c>
      <c r="L14" s="177">
        <v>44826.39</v>
      </c>
    </row>
    <row r="15" spans="2:13">
      <c r="B15" s="159"/>
      <c r="C15" s="162" t="s">
        <v>124</v>
      </c>
      <c r="D15" s="262"/>
      <c r="E15" s="305">
        <f>L15*E77</f>
        <v>1816.0049380165285</v>
      </c>
      <c r="F15" s="305">
        <f>L15*E78</f>
        <v>4297.878353305784</v>
      </c>
      <c r="G15" s="305">
        <f>L15*E79</f>
        <v>11097.807954545451</v>
      </c>
      <c r="H15" s="305">
        <f>L15*E80</f>
        <v>3773.2547045454535</v>
      </c>
      <c r="I15" s="305">
        <f>L15*E81</f>
        <v>3309.1645537190075</v>
      </c>
      <c r="J15" s="305">
        <f>L15*E82</f>
        <v>3389.8758842975199</v>
      </c>
      <c r="K15" s="305">
        <f>L15*E83</f>
        <v>1614.2266115702475</v>
      </c>
      <c r="L15" s="177">
        <v>29298.212999999992</v>
      </c>
    </row>
    <row r="16" spans="2:13">
      <c r="B16" s="159"/>
      <c r="C16" s="162" t="s">
        <v>125</v>
      </c>
      <c r="D16" s="262"/>
      <c r="E16" s="305">
        <f>L16*E77</f>
        <v>0</v>
      </c>
      <c r="F16" s="305">
        <f>L16*E78</f>
        <v>0</v>
      </c>
      <c r="G16" s="305">
        <f>L16*E79</f>
        <v>0</v>
      </c>
      <c r="H16" s="305">
        <f>L16*E80</f>
        <v>0</v>
      </c>
      <c r="I16" s="305">
        <f>L16*E81</f>
        <v>0</v>
      </c>
      <c r="J16" s="305">
        <f>L16*E82</f>
        <v>0</v>
      </c>
      <c r="K16" s="305">
        <f>L16*E83</f>
        <v>0</v>
      </c>
      <c r="L16" s="177">
        <v>0</v>
      </c>
    </row>
    <row r="17" spans="2:12">
      <c r="B17" s="155"/>
      <c r="C17" s="162" t="s">
        <v>126</v>
      </c>
      <c r="D17" s="262"/>
      <c r="E17" s="302">
        <f>L17*E77</f>
        <v>0</v>
      </c>
      <c r="F17" s="302">
        <f>L17*E78</f>
        <v>0</v>
      </c>
      <c r="G17" s="302">
        <f>L17*E79</f>
        <v>0</v>
      </c>
      <c r="H17" s="302">
        <f>L17*E80</f>
        <v>0</v>
      </c>
      <c r="I17" s="302">
        <f>L17*E81</f>
        <v>0</v>
      </c>
      <c r="J17" s="302">
        <f>L17*E82</f>
        <v>0</v>
      </c>
      <c r="K17" s="302">
        <f>L17*E83</f>
        <v>0</v>
      </c>
      <c r="L17" s="176">
        <v>0</v>
      </c>
    </row>
    <row r="18" spans="2:12">
      <c r="B18" s="155"/>
      <c r="C18" s="162" t="s">
        <v>127</v>
      </c>
      <c r="D18" s="263"/>
      <c r="E18" s="295">
        <f>L18*E77</f>
        <v>9731.4193977157265</v>
      </c>
      <c r="F18" s="295">
        <f>L18*E78</f>
        <v>23031.025907927218</v>
      </c>
      <c r="G18" s="295">
        <f>L18*E79</f>
        <v>59469.785208262772</v>
      </c>
      <c r="H18" s="295">
        <f>L18*E80</f>
        <v>20219.726970809341</v>
      </c>
      <c r="I18" s="295">
        <f>L18*E81</f>
        <v>17732.808680281989</v>
      </c>
      <c r="J18" s="295">
        <f>L18*E82</f>
        <v>18165.316209069355</v>
      </c>
      <c r="K18" s="295">
        <f>L18*E83</f>
        <v>8650.1505757473114</v>
      </c>
      <c r="L18" s="178">
        <v>157000.23294981371</v>
      </c>
    </row>
    <row r="19" spans="2:12">
      <c r="B19" s="163"/>
      <c r="C19" s="162" t="s">
        <v>128</v>
      </c>
      <c r="D19" s="264"/>
      <c r="E19" s="303">
        <f>L19*E77</f>
        <v>9061.1198380936585</v>
      </c>
      <c r="F19" s="303">
        <f>L19*E78</f>
        <v>21444.650283488329</v>
      </c>
      <c r="G19" s="303">
        <f>L19*E79</f>
        <v>55373.510121683474</v>
      </c>
      <c r="H19" s="303">
        <f>L19*E80</f>
        <v>18826.993441372379</v>
      </c>
      <c r="I19" s="303">
        <f>L19*E81</f>
        <v>16511.37392719289</v>
      </c>
      <c r="J19" s="303">
        <f>L19*E82</f>
        <v>16914.090364441498</v>
      </c>
      <c r="K19" s="303">
        <f>L19*E83</f>
        <v>8054.328744972142</v>
      </c>
      <c r="L19" s="178">
        <v>146186.06672124437</v>
      </c>
    </row>
    <row r="20" spans="2:12">
      <c r="B20" s="155"/>
      <c r="C20" s="162" t="s">
        <v>129</v>
      </c>
      <c r="D20" s="262"/>
      <c r="E20" s="305">
        <f>L20*E77</f>
        <v>65726.838842260811</v>
      </c>
      <c r="F20" s="305">
        <f>L20*E78</f>
        <v>155553.5185933506</v>
      </c>
      <c r="G20" s="305">
        <f>L20*E79</f>
        <v>401664.01514714939</v>
      </c>
      <c r="H20" s="305">
        <f>L20*E80</f>
        <v>136565.76515003078</v>
      </c>
      <c r="I20" s="305">
        <f>L20*E81</f>
        <v>119768.90633478637</v>
      </c>
      <c r="J20" s="305">
        <f>L20*E82</f>
        <v>122690.09917222019</v>
      </c>
      <c r="K20" s="305">
        <f>L20*E83</f>
        <v>58423.856748676277</v>
      </c>
      <c r="L20" s="177">
        <v>1060392.9999884744</v>
      </c>
    </row>
    <row r="21" spans="2:12">
      <c r="B21" s="155"/>
      <c r="C21" s="162" t="s">
        <v>130</v>
      </c>
      <c r="D21" s="262"/>
      <c r="E21" s="305">
        <f>L21*E77</f>
        <v>4406.1570249169663</v>
      </c>
      <c r="F21" s="305">
        <f>L21*E78</f>
        <v>10427.904958970154</v>
      </c>
      <c r="G21" s="305">
        <f>L21*E79</f>
        <v>26926.515152270345</v>
      </c>
      <c r="H21" s="305">
        <f>L21*E80</f>
        <v>9155.0151517719169</v>
      </c>
      <c r="I21" s="305">
        <f>L21*E81</f>
        <v>8028.997245404249</v>
      </c>
      <c r="J21" s="305">
        <f>L21*E82</f>
        <v>8224.8264465116699</v>
      </c>
      <c r="K21" s="305">
        <f>L21*E83</f>
        <v>3916.5840221484141</v>
      </c>
      <c r="L21" s="177">
        <v>71086.000001993714</v>
      </c>
    </row>
    <row r="22" spans="2:12">
      <c r="B22" s="159"/>
      <c r="C22" s="162" t="s">
        <v>131</v>
      </c>
      <c r="D22" s="262"/>
      <c r="E22" s="305">
        <f>L22*E77</f>
        <v>0</v>
      </c>
      <c r="F22" s="305">
        <f>L22*E78</f>
        <v>0</v>
      </c>
      <c r="G22" s="305">
        <f>L22*E79</f>
        <v>0</v>
      </c>
      <c r="H22" s="305">
        <f>L22*E80</f>
        <v>0</v>
      </c>
      <c r="I22" s="305">
        <f>L22*E81</f>
        <v>0</v>
      </c>
      <c r="J22" s="305">
        <f>L22*E82</f>
        <v>0</v>
      </c>
      <c r="K22" s="305">
        <f>L22*E83</f>
        <v>0</v>
      </c>
      <c r="L22" s="177">
        <v>0</v>
      </c>
    </row>
    <row r="23" spans="2:12">
      <c r="B23" s="159"/>
      <c r="C23" s="165" t="s">
        <v>132</v>
      </c>
      <c r="D23" s="262"/>
      <c r="E23" s="305">
        <f>L23*E77</f>
        <v>0</v>
      </c>
      <c r="F23" s="305">
        <f>L23*E78</f>
        <v>0</v>
      </c>
      <c r="G23" s="305">
        <f>L23*E79</f>
        <v>0</v>
      </c>
      <c r="H23" s="305">
        <f>L23*E80</f>
        <v>0</v>
      </c>
      <c r="I23" s="305">
        <f>L23*E81</f>
        <v>0</v>
      </c>
      <c r="J23" s="305">
        <f>L23*E82</f>
        <v>0</v>
      </c>
      <c r="K23" s="305">
        <f>L23*E83</f>
        <v>0</v>
      </c>
      <c r="L23" s="177">
        <v>0</v>
      </c>
    </row>
    <row r="24" spans="2:12">
      <c r="B24" s="159"/>
      <c r="C24" s="162" t="s">
        <v>133</v>
      </c>
      <c r="D24" s="262"/>
      <c r="E24" s="305">
        <f>L24*E77</f>
        <v>0</v>
      </c>
      <c r="F24" s="305">
        <f>L24*E78</f>
        <v>0</v>
      </c>
      <c r="G24" s="305">
        <f>L24*E79</f>
        <v>0</v>
      </c>
      <c r="H24" s="305">
        <f>L24*E80</f>
        <v>0</v>
      </c>
      <c r="I24" s="305">
        <f>L24*E81</f>
        <v>0</v>
      </c>
      <c r="J24" s="305">
        <f>L24*E82</f>
        <v>0</v>
      </c>
      <c r="K24" s="305">
        <f>L24*E83</f>
        <v>0</v>
      </c>
      <c r="L24" s="177">
        <v>0</v>
      </c>
    </row>
    <row r="25" spans="2:12">
      <c r="B25" s="159"/>
      <c r="C25" s="162" t="s">
        <v>134</v>
      </c>
      <c r="D25" s="265"/>
      <c r="E25" s="302">
        <f>L25*E77</f>
        <v>0</v>
      </c>
      <c r="F25" s="302">
        <f>L25*E78</f>
        <v>0</v>
      </c>
      <c r="G25" s="302">
        <f>L25*E79</f>
        <v>0</v>
      </c>
      <c r="H25" s="302">
        <f>L25*E80</f>
        <v>0</v>
      </c>
      <c r="I25" s="302">
        <f>L25*E81</f>
        <v>0</v>
      </c>
      <c r="J25" s="302">
        <f>L25*E82</f>
        <v>0</v>
      </c>
      <c r="K25" s="302">
        <f>L25*E83</f>
        <v>0</v>
      </c>
      <c r="L25" s="177">
        <v>0</v>
      </c>
    </row>
    <row r="26" spans="2:12">
      <c r="B26" s="159"/>
      <c r="C26" s="162" t="s">
        <v>135</v>
      </c>
      <c r="D26" s="265"/>
      <c r="E26" s="302">
        <f>L26*E77</f>
        <v>0</v>
      </c>
      <c r="F26" s="302">
        <f>L26*E78</f>
        <v>0</v>
      </c>
      <c r="G26" s="302">
        <f>L26*E79</f>
        <v>0</v>
      </c>
      <c r="H26" s="302">
        <f>L26*E80</f>
        <v>0</v>
      </c>
      <c r="I26" s="302">
        <f>L26*E81</f>
        <v>0</v>
      </c>
      <c r="J26" s="302">
        <f>L26*E82</f>
        <v>0</v>
      </c>
      <c r="K26" s="302">
        <f>L26*E83</f>
        <v>0</v>
      </c>
      <c r="L26" s="177">
        <v>0</v>
      </c>
    </row>
    <row r="27" spans="2:12">
      <c r="B27" s="159"/>
      <c r="C27" s="162" t="s">
        <v>136</v>
      </c>
      <c r="D27" s="262"/>
      <c r="E27" s="305">
        <f>L27*E77</f>
        <v>1767.9755551942731</v>
      </c>
      <c r="F27" s="305">
        <f>L27*E78</f>
        <v>4184.2088139597799</v>
      </c>
      <c r="G27" s="305">
        <f>L27*E79</f>
        <v>10804.295059520557</v>
      </c>
      <c r="H27" s="305">
        <f>L27*E80</f>
        <v>3673.4603202369894</v>
      </c>
      <c r="I27" s="305">
        <f>L27*E81</f>
        <v>3221.6443450206752</v>
      </c>
      <c r="J27" s="305">
        <f>L27*E82</f>
        <v>3300.2210363626427</v>
      </c>
      <c r="K27" s="305">
        <f>L27*E83</f>
        <v>1571.5338268393539</v>
      </c>
      <c r="L27" s="177">
        <v>28523.33895713427</v>
      </c>
    </row>
    <row r="28" spans="2:12">
      <c r="B28" s="159"/>
      <c r="C28" s="162" t="s">
        <v>137</v>
      </c>
      <c r="D28" s="262"/>
      <c r="E28" s="305">
        <f>L28*E77</f>
        <v>0</v>
      </c>
      <c r="F28" s="305">
        <f>L28*E78</f>
        <v>0</v>
      </c>
      <c r="G28" s="305">
        <f>L28*E79</f>
        <v>0</v>
      </c>
      <c r="H28" s="305">
        <f>L28*E80</f>
        <v>0</v>
      </c>
      <c r="I28" s="305">
        <f>L28*E81</f>
        <v>0</v>
      </c>
      <c r="J28" s="305">
        <f>L28*E82</f>
        <v>0</v>
      </c>
      <c r="K28" s="305">
        <f>L28*E83</f>
        <v>0</v>
      </c>
      <c r="L28" s="177">
        <v>0</v>
      </c>
    </row>
    <row r="29" spans="2:12">
      <c r="B29" s="159"/>
      <c r="C29" s="162" t="s">
        <v>138</v>
      </c>
      <c r="D29" s="260"/>
      <c r="E29" s="303">
        <f>L29*E77</f>
        <v>11218.251083623967</v>
      </c>
      <c r="F29" s="303">
        <f>L29*E78</f>
        <v>26549.860897910057</v>
      </c>
      <c r="G29" s="303">
        <f>L29*E79</f>
        <v>68555.978844368685</v>
      </c>
      <c r="H29" s="303">
        <f>L29*E80</f>
        <v>23309.032807085354</v>
      </c>
      <c r="I29" s="303">
        <f>L29*E81</f>
        <v>20442.14641904812</v>
      </c>
      <c r="J29" s="303">
        <f>L29*E82</f>
        <v>20940.735356098074</v>
      </c>
      <c r="K29" s="303">
        <f>L29*E83</f>
        <v>9971.7787409990815</v>
      </c>
      <c r="L29" s="178">
        <v>180987.78414913334</v>
      </c>
    </row>
    <row r="30" spans="2:12">
      <c r="B30" s="159"/>
      <c r="C30" s="162" t="s">
        <v>139</v>
      </c>
      <c r="D30" s="260"/>
      <c r="E30" s="303">
        <f>L30*E77</f>
        <v>1161.0958664845041</v>
      </c>
      <c r="F30" s="303">
        <f>L30*E78</f>
        <v>2747.9268840133263</v>
      </c>
      <c r="G30" s="303">
        <f>L30*E79</f>
        <v>7095.5858507386356</v>
      </c>
      <c r="H30" s="303">
        <f>L30*E80</f>
        <v>2412.4991892511362</v>
      </c>
      <c r="I30" s="303">
        <f>L30*E81</f>
        <v>2115.7746900384295</v>
      </c>
      <c r="J30" s="303">
        <f>L30*E82</f>
        <v>2167.378950771074</v>
      </c>
      <c r="K30" s="303">
        <f>L30*E83</f>
        <v>1032.0852146528925</v>
      </c>
      <c r="L30" s="177">
        <v>18732.346645949998</v>
      </c>
    </row>
    <row r="31" spans="2:12">
      <c r="B31" s="159"/>
      <c r="C31" s="162" t="s">
        <v>140</v>
      </c>
      <c r="D31" s="260"/>
      <c r="E31" s="303">
        <f>L31*E77</f>
        <v>3485.325383549412</v>
      </c>
      <c r="F31" s="303">
        <f>L31*E78</f>
        <v>8248.603407733608</v>
      </c>
      <c r="G31" s="303">
        <f>L31*E79</f>
        <v>21299.210677246407</v>
      </c>
      <c r="H31" s="303">
        <f>L31*E80</f>
        <v>7241.7316302637773</v>
      </c>
      <c r="I31" s="303">
        <f>L31*E81</f>
        <v>6351.0373655789281</v>
      </c>
      <c r="J31" s="303">
        <f>L31*E82</f>
        <v>6505.9407159589018</v>
      </c>
      <c r="K31" s="303">
        <f>L31*E83</f>
        <v>3098.0670075994772</v>
      </c>
      <c r="L31" s="177">
        <v>56229.91618793051</v>
      </c>
    </row>
    <row r="32" spans="2:12">
      <c r="B32" s="159"/>
      <c r="C32" s="165" t="s">
        <v>141</v>
      </c>
      <c r="D32" s="260"/>
      <c r="E32" s="303">
        <f>L32*E77</f>
        <v>509.47107725206598</v>
      </c>
      <c r="F32" s="303">
        <f>L32*E78</f>
        <v>1205.7482161632229</v>
      </c>
      <c r="G32" s="303">
        <f>L32*E79</f>
        <v>3113.4343609848479</v>
      </c>
      <c r="H32" s="303">
        <f>L32*E80</f>
        <v>1058.5676827348482</v>
      </c>
      <c r="I32" s="303">
        <f>L32*E81</f>
        <v>928.36951854820916</v>
      </c>
      <c r="J32" s="303">
        <f>L32*E82</f>
        <v>951.01267753718992</v>
      </c>
      <c r="K32" s="303">
        <f>L32*E83</f>
        <v>452.8631797796142</v>
      </c>
      <c r="L32" s="178">
        <v>8219.466712999998</v>
      </c>
    </row>
    <row r="33" spans="2:12">
      <c r="B33" s="159"/>
      <c r="C33" s="166" t="s">
        <v>142</v>
      </c>
      <c r="D33" s="260"/>
      <c r="E33" s="303">
        <f>L33*E77</f>
        <v>1237.8304063636363</v>
      </c>
      <c r="F33" s="303">
        <f>L33*E78</f>
        <v>2929.5319617272726</v>
      </c>
      <c r="G33" s="303">
        <f>L33*E79</f>
        <v>7564.5191499999992</v>
      </c>
      <c r="H33" s="303">
        <f>L33*E80</f>
        <v>2571.9365109999994</v>
      </c>
      <c r="I33" s="303">
        <f>L33*E81</f>
        <v>2255.6020738181815</v>
      </c>
      <c r="J33" s="303">
        <f>L33*E82</f>
        <v>2310.6167585454541</v>
      </c>
      <c r="K33" s="303">
        <f>L33*E83</f>
        <v>1100.2936945454544</v>
      </c>
      <c r="L33" s="178">
        <v>19970.330555999997</v>
      </c>
    </row>
    <row r="34" spans="2:12">
      <c r="B34" s="159"/>
      <c r="C34" s="166" t="s">
        <v>143</v>
      </c>
      <c r="D34" s="260"/>
      <c r="E34" s="303">
        <f>L34*E77</f>
        <v>16474.29842195466</v>
      </c>
      <c r="F34" s="303">
        <f>L34*E78</f>
        <v>38989.172931959365</v>
      </c>
      <c r="G34" s="303">
        <f>L34*E79</f>
        <v>100676.26813416736</v>
      </c>
      <c r="H34" s="303">
        <f>L34*E80</f>
        <v>34229.931165616901</v>
      </c>
      <c r="I34" s="303">
        <f>L34*E81</f>
        <v>30019.832680006268</v>
      </c>
      <c r="J34" s="303">
        <f>L34*E82</f>
        <v>30752.02372098203</v>
      </c>
      <c r="K34" s="303">
        <f>L34*E83</f>
        <v>14643.820819515253</v>
      </c>
      <c r="L34" s="178">
        <v>265785.34787420183</v>
      </c>
    </row>
    <row r="35" spans="2:12">
      <c r="B35" s="159"/>
      <c r="C35" s="162" t="s">
        <v>144</v>
      </c>
      <c r="D35" s="260"/>
      <c r="E35" s="303">
        <f>L35*E77</f>
        <v>2274.5792135919419</v>
      </c>
      <c r="F35" s="303">
        <f>L35*E78</f>
        <v>5383.1708055009294</v>
      </c>
      <c r="G35" s="303">
        <f>L35*E79</f>
        <v>13900.206305284089</v>
      </c>
      <c r="H35" s="303">
        <f>L35*E80</f>
        <v>4726.0701437965899</v>
      </c>
      <c r="I35" s="303">
        <f>L35*E81</f>
        <v>4144.7887892119834</v>
      </c>
      <c r="J35" s="303">
        <f>L35*E82</f>
        <v>4245.8811987049585</v>
      </c>
      <c r="K35" s="303">
        <f>L35*E83</f>
        <v>2021.8481898595039</v>
      </c>
      <c r="L35" s="178">
        <v>36696.544645949994</v>
      </c>
    </row>
    <row r="36" spans="2:12">
      <c r="B36" s="159"/>
      <c r="C36" s="162" t="s">
        <v>145</v>
      </c>
      <c r="D36" s="260"/>
      <c r="E36" s="303">
        <f>L36*E77</f>
        <v>0</v>
      </c>
      <c r="F36" s="303">
        <f>L36*E78</f>
        <v>0</v>
      </c>
      <c r="G36" s="303">
        <f>L36*E79</f>
        <v>0</v>
      </c>
      <c r="H36" s="303">
        <f>L36*E80</f>
        <v>0</v>
      </c>
      <c r="I36" s="303">
        <f>L36*E81</f>
        <v>0</v>
      </c>
      <c r="J36" s="303">
        <f>L36*E82</f>
        <v>0</v>
      </c>
      <c r="K36" s="303">
        <f>L36*E83</f>
        <v>0</v>
      </c>
      <c r="L36" s="178">
        <v>0</v>
      </c>
    </row>
    <row r="37" spans="2:12">
      <c r="B37" s="159"/>
      <c r="C37" s="162" t="s">
        <v>146</v>
      </c>
      <c r="D37" s="262"/>
      <c r="E37" s="303">
        <f>L37*E77</f>
        <v>2878.7427053274791</v>
      </c>
      <c r="F37" s="303">
        <f>L37*E78</f>
        <v>6813.0244026083674</v>
      </c>
      <c r="G37" s="303">
        <f>L37*E79</f>
        <v>17592.316532556815</v>
      </c>
      <c r="H37" s="303">
        <f>L37*E80</f>
        <v>5981.3876210693179</v>
      </c>
      <c r="I37" s="303">
        <f>L37*E81</f>
        <v>5245.708929707851</v>
      </c>
      <c r="J37" s="303">
        <f>L37*E82</f>
        <v>5373.653049944628</v>
      </c>
      <c r="K37" s="303">
        <f>L37*E83</f>
        <v>2558.882404735537</v>
      </c>
      <c r="L37" s="178">
        <v>46443.715645949997</v>
      </c>
    </row>
    <row r="38" spans="2:12" ht="13.8" thickBot="1">
      <c r="B38" s="159"/>
      <c r="C38" s="167" t="s">
        <v>147</v>
      </c>
      <c r="D38" s="264"/>
      <c r="E38" s="303">
        <f>L38*E77</f>
        <v>17409.480991735538</v>
      </c>
      <c r="F38" s="303">
        <f>L38*E78</f>
        <v>41202.438347107447</v>
      </c>
      <c r="G38" s="303">
        <f>L38*E79</f>
        <v>106391.27272727274</v>
      </c>
      <c r="H38" s="303">
        <f>L38*E80</f>
        <v>36173.03272727273</v>
      </c>
      <c r="I38" s="303">
        <f>L38*E81</f>
        <v>31723.94314049587</v>
      </c>
      <c r="J38" s="303">
        <f>L38*E82</f>
        <v>32497.697851239674</v>
      </c>
      <c r="K38" s="303">
        <f>L38*E83</f>
        <v>15475.094214876035</v>
      </c>
      <c r="L38" s="178">
        <v>280872.96000000002</v>
      </c>
    </row>
    <row r="39" spans="2:12" ht="13.8" thickBot="1">
      <c r="B39" s="354" t="s">
        <v>120</v>
      </c>
      <c r="C39" s="355"/>
      <c r="D39" s="356"/>
      <c r="E39" s="321">
        <f>SUM(E13:E38)</f>
        <v>152547.63799814729</v>
      </c>
      <c r="F39" s="321">
        <f t="shared" ref="F39:L39" si="1">SUM(F13:F38)</f>
        <v>361029.40992894856</v>
      </c>
      <c r="G39" s="321">
        <f t="shared" si="1"/>
        <v>932235.56554423331</v>
      </c>
      <c r="H39" s="321">
        <f t="shared" si="1"/>
        <v>316960.09228503925</v>
      </c>
      <c r="I39" s="321">
        <f t="shared" si="1"/>
        <v>277975.69590773509</v>
      </c>
      <c r="J39" s="321">
        <f t="shared" si="1"/>
        <v>284755.59092987492</v>
      </c>
      <c r="K39" s="321">
        <f t="shared" si="1"/>
        <v>135597.90044279757</v>
      </c>
      <c r="L39" s="181">
        <f t="shared" si="1"/>
        <v>2461101.8930367762</v>
      </c>
    </row>
    <row r="40" spans="2:12">
      <c r="B40" s="168" t="s">
        <v>148</v>
      </c>
      <c r="C40" s="169" t="s">
        <v>149</v>
      </c>
      <c r="D40" s="256"/>
      <c r="E40" s="306">
        <f>L40*E77</f>
        <v>16144.164058462862</v>
      </c>
      <c r="F40" s="306">
        <f>L40*E78</f>
        <v>38207.854938362107</v>
      </c>
      <c r="G40" s="306">
        <f>L40*E79</f>
        <v>98658.780357273034</v>
      </c>
      <c r="H40" s="306">
        <f>L40*E80</f>
        <v>33543.985321472835</v>
      </c>
      <c r="I40" s="306">
        <f>L40*E81</f>
        <v>29418.254506532325</v>
      </c>
      <c r="J40" s="306">
        <f>L40*E82</f>
        <v>30135.772909130676</v>
      </c>
      <c r="K40" s="306">
        <f>L40*E83</f>
        <v>14350.368051966987</v>
      </c>
      <c r="L40" s="180">
        <v>260459.18014320082</v>
      </c>
    </row>
    <row r="41" spans="2:12">
      <c r="B41" s="157"/>
      <c r="C41" s="170" t="s">
        <v>150</v>
      </c>
      <c r="D41" s="262"/>
      <c r="E41" s="305">
        <f>L41*E77</f>
        <v>8802.5997988636354</v>
      </c>
      <c r="F41" s="305">
        <f>L41*E78</f>
        <v>20832.819523977269</v>
      </c>
      <c r="G41" s="305">
        <f>L41*E79</f>
        <v>53793.665437499985</v>
      </c>
      <c r="H41" s="305">
        <f>L41*E80</f>
        <v>18289.846248749996</v>
      </c>
      <c r="I41" s="305">
        <f>L41*E81</f>
        <v>16040.292966818179</v>
      </c>
      <c r="J41" s="305">
        <f>L41*E82</f>
        <v>16431.51962454545</v>
      </c>
      <c r="K41" s="305">
        <f>L41*E83</f>
        <v>7824.5331545454528</v>
      </c>
      <c r="L41" s="177">
        <v>142015.27675499997</v>
      </c>
    </row>
    <row r="42" spans="2:12">
      <c r="B42" s="157"/>
      <c r="C42" s="170" t="s">
        <v>151</v>
      </c>
      <c r="D42" s="262"/>
      <c r="E42" s="305">
        <f>L42*E77</f>
        <v>11868.447427473566</v>
      </c>
      <c r="F42" s="305">
        <f>L42*E78</f>
        <v>28088.658911687442</v>
      </c>
      <c r="G42" s="305">
        <f>L42*E79</f>
        <v>72529.40094567179</v>
      </c>
      <c r="H42" s="305">
        <f>L42*E80</f>
        <v>24659.996321528408</v>
      </c>
      <c r="I42" s="305">
        <f>L42*E81</f>
        <v>21626.948645618497</v>
      </c>
      <c r="J42" s="305">
        <f>L42*E82</f>
        <v>22154.435197950657</v>
      </c>
      <c r="K42" s="305">
        <f>L42*E83</f>
        <v>10549.73104664317</v>
      </c>
      <c r="L42" s="177">
        <v>191477.61849657353</v>
      </c>
    </row>
    <row r="43" spans="2:12" ht="13.8" thickBot="1">
      <c r="B43" s="171"/>
      <c r="C43" s="172" t="s">
        <v>152</v>
      </c>
      <c r="D43" s="266"/>
      <c r="E43" s="307">
        <f>L43*E77</f>
        <v>11836.505884090906</v>
      </c>
      <c r="F43" s="307">
        <f>L43*E78</f>
        <v>28013.063925681814</v>
      </c>
      <c r="G43" s="307">
        <f>L43*E79</f>
        <v>72334.202624999976</v>
      </c>
      <c r="H43" s="307">
        <f>L43*E80</f>
        <v>24593.628892499994</v>
      </c>
      <c r="I43" s="307">
        <f>L43*E81</f>
        <v>21568.744055454539</v>
      </c>
      <c r="J43" s="307">
        <f>L43*E82</f>
        <v>22094.810983636358</v>
      </c>
      <c r="K43" s="307">
        <f>L43*E83</f>
        <v>10521.33856363636</v>
      </c>
      <c r="L43" s="179">
        <v>190962.29492999995</v>
      </c>
    </row>
    <row r="44" spans="2:12">
      <c r="B44" s="155" t="s">
        <v>153</v>
      </c>
      <c r="C44" s="160" t="s">
        <v>154</v>
      </c>
      <c r="D44" s="263"/>
      <c r="E44" s="295">
        <f>L44*E77</f>
        <v>20854.938929935215</v>
      </c>
      <c r="F44" s="295">
        <f>L44*E78</f>
        <v>49356.688800846678</v>
      </c>
      <c r="G44" s="295">
        <f>L44*E79</f>
        <v>127446.84901627076</v>
      </c>
      <c r="H44" s="295">
        <f>L44*E80</f>
        <v>43331.928665532054</v>
      </c>
      <c r="I44" s="295">
        <f>L44*E81</f>
        <v>38002.333161215283</v>
      </c>
      <c r="J44" s="295">
        <f>L44*E82</f>
        <v>38929.219335879068</v>
      </c>
      <c r="K44" s="295">
        <f>L44*E83</f>
        <v>18537.723493275746</v>
      </c>
      <c r="L44" s="176">
        <v>336459.6814029548</v>
      </c>
    </row>
    <row r="45" spans="2:12" ht="13.8" thickBot="1">
      <c r="B45" s="155"/>
      <c r="C45" s="162" t="s">
        <v>155</v>
      </c>
      <c r="D45" s="267"/>
      <c r="E45" s="308">
        <f>L45*E77</f>
        <v>0</v>
      </c>
      <c r="F45" s="308">
        <f>L45*E78</f>
        <v>0</v>
      </c>
      <c r="G45" s="308">
        <f>L45*E79</f>
        <v>0</v>
      </c>
      <c r="H45" s="308">
        <f>L45*E80</f>
        <v>0</v>
      </c>
      <c r="I45" s="308">
        <f>L45*E81</f>
        <v>0</v>
      </c>
      <c r="J45" s="308">
        <f>L45*E82</f>
        <v>0</v>
      </c>
      <c r="K45" s="308">
        <f>L45*E83</f>
        <v>0</v>
      </c>
      <c r="L45" s="177">
        <v>0</v>
      </c>
    </row>
    <row r="46" spans="2:12" ht="13.8" thickBot="1">
      <c r="B46" s="354" t="s">
        <v>120</v>
      </c>
      <c r="C46" s="355"/>
      <c r="D46" s="356"/>
      <c r="E46" s="321">
        <f>SUM(E40:E45)</f>
        <v>69506.656098826192</v>
      </c>
      <c r="F46" s="321">
        <f t="shared" ref="F46:L46" si="2">SUM(F40:F45)</f>
        <v>164499.08610055532</v>
      </c>
      <c r="G46" s="321">
        <f t="shared" si="2"/>
        <v>424762.89838171558</v>
      </c>
      <c r="H46" s="321">
        <f t="shared" si="2"/>
        <v>144419.38544978329</v>
      </c>
      <c r="I46" s="321">
        <f t="shared" si="2"/>
        <v>126656.57333563881</v>
      </c>
      <c r="J46" s="321">
        <f t="shared" si="2"/>
        <v>129745.75805114221</v>
      </c>
      <c r="K46" s="321">
        <f t="shared" si="2"/>
        <v>61783.694310067716</v>
      </c>
      <c r="L46" s="182">
        <f t="shared" si="2"/>
        <v>1121374.0517277292</v>
      </c>
    </row>
    <row r="47" spans="2:12">
      <c r="B47" s="153" t="s">
        <v>156</v>
      </c>
      <c r="C47" s="174" t="s">
        <v>157</v>
      </c>
      <c r="D47" s="256"/>
      <c r="E47" s="306">
        <f>L47*E77</f>
        <v>2128.8097004132228</v>
      </c>
      <c r="F47" s="306">
        <f>L47*E78</f>
        <v>5038.182957644628</v>
      </c>
      <c r="G47" s="306">
        <f>L47*E79</f>
        <v>13009.392613636363</v>
      </c>
      <c r="H47" s="306">
        <f>L47*E80</f>
        <v>4423.1934886363633</v>
      </c>
      <c r="I47" s="306">
        <f>L47*E81</f>
        <v>3879.1643429752062</v>
      </c>
      <c r="J47" s="306">
        <f>L47*E82</f>
        <v>3973.7781074380164</v>
      </c>
      <c r="K47" s="306">
        <f>L47*E83</f>
        <v>1892.2752892561982</v>
      </c>
      <c r="L47" s="180">
        <v>34344.796499999997</v>
      </c>
    </row>
    <row r="48" spans="2:12" ht="13.8" thickBot="1">
      <c r="B48" s="155"/>
      <c r="C48" s="167" t="s">
        <v>158</v>
      </c>
      <c r="D48" s="268"/>
      <c r="E48" s="309">
        <f>L48*E77</f>
        <v>3158.0279442148762</v>
      </c>
      <c r="F48" s="309">
        <f>L48*E78</f>
        <v>7473.9994679752072</v>
      </c>
      <c r="G48" s="309">
        <f>L48*E79</f>
        <v>19299.059659090908</v>
      </c>
      <c r="H48" s="309">
        <f>L48*E80</f>
        <v>6561.6802840909095</v>
      </c>
      <c r="I48" s="309">
        <f>L48*E81</f>
        <v>5754.6286983471082</v>
      </c>
      <c r="J48" s="309">
        <f>L48*E82</f>
        <v>5894.9854958677688</v>
      </c>
      <c r="K48" s="309">
        <f>L48*E83</f>
        <v>2807.1359504132233</v>
      </c>
      <c r="L48" s="178">
        <v>50949.517500000002</v>
      </c>
    </row>
    <row r="49" spans="2:152" ht="13.8" thickBot="1">
      <c r="B49" s="354" t="s">
        <v>120</v>
      </c>
      <c r="C49" s="355"/>
      <c r="D49" s="356"/>
      <c r="E49" s="322">
        <f>SUM(E47:E48)</f>
        <v>5286.837644628099</v>
      </c>
      <c r="F49" s="322">
        <f t="shared" ref="F49:L49" si="3">SUM(F47:F48)</f>
        <v>12512.182425619834</v>
      </c>
      <c r="G49" s="322">
        <f t="shared" si="3"/>
        <v>32308.452272727271</v>
      </c>
      <c r="H49" s="322">
        <f t="shared" si="3"/>
        <v>10984.873772727273</v>
      </c>
      <c r="I49" s="322">
        <f t="shared" si="3"/>
        <v>9633.7930413223148</v>
      </c>
      <c r="J49" s="322">
        <f t="shared" si="3"/>
        <v>9868.7636033057861</v>
      </c>
      <c r="K49" s="322">
        <f t="shared" si="3"/>
        <v>4699.4112396694218</v>
      </c>
      <c r="L49" s="290">
        <f t="shared" si="3"/>
        <v>85294.313999999998</v>
      </c>
    </row>
    <row r="50" spans="2:152" ht="14.4" thickTop="1" thickBot="1">
      <c r="B50" s="326" t="s">
        <v>250</v>
      </c>
      <c r="C50" s="327"/>
      <c r="D50" s="328"/>
      <c r="E50" s="329">
        <f t="shared" ref="E50:K50" si="4">E49+E46+E39+E12</f>
        <v>227341.13174160157</v>
      </c>
      <c r="F50" s="329">
        <f t="shared" si="4"/>
        <v>538040.67845512368</v>
      </c>
      <c r="G50" s="329">
        <f t="shared" si="4"/>
        <v>1389306.9161986762</v>
      </c>
      <c r="H50" s="329">
        <f t="shared" si="4"/>
        <v>472364.35150754981</v>
      </c>
      <c r="I50" s="329">
        <f t="shared" si="4"/>
        <v>414266.06228469621</v>
      </c>
      <c r="J50" s="329">
        <f t="shared" si="4"/>
        <v>424370.11258432292</v>
      </c>
      <c r="K50" s="329">
        <f t="shared" si="4"/>
        <v>202081.00599253472</v>
      </c>
      <c r="L50" s="330">
        <f>L49+L46+L39+L12</f>
        <v>3667770.2587645054</v>
      </c>
    </row>
    <row r="51" spans="2:152" ht="13.8" thickBot="1">
      <c r="B51" s="163"/>
      <c r="C51" s="219"/>
      <c r="D51" s="219"/>
      <c r="E51" s="295"/>
      <c r="F51" s="295"/>
      <c r="G51" s="295"/>
      <c r="H51" s="295"/>
      <c r="I51" s="295"/>
      <c r="J51" s="295"/>
      <c r="K51" s="295"/>
      <c r="L51" s="291"/>
    </row>
    <row r="52" spans="2:152" s="276" customFormat="1" ht="12">
      <c r="B52" s="277" t="s">
        <v>234</v>
      </c>
      <c r="C52" s="278"/>
      <c r="D52" s="278"/>
      <c r="E52" s="324">
        <f>L52*E77</f>
        <v>98800.165289256198</v>
      </c>
      <c r="F52" s="324">
        <f>L52*E78</f>
        <v>233827.05785123969</v>
      </c>
      <c r="G52" s="324">
        <f>L52*E79</f>
        <v>603778.78787878784</v>
      </c>
      <c r="H52" s="324">
        <f>L52*E80</f>
        <v>205284.78787878787</v>
      </c>
      <c r="I52" s="324">
        <f>L52*E81</f>
        <v>180035.85674931129</v>
      </c>
      <c r="J52" s="324">
        <f>L52*E82</f>
        <v>184426.97520661156</v>
      </c>
      <c r="K52" s="324">
        <f>L52*E83</f>
        <v>87822.369146005512</v>
      </c>
      <c r="L52" s="279">
        <v>1593976</v>
      </c>
    </row>
    <row r="53" spans="2:152">
      <c r="B53" s="280" t="s">
        <v>235</v>
      </c>
      <c r="C53" s="198" t="s">
        <v>236</v>
      </c>
      <c r="D53" s="281"/>
      <c r="E53" s="315">
        <f>L53*E77</f>
        <v>14009.633763993872</v>
      </c>
      <c r="F53" s="315">
        <f>L53*E78</f>
        <v>33156.133241452168</v>
      </c>
      <c r="G53" s="315">
        <f>L53*E79</f>
        <v>85614.428557740321</v>
      </c>
      <c r="H53" s="315">
        <f>L53*E80</f>
        <v>29108.905709631712</v>
      </c>
      <c r="I53" s="315">
        <f>L53*E81</f>
        <v>25528.665969944388</v>
      </c>
      <c r="J53" s="315">
        <f>L53*E82</f>
        <v>26151.316359455228</v>
      </c>
      <c r="K53" s="315">
        <f>L53*E83</f>
        <v>12453.007790216776</v>
      </c>
      <c r="L53" s="282">
        <v>226022.09139243446</v>
      </c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6"/>
      <c r="BN53" s="276"/>
      <c r="BO53" s="276"/>
      <c r="BP53" s="276"/>
      <c r="BQ53" s="276"/>
      <c r="BR53" s="276"/>
      <c r="BS53" s="276"/>
      <c r="BT53" s="276"/>
      <c r="BU53" s="276"/>
      <c r="BV53" s="276"/>
      <c r="BW53" s="276"/>
      <c r="BX53" s="276"/>
      <c r="BY53" s="276"/>
      <c r="BZ53" s="276"/>
      <c r="CA53" s="276"/>
      <c r="CB53" s="276"/>
      <c r="CC53" s="276"/>
      <c r="CD53" s="276"/>
      <c r="CE53" s="276"/>
      <c r="CF53" s="276"/>
      <c r="CG53" s="276"/>
      <c r="CH53" s="276"/>
      <c r="CI53" s="276"/>
      <c r="CJ53" s="276"/>
      <c r="CK53" s="276"/>
      <c r="CL53" s="276"/>
      <c r="CM53" s="276"/>
      <c r="CN53" s="276"/>
      <c r="CO53" s="276"/>
      <c r="CP53" s="276"/>
      <c r="CQ53" s="276"/>
      <c r="CR53" s="276"/>
      <c r="CS53" s="276"/>
      <c r="CT53" s="276"/>
      <c r="CU53" s="276"/>
      <c r="CV53" s="276"/>
      <c r="CW53" s="276"/>
      <c r="CX53" s="276"/>
      <c r="CY53" s="276"/>
      <c r="CZ53" s="276"/>
      <c r="DA53" s="276"/>
      <c r="DB53" s="276"/>
      <c r="DC53" s="276"/>
      <c r="DD53" s="276"/>
      <c r="DE53" s="276"/>
      <c r="DF53" s="276"/>
      <c r="DG53" s="276"/>
      <c r="DH53" s="276"/>
      <c r="DI53" s="276"/>
      <c r="DJ53" s="276"/>
      <c r="DK53" s="276"/>
      <c r="DL53" s="276"/>
      <c r="DM53" s="276"/>
      <c r="DN53" s="276"/>
      <c r="DO53" s="276"/>
      <c r="DP53" s="276"/>
      <c r="DQ53" s="276"/>
      <c r="DR53" s="276"/>
      <c r="DS53" s="276"/>
      <c r="DT53" s="276"/>
      <c r="DU53" s="276"/>
      <c r="DV53" s="276"/>
      <c r="DW53" s="276"/>
      <c r="DX53" s="276"/>
      <c r="DY53" s="276"/>
      <c r="DZ53" s="276"/>
      <c r="EA53" s="276"/>
      <c r="EB53" s="276"/>
      <c r="EC53" s="276"/>
      <c r="ED53" s="276"/>
      <c r="EE53" s="276"/>
      <c r="EF53" s="276"/>
      <c r="EG53" s="276"/>
      <c r="EH53" s="276"/>
      <c r="EI53" s="276"/>
      <c r="EJ53" s="276"/>
      <c r="EK53" s="276"/>
      <c r="EL53" s="276"/>
      <c r="EM53" s="276"/>
      <c r="EN53" s="276"/>
      <c r="EO53" s="276"/>
      <c r="EP53" s="276"/>
      <c r="EQ53" s="276"/>
      <c r="ER53" s="276"/>
      <c r="ES53" s="276"/>
      <c r="ET53" s="276"/>
      <c r="EU53" s="276"/>
      <c r="EV53" s="276"/>
    </row>
    <row r="54" spans="2:152" ht="13.8" thickBot="1">
      <c r="B54" s="283" t="s">
        <v>237</v>
      </c>
      <c r="C54" s="284"/>
      <c r="D54" s="284"/>
      <c r="E54" s="325">
        <f>L54*E77</f>
        <v>13184.690082644629</v>
      </c>
      <c r="F54" s="325">
        <f>L54*E78</f>
        <v>31203.766528925622</v>
      </c>
      <c r="G54" s="325">
        <f>L54*E79</f>
        <v>80573.106060606064</v>
      </c>
      <c r="H54" s="325">
        <f>L54*E80</f>
        <v>27394.85606060606</v>
      </c>
      <c r="I54" s="325">
        <f>L54*E81</f>
        <v>24025.435261707989</v>
      </c>
      <c r="J54" s="325">
        <f>L54*E82</f>
        <v>24611.421487603307</v>
      </c>
      <c r="K54" s="325">
        <f>L54*E83</f>
        <v>11719.724517906336</v>
      </c>
      <c r="L54" s="285">
        <v>212713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2:152" ht="13.8" thickBot="1">
      <c r="B55" s="163"/>
      <c r="C55" s="219"/>
      <c r="D55" s="219"/>
      <c r="E55" s="295"/>
      <c r="F55" s="295"/>
      <c r="G55" s="295"/>
      <c r="H55" s="295"/>
      <c r="I55" s="295"/>
      <c r="J55" s="295"/>
      <c r="K55" s="295"/>
      <c r="L55" s="291"/>
    </row>
    <row r="56" spans="2:152" s="150" customFormat="1" ht="10.8" thickBot="1">
      <c r="B56" s="287" t="s">
        <v>251</v>
      </c>
      <c r="C56" s="288"/>
      <c r="D56" s="288"/>
      <c r="E56" s="313">
        <f>SUM(E52:E54)+E50</f>
        <v>353335.62087749626</v>
      </c>
      <c r="F56" s="313">
        <f t="shared" ref="F56:L56" si="5">SUM(F52:F54)+F50</f>
        <v>836227.63607674115</v>
      </c>
      <c r="G56" s="313">
        <f t="shared" si="5"/>
        <v>2159273.2386958105</v>
      </c>
      <c r="H56" s="313">
        <f t="shared" si="5"/>
        <v>734152.90115657542</v>
      </c>
      <c r="I56" s="313">
        <f t="shared" si="5"/>
        <v>643856.0202656599</v>
      </c>
      <c r="J56" s="313">
        <f t="shared" si="5"/>
        <v>659559.82563799305</v>
      </c>
      <c r="K56" s="313">
        <f t="shared" si="5"/>
        <v>314076.10744666331</v>
      </c>
      <c r="L56" s="331">
        <f t="shared" si="5"/>
        <v>5700481.3501569396</v>
      </c>
    </row>
    <row r="57" spans="2:152" ht="13.8" thickBot="1">
      <c r="B57" s="163"/>
      <c r="C57" s="219"/>
      <c r="D57" s="219"/>
      <c r="E57" s="295"/>
      <c r="F57" s="295"/>
      <c r="G57" s="295"/>
      <c r="H57" s="295"/>
      <c r="I57" s="295"/>
      <c r="J57" s="295"/>
      <c r="K57" s="295"/>
      <c r="L57" s="291"/>
    </row>
    <row r="58" spans="2:152" s="270" customFormat="1" ht="10.8" thickBot="1">
      <c r="B58" s="269" t="s">
        <v>230</v>
      </c>
      <c r="C58" s="271" t="s">
        <v>231</v>
      </c>
      <c r="D58" s="271"/>
      <c r="E58" s="300">
        <f>L58*E77</f>
        <v>9436.2654728925627</v>
      </c>
      <c r="F58" s="300">
        <f>L58*E78</f>
        <v>22332.494952512399</v>
      </c>
      <c r="G58" s="300">
        <f>L58*E79</f>
        <v>57666.066778787885</v>
      </c>
      <c r="H58" s="300">
        <f>L58*E80</f>
        <v>19606.462704787878</v>
      </c>
      <c r="I58" s="300">
        <f>L58*E81</f>
        <v>17194.972639493113</v>
      </c>
      <c r="J58" s="300">
        <f>L58*E82</f>
        <v>17614.362216066118</v>
      </c>
      <c r="K58" s="300">
        <f>L58*E83</f>
        <v>8387.7915314600559</v>
      </c>
      <c r="L58" s="293">
        <v>152238.41629600001</v>
      </c>
    </row>
    <row r="59" spans="2:152" s="270" customFormat="1" ht="10.199999999999999">
      <c r="B59" s="294"/>
      <c r="C59" s="271" t="s">
        <v>181</v>
      </c>
      <c r="D59" s="271"/>
      <c r="E59" s="300">
        <f>L59*E77</f>
        <v>11239.138049387631</v>
      </c>
      <c r="F59" s="300">
        <f>L59*E78</f>
        <v>26599.293383550732</v>
      </c>
      <c r="G59" s="300">
        <f>L59*E79</f>
        <v>68683.621412924418</v>
      </c>
      <c r="H59" s="300">
        <f>L59*E80</f>
        <v>23352.431280394299</v>
      </c>
      <c r="I59" s="300">
        <f>L59*E81</f>
        <v>20480.207112217464</v>
      </c>
      <c r="J59" s="300">
        <f>L59*E82</f>
        <v>20979.724358856914</v>
      </c>
      <c r="K59" s="300">
        <f>L59*E83</f>
        <v>9990.3449327890066</v>
      </c>
      <c r="L59" s="293">
        <v>181324.76053012046</v>
      </c>
    </row>
    <row r="60" spans="2:152" s="270" customFormat="1" ht="10.199999999999999">
      <c r="B60" s="294"/>
      <c r="C60" s="271" t="s">
        <v>183</v>
      </c>
      <c r="D60" s="271"/>
      <c r="E60" s="300">
        <f>L60*E77</f>
        <v>6728.3629129742112</v>
      </c>
      <c r="F60" s="300">
        <f>L60*E78</f>
        <v>15923.792227372302</v>
      </c>
      <c r="G60" s="300">
        <f>L60*E79</f>
        <v>41117.773357064623</v>
      </c>
      <c r="H60" s="300">
        <f>L60*E80</f>
        <v>13980.042941401973</v>
      </c>
      <c r="I60" s="300">
        <f>L60*E81</f>
        <v>12260.572419197451</v>
      </c>
      <c r="J60" s="300">
        <f>L60*E82</f>
        <v>12559.610770885194</v>
      </c>
      <c r="K60" s="300">
        <f>L60*E83</f>
        <v>5980.7670337548543</v>
      </c>
      <c r="L60" s="293">
        <v>108550.92166265061</v>
      </c>
    </row>
    <row r="61" spans="2:152" s="270" customFormat="1" ht="10.199999999999999">
      <c r="B61" s="294"/>
      <c r="C61" s="271" t="s">
        <v>184</v>
      </c>
      <c r="D61" s="271"/>
      <c r="E61" s="300">
        <f>L61*E77</f>
        <v>2080.4333325619837</v>
      </c>
      <c r="F61" s="300">
        <f>L61*E78</f>
        <v>4923.6922203966951</v>
      </c>
      <c r="G61" s="300">
        <f>L61*E79</f>
        <v>12713.759254545455</v>
      </c>
      <c r="H61" s="300">
        <f>L61*E80</f>
        <v>4322.6781465454542</v>
      </c>
      <c r="I61" s="300">
        <f>L61*E81</f>
        <v>3791.0118504462812</v>
      </c>
      <c r="J61" s="300">
        <f>L61*E82</f>
        <v>3883.4755541157028</v>
      </c>
      <c r="K61" s="300">
        <f>L61*E83</f>
        <v>1849.2740733884298</v>
      </c>
      <c r="L61" s="293">
        <v>33564.324432000001</v>
      </c>
    </row>
    <row r="62" spans="2:152" s="270" customFormat="1" ht="10.199999999999999">
      <c r="B62" s="294"/>
      <c r="C62" s="271" t="s">
        <v>185</v>
      </c>
      <c r="D62" s="271"/>
      <c r="E62" s="300">
        <f>L62*E77</f>
        <v>1249.3755133884299</v>
      </c>
      <c r="F62" s="300">
        <f>L62*E78</f>
        <v>2956.8553816859508</v>
      </c>
      <c r="G62" s="300">
        <f>L62*E79</f>
        <v>7635.0725818181827</v>
      </c>
      <c r="H62" s="300">
        <f>L62*E80</f>
        <v>2595.9246778181819</v>
      </c>
      <c r="I62" s="300">
        <f>L62*E81</f>
        <v>2276.6398243966946</v>
      </c>
      <c r="J62" s="300">
        <f>L62*E82</f>
        <v>2332.1676249917359</v>
      </c>
      <c r="K62" s="300">
        <f>L62*E83</f>
        <v>1110.5560119008267</v>
      </c>
      <c r="L62" s="293">
        <v>20156.591616000002</v>
      </c>
    </row>
    <row r="63" spans="2:152" s="270" customFormat="1" ht="10.199999999999999">
      <c r="B63" s="294"/>
      <c r="C63" s="271" t="s">
        <v>186</v>
      </c>
      <c r="D63" s="271"/>
      <c r="E63" s="300">
        <f>L63*E77</f>
        <v>2951.3275911362553</v>
      </c>
      <c r="F63" s="300">
        <f>L63*E78</f>
        <v>6984.8086323558045</v>
      </c>
      <c r="G63" s="300">
        <f>L63*E79</f>
        <v>18035.890834721562</v>
      </c>
      <c r="H63" s="300">
        <f>L63*E80</f>
        <v>6132.2028838053302</v>
      </c>
      <c r="I63" s="300">
        <f>L63*E81</f>
        <v>5377.9747216260657</v>
      </c>
      <c r="J63" s="300">
        <f>L63*E82</f>
        <v>5509.1448367876765</v>
      </c>
      <c r="K63" s="300">
        <f>L63*E83</f>
        <v>2623.402303232227</v>
      </c>
      <c r="L63" s="293">
        <v>47614.75180366492</v>
      </c>
    </row>
    <row r="64" spans="2:152" s="270" customFormat="1" ht="10.199999999999999">
      <c r="B64" s="294"/>
      <c r="C64" s="271" t="s">
        <v>188</v>
      </c>
      <c r="D64" s="271"/>
      <c r="E64" s="300">
        <f>L64*E77</f>
        <v>14878.868632162879</v>
      </c>
      <c r="F64" s="300">
        <f>L64*E78</f>
        <v>35213.32242945215</v>
      </c>
      <c r="G64" s="300">
        <f>L64*E79</f>
        <v>90926.419418773148</v>
      </c>
      <c r="H64" s="300">
        <f>L64*E80</f>
        <v>30914.982602382868</v>
      </c>
      <c r="I64" s="300">
        <f>L64*E81</f>
        <v>27112.605063052357</v>
      </c>
      <c r="J64" s="300">
        <f>L64*E82</f>
        <v>27773.888113370707</v>
      </c>
      <c r="K64" s="300">
        <f>L64*E83</f>
        <v>13225.661006367003</v>
      </c>
      <c r="L64" s="293">
        <v>240045.74726556111</v>
      </c>
    </row>
    <row r="65" spans="2:12" s="270" customFormat="1" ht="10.199999999999999">
      <c r="B65" s="294"/>
      <c r="C65" s="271" t="s">
        <v>232</v>
      </c>
      <c r="D65" s="271"/>
      <c r="E65" s="300">
        <f>L65*E77</f>
        <v>0</v>
      </c>
      <c r="F65" s="300">
        <f>L65*E78</f>
        <v>0</v>
      </c>
      <c r="G65" s="300">
        <f>L65*E79</f>
        <v>0</v>
      </c>
      <c r="H65" s="300">
        <f>L65*E80</f>
        <v>0</v>
      </c>
      <c r="I65" s="300">
        <f>L65*E81</f>
        <v>0</v>
      </c>
      <c r="J65" s="300">
        <f>L65*E82</f>
        <v>0</v>
      </c>
      <c r="K65" s="300">
        <f>L65*E83</f>
        <v>0</v>
      </c>
      <c r="L65" s="293">
        <v>0</v>
      </c>
    </row>
    <row r="66" spans="2:12" s="270" customFormat="1" ht="10.199999999999999">
      <c r="B66" s="294"/>
      <c r="C66" s="271" t="s">
        <v>190</v>
      </c>
      <c r="D66" s="271"/>
      <c r="E66" s="300">
        <f>L66*E77</f>
        <v>5577.5692561983469</v>
      </c>
      <c r="F66" s="300">
        <f>L66*E78</f>
        <v>13200.247239669423</v>
      </c>
      <c r="G66" s="300">
        <f>L66*E79</f>
        <v>34085.145454545454</v>
      </c>
      <c r="H66" s="300">
        <f>L66*E80</f>
        <v>11588.949454545455</v>
      </c>
      <c r="I66" s="300">
        <f>L66*E81</f>
        <v>10163.5706446281</v>
      </c>
      <c r="J66" s="300">
        <f>L66*E82</f>
        <v>10411.462611570249</v>
      </c>
      <c r="K66" s="300">
        <f>L66*E83</f>
        <v>4957.8393388429749</v>
      </c>
      <c r="L66" s="293">
        <v>89984.784</v>
      </c>
    </row>
    <row r="67" spans="2:12" s="270" customFormat="1" ht="10.199999999999999">
      <c r="B67" s="294"/>
      <c r="C67" s="271" t="s">
        <v>191</v>
      </c>
      <c r="D67" s="271"/>
      <c r="E67" s="300">
        <f>L67*E77</f>
        <v>0</v>
      </c>
      <c r="F67" s="300">
        <f>L67*E78</f>
        <v>0</v>
      </c>
      <c r="G67" s="300">
        <f>L67*E79</f>
        <v>0</v>
      </c>
      <c r="H67" s="300">
        <f>L67*E80</f>
        <v>0</v>
      </c>
      <c r="I67" s="300">
        <f>L67*E81</f>
        <v>0</v>
      </c>
      <c r="J67" s="300">
        <f>L67*E82</f>
        <v>0</v>
      </c>
      <c r="K67" s="300">
        <f>L67*E83</f>
        <v>0</v>
      </c>
      <c r="L67" s="293">
        <v>0</v>
      </c>
    </row>
    <row r="68" spans="2:12" s="270" customFormat="1" ht="10.199999999999999">
      <c r="B68" s="294"/>
      <c r="C68" s="271" t="s">
        <v>192</v>
      </c>
      <c r="D68" s="271"/>
      <c r="E68" s="300">
        <f>L68*E77</f>
        <v>13844.537728427147</v>
      </c>
      <c r="F68" s="300">
        <f>L68*E78</f>
        <v>32765.405957277584</v>
      </c>
      <c r="G68" s="300">
        <f>L68*E79</f>
        <v>84605.508340388114</v>
      </c>
      <c r="H68" s="300">
        <f>L68*E80</f>
        <v>28765.87283573196</v>
      </c>
      <c r="I68" s="300">
        <f>L68*E81</f>
        <v>25227.824305133912</v>
      </c>
      <c r="J68" s="300">
        <f>L68*E82</f>
        <v>25843.137093064008</v>
      </c>
      <c r="K68" s="300">
        <f>L68*E83</f>
        <v>12306.255758601908</v>
      </c>
      <c r="L68" s="293">
        <v>223358.54201862463</v>
      </c>
    </row>
    <row r="69" spans="2:12" s="270" customFormat="1" ht="10.199999999999999">
      <c r="B69" s="294"/>
      <c r="C69" s="271" t="s">
        <v>193</v>
      </c>
      <c r="D69" s="271"/>
      <c r="E69" s="300">
        <f>L69*E77</f>
        <v>67705.486637727256</v>
      </c>
      <c r="F69" s="300">
        <f>L69*E78</f>
        <v>160236.31837595449</v>
      </c>
      <c r="G69" s="300">
        <f>L69*E79</f>
        <v>413755.75167499983</v>
      </c>
      <c r="H69" s="300">
        <f>L69*E80</f>
        <v>140676.95556949996</v>
      </c>
      <c r="I69" s="300">
        <f>L69*E81</f>
        <v>123374.44231763632</v>
      </c>
      <c r="J69" s="300">
        <f>L69*E82</f>
        <v>126383.57505709087</v>
      </c>
      <c r="K69" s="300">
        <f>L69*E83</f>
        <v>60182.654789090891</v>
      </c>
      <c r="L69" s="293">
        <v>1092315.1844219996</v>
      </c>
    </row>
    <row r="70" spans="2:12" s="270" customFormat="1" ht="10.199999999999999">
      <c r="B70" s="294"/>
      <c r="C70" s="271" t="s">
        <v>194</v>
      </c>
      <c r="D70" s="271"/>
      <c r="E70" s="300">
        <f>L70*E77</f>
        <v>7575.5805686554459</v>
      </c>
      <c r="F70" s="300">
        <f>L70*E78</f>
        <v>17928.874012484557</v>
      </c>
      <c r="G70" s="300">
        <f>L70*E79</f>
        <v>46295.214586227725</v>
      </c>
      <c r="H70" s="300">
        <f>L70*E80</f>
        <v>15740.372959317425</v>
      </c>
      <c r="I70" s="300">
        <f>L70*E81</f>
        <v>13804.391258438813</v>
      </c>
      <c r="J70" s="300">
        <f>L70*E82</f>
        <v>14141.083728156831</v>
      </c>
      <c r="K70" s="300">
        <f>L70*E83</f>
        <v>6733.8493943603962</v>
      </c>
      <c r="L70" s="293">
        <v>122219.36650764119</v>
      </c>
    </row>
    <row r="71" spans="2:12" s="270" customFormat="1" ht="10.199999999999999">
      <c r="B71" s="294"/>
      <c r="C71" s="271" t="s">
        <v>195</v>
      </c>
      <c r="D71" s="271"/>
      <c r="E71" s="300">
        <f>L71*E77</f>
        <v>0</v>
      </c>
      <c r="F71" s="300">
        <f>L71*E78</f>
        <v>0</v>
      </c>
      <c r="G71" s="300">
        <f>L71*E79</f>
        <v>0</v>
      </c>
      <c r="H71" s="300">
        <f>L71*E80</f>
        <v>0</v>
      </c>
      <c r="I71" s="300">
        <f>L71*E81</f>
        <v>0</v>
      </c>
      <c r="J71" s="300">
        <f>L71*E82</f>
        <v>0</v>
      </c>
      <c r="K71" s="300">
        <f>L71*E83</f>
        <v>0</v>
      </c>
      <c r="L71" s="293">
        <v>0</v>
      </c>
    </row>
    <row r="72" spans="2:12" s="270" customFormat="1" ht="10.8" thickBot="1">
      <c r="B72" s="294"/>
      <c r="C72" s="301" t="s">
        <v>196</v>
      </c>
      <c r="D72" s="295"/>
      <c r="E72" s="301">
        <f>L72*E77</f>
        <v>0</v>
      </c>
      <c r="F72" s="301">
        <f>L72*E78</f>
        <v>0</v>
      </c>
      <c r="G72" s="301">
        <f>L72*E79</f>
        <v>0</v>
      </c>
      <c r="H72" s="301">
        <f>L72*E80</f>
        <v>0</v>
      </c>
      <c r="I72" s="301">
        <f>L72*E81</f>
        <v>0</v>
      </c>
      <c r="J72" s="301">
        <f>L72*E82</f>
        <v>0</v>
      </c>
      <c r="K72" s="301">
        <f>L72*E83</f>
        <v>0</v>
      </c>
      <c r="L72" s="296">
        <v>0</v>
      </c>
    </row>
    <row r="73" spans="2:12" s="272" customFormat="1" ht="10.8" thickBot="1">
      <c r="B73" s="273" t="s">
        <v>233</v>
      </c>
      <c r="C73" s="274"/>
      <c r="D73" s="274"/>
      <c r="E73" s="312">
        <f t="shared" ref="E73:K73" si="6">SUM(E58:E72)</f>
        <v>143266.94569551217</v>
      </c>
      <c r="F73" s="312">
        <f t="shared" si="6"/>
        <v>339065.10481271206</v>
      </c>
      <c r="G73" s="312">
        <f t="shared" si="6"/>
        <v>875520.22369479644</v>
      </c>
      <c r="H73" s="312">
        <f t="shared" si="6"/>
        <v>297676.87605623074</v>
      </c>
      <c r="I73" s="312">
        <f t="shared" si="6"/>
        <v>261064.21215626656</v>
      </c>
      <c r="J73" s="312">
        <f t="shared" si="6"/>
        <v>267431.631964956</v>
      </c>
      <c r="K73" s="312">
        <f t="shared" si="6"/>
        <v>127348.39617378857</v>
      </c>
      <c r="L73" s="275">
        <f>SUM(L58:L72)</f>
        <v>2311373.3905542623</v>
      </c>
    </row>
    <row r="74" spans="2:12" s="150" customFormat="1" ht="10.8" thickBot="1">
      <c r="B74" s="159"/>
      <c r="C74" s="198"/>
      <c r="D74" s="198"/>
      <c r="E74" s="295"/>
      <c r="F74" s="295"/>
      <c r="G74" s="295"/>
      <c r="H74" s="295"/>
      <c r="I74" s="295"/>
      <c r="J74" s="295"/>
      <c r="K74" s="295"/>
      <c r="L74" s="292"/>
    </row>
    <row r="75" spans="2:12" s="150" customFormat="1" ht="10.8" thickBot="1">
      <c r="B75" s="287" t="s">
        <v>252</v>
      </c>
      <c r="C75" s="288"/>
      <c r="D75" s="288"/>
      <c r="E75" s="313">
        <f>E56+E73</f>
        <v>496602.56657300843</v>
      </c>
      <c r="F75" s="313">
        <f t="shared" ref="F75:L75" si="7">F56+F73</f>
        <v>1175292.7408894533</v>
      </c>
      <c r="G75" s="313">
        <f t="shared" si="7"/>
        <v>3034793.4623906072</v>
      </c>
      <c r="H75" s="313">
        <f t="shared" si="7"/>
        <v>1031829.7772128062</v>
      </c>
      <c r="I75" s="313">
        <f t="shared" si="7"/>
        <v>904920.23242192646</v>
      </c>
      <c r="J75" s="313">
        <f t="shared" si="7"/>
        <v>926991.45760294911</v>
      </c>
      <c r="K75" s="313">
        <f t="shared" si="7"/>
        <v>441424.5036204519</v>
      </c>
      <c r="L75" s="289">
        <f t="shared" si="7"/>
        <v>8011854.7407112019</v>
      </c>
    </row>
    <row r="76" spans="2:12" ht="13.8" thickBot="1">
      <c r="C76" s="349" t="s">
        <v>276</v>
      </c>
      <c r="D76" s="350" t="s">
        <v>277</v>
      </c>
      <c r="E76" s="350" t="s">
        <v>278</v>
      </c>
    </row>
    <row r="77" spans="2:12">
      <c r="C77" t="s">
        <v>272</v>
      </c>
      <c r="D77">
        <v>90</v>
      </c>
      <c r="E77" s="348">
        <v>6.1983471074380167E-2</v>
      </c>
    </row>
    <row r="78" spans="2:12">
      <c r="C78" t="s">
        <v>273</v>
      </c>
      <c r="D78">
        <v>213</v>
      </c>
      <c r="E78" s="348">
        <v>0.14669421487603307</v>
      </c>
      <c r="L78" s="323"/>
    </row>
    <row r="79" spans="2:12">
      <c r="C79" t="s">
        <v>274</v>
      </c>
      <c r="D79">
        <v>550</v>
      </c>
      <c r="E79" s="348">
        <v>0.37878787878787878</v>
      </c>
    </row>
    <row r="80" spans="2:12">
      <c r="C80" t="s">
        <v>214</v>
      </c>
      <c r="D80">
        <v>187</v>
      </c>
      <c r="E80" s="348">
        <v>0.12878787878787878</v>
      </c>
    </row>
    <row r="81" spans="3:5">
      <c r="C81" t="s">
        <v>219</v>
      </c>
      <c r="D81">
        <v>164</v>
      </c>
      <c r="E81" s="348">
        <v>0.11294765840220386</v>
      </c>
    </row>
    <row r="82" spans="3:5">
      <c r="C82" t="s">
        <v>215</v>
      </c>
      <c r="D82">
        <v>168</v>
      </c>
      <c r="E82" s="348">
        <v>0.11570247933884298</v>
      </c>
    </row>
    <row r="83" spans="3:5">
      <c r="C83" t="s">
        <v>275</v>
      </c>
      <c r="D83">
        <v>80</v>
      </c>
      <c r="E83" s="348">
        <v>5.5096418732782371E-2</v>
      </c>
    </row>
    <row r="84" spans="3:5">
      <c r="D84">
        <f>SUM(D77:D83)</f>
        <v>1452</v>
      </c>
      <c r="E84" s="351">
        <f>SUM(E77:E83)</f>
        <v>1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25" right="0.25" top="0.2" bottom="0.24" header="0.25" footer="0.25"/>
  <pageSetup scale="60" orientation="landscape" r:id="rId1"/>
  <headerFooter alignWithMargins="0">
    <oddFooter>&amp;L&amp;P&amp;R&amp;D&amp;T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357" t="s">
        <v>159</v>
      </c>
      <c r="C2" s="358"/>
      <c r="E2" s="183"/>
    </row>
    <row r="3" spans="2:5" ht="13.8" thickBot="1"/>
    <row r="4" spans="2:5" ht="13.8" thickBot="1">
      <c r="B4" s="151" t="s">
        <v>107</v>
      </c>
      <c r="C4" s="152" t="s">
        <v>108</v>
      </c>
      <c r="D4" s="184" t="s">
        <v>109</v>
      </c>
      <c r="E4" s="185" t="s">
        <v>160</v>
      </c>
    </row>
    <row r="5" spans="2:5">
      <c r="B5" s="153" t="s">
        <v>111</v>
      </c>
      <c r="C5" s="154" t="s">
        <v>112</v>
      </c>
      <c r="D5" s="186"/>
      <c r="E5" s="187" t="s">
        <v>161</v>
      </c>
    </row>
    <row r="6" spans="2:5">
      <c r="B6" s="155"/>
      <c r="C6" s="156" t="s">
        <v>113</v>
      </c>
      <c r="D6" s="188" t="s">
        <v>114</v>
      </c>
      <c r="E6" s="189" t="s">
        <v>162</v>
      </c>
    </row>
    <row r="7" spans="2:5">
      <c r="B7" s="155"/>
      <c r="C7" s="156"/>
      <c r="D7" s="188" t="s">
        <v>115</v>
      </c>
      <c r="E7" s="189" t="s">
        <v>163</v>
      </c>
    </row>
    <row r="8" spans="2:5">
      <c r="B8" s="155"/>
      <c r="C8" s="156"/>
      <c r="D8" s="190" t="s">
        <v>116</v>
      </c>
      <c r="E8" s="191" t="s">
        <v>164</v>
      </c>
    </row>
    <row r="9" spans="2:5">
      <c r="B9" s="157"/>
      <c r="C9" s="156"/>
      <c r="D9" s="160" t="s">
        <v>117</v>
      </c>
      <c r="E9" s="192" t="s">
        <v>165</v>
      </c>
    </row>
    <row r="10" spans="2:5">
      <c r="B10" s="157"/>
      <c r="C10" s="158" t="s">
        <v>118</v>
      </c>
      <c r="D10" s="193"/>
      <c r="E10" s="189" t="s">
        <v>166</v>
      </c>
    </row>
    <row r="11" spans="2:5" ht="13.8" thickBot="1">
      <c r="B11" s="194"/>
      <c r="C11" s="195" t="s">
        <v>119</v>
      </c>
      <c r="D11" s="196"/>
      <c r="E11" s="197" t="s">
        <v>167</v>
      </c>
    </row>
    <row r="12" spans="2:5">
      <c r="B12" s="155" t="s">
        <v>121</v>
      </c>
      <c r="C12" s="154" t="s">
        <v>122</v>
      </c>
      <c r="D12" s="198"/>
      <c r="E12" s="191" t="s">
        <v>268</v>
      </c>
    </row>
    <row r="13" spans="2:5">
      <c r="B13" s="159"/>
      <c r="C13" s="160" t="s">
        <v>123</v>
      </c>
      <c r="D13" s="161"/>
      <c r="E13" s="191" t="s">
        <v>268</v>
      </c>
    </row>
    <row r="14" spans="2:5">
      <c r="B14" s="159"/>
      <c r="C14" s="162" t="s">
        <v>124</v>
      </c>
      <c r="D14" s="199"/>
      <c r="E14" s="200" t="s">
        <v>268</v>
      </c>
    </row>
    <row r="15" spans="2:5">
      <c r="B15" s="159"/>
      <c r="C15" s="162" t="s">
        <v>125</v>
      </c>
      <c r="D15" s="199"/>
      <c r="E15" s="200" t="s">
        <v>169</v>
      </c>
    </row>
    <row r="16" spans="2:5">
      <c r="B16" s="155"/>
      <c r="C16" s="162" t="s">
        <v>126</v>
      </c>
      <c r="D16" s="199"/>
      <c r="E16" s="200" t="s">
        <v>268</v>
      </c>
    </row>
    <row r="17" spans="2:5">
      <c r="B17" s="155"/>
      <c r="C17" s="162" t="s">
        <v>127</v>
      </c>
      <c r="D17" s="199"/>
      <c r="E17" s="200" t="s">
        <v>269</v>
      </c>
    </row>
    <row r="18" spans="2:5">
      <c r="B18" s="163"/>
      <c r="C18" s="162" t="s">
        <v>128</v>
      </c>
      <c r="D18" s="164"/>
      <c r="E18" s="200" t="s">
        <v>168</v>
      </c>
    </row>
    <row r="19" spans="2:5">
      <c r="B19" s="155"/>
      <c r="C19" s="162" t="s">
        <v>129</v>
      </c>
      <c r="D19" s="199"/>
      <c r="E19" s="200" t="s">
        <v>170</v>
      </c>
    </row>
    <row r="20" spans="2:5">
      <c r="B20" s="155"/>
      <c r="C20" s="162" t="s">
        <v>130</v>
      </c>
      <c r="D20" s="199"/>
      <c r="E20" s="200" t="s">
        <v>170</v>
      </c>
    </row>
    <row r="21" spans="2:5">
      <c r="B21" s="159"/>
      <c r="C21" s="162" t="s">
        <v>131</v>
      </c>
      <c r="D21" s="199"/>
      <c r="E21" s="200" t="s">
        <v>171</v>
      </c>
    </row>
    <row r="22" spans="2:5">
      <c r="B22" s="159"/>
      <c r="C22" s="165" t="s">
        <v>132</v>
      </c>
      <c r="D22" s="173"/>
      <c r="E22" s="200" t="s">
        <v>168</v>
      </c>
    </row>
    <row r="23" spans="2:5">
      <c r="B23" s="159"/>
      <c r="C23" s="162" t="s">
        <v>133</v>
      </c>
      <c r="D23" s="201"/>
      <c r="E23" s="200" t="s">
        <v>172</v>
      </c>
    </row>
    <row r="24" spans="2:5">
      <c r="B24" s="159"/>
      <c r="C24" s="162" t="s">
        <v>134</v>
      </c>
      <c r="D24" s="201"/>
      <c r="E24" s="200" t="s">
        <v>173</v>
      </c>
    </row>
    <row r="25" spans="2:5">
      <c r="B25" s="159"/>
      <c r="C25" s="162" t="s">
        <v>135</v>
      </c>
      <c r="D25" s="199"/>
      <c r="E25" s="200" t="s">
        <v>174</v>
      </c>
    </row>
    <row r="26" spans="2:5">
      <c r="B26" s="159"/>
      <c r="C26" s="162" t="s">
        <v>136</v>
      </c>
      <c r="D26" s="199"/>
      <c r="E26" s="200" t="s">
        <v>168</v>
      </c>
    </row>
    <row r="27" spans="2:5">
      <c r="B27" s="159"/>
      <c r="C27" s="162" t="s">
        <v>137</v>
      </c>
      <c r="D27" s="193"/>
      <c r="E27" s="200" t="s">
        <v>175</v>
      </c>
    </row>
    <row r="28" spans="2:5">
      <c r="B28" s="159"/>
      <c r="C28" s="162" t="s">
        <v>138</v>
      </c>
      <c r="D28" s="193"/>
      <c r="E28" s="200" t="s">
        <v>168</v>
      </c>
    </row>
    <row r="29" spans="2:5">
      <c r="B29" s="159"/>
      <c r="C29" s="162" t="s">
        <v>139</v>
      </c>
      <c r="D29" s="193"/>
      <c r="E29" s="202" t="s">
        <v>268</v>
      </c>
    </row>
    <row r="30" spans="2:5">
      <c r="B30" s="159"/>
      <c r="C30" s="162" t="s">
        <v>140</v>
      </c>
      <c r="D30" s="193"/>
      <c r="E30" s="202" t="s">
        <v>166</v>
      </c>
    </row>
    <row r="31" spans="2:5">
      <c r="B31" s="159"/>
      <c r="C31" s="203" t="s">
        <v>141</v>
      </c>
      <c r="D31" s="204"/>
      <c r="E31" s="202" t="s">
        <v>176</v>
      </c>
    </row>
    <row r="32" spans="2:5">
      <c r="B32" s="159"/>
      <c r="C32" s="165" t="s">
        <v>177</v>
      </c>
      <c r="D32" s="173"/>
      <c r="E32" s="202" t="s">
        <v>176</v>
      </c>
    </row>
    <row r="33" spans="2:5">
      <c r="B33" s="159"/>
      <c r="C33" s="166" t="s">
        <v>142</v>
      </c>
      <c r="D33" s="193"/>
      <c r="E33" s="200" t="s">
        <v>178</v>
      </c>
    </row>
    <row r="34" spans="2:5">
      <c r="B34" s="159"/>
      <c r="C34" s="166" t="s">
        <v>143</v>
      </c>
      <c r="D34" s="193"/>
      <c r="E34" s="200" t="s">
        <v>166</v>
      </c>
    </row>
    <row r="35" spans="2:5">
      <c r="B35" s="159"/>
      <c r="C35" s="162" t="s">
        <v>144</v>
      </c>
      <c r="D35" s="193"/>
      <c r="E35" s="202" t="s">
        <v>168</v>
      </c>
    </row>
    <row r="36" spans="2:5">
      <c r="B36" s="159"/>
      <c r="C36" s="162" t="s">
        <v>145</v>
      </c>
      <c r="D36" s="193"/>
      <c r="E36" s="202" t="s">
        <v>168</v>
      </c>
    </row>
    <row r="37" spans="2:5">
      <c r="B37" s="159"/>
      <c r="C37" s="167" t="s">
        <v>146</v>
      </c>
      <c r="D37" s="193"/>
      <c r="E37" s="205" t="s">
        <v>268</v>
      </c>
    </row>
    <row r="38" spans="2:5" ht="13.8" thickBot="1">
      <c r="B38" s="159"/>
      <c r="C38" s="162" t="s">
        <v>147</v>
      </c>
      <c r="D38" s="193"/>
      <c r="E38" s="202" t="s">
        <v>179</v>
      </c>
    </row>
    <row r="39" spans="2:5">
      <c r="B39" s="168" t="s">
        <v>148</v>
      </c>
      <c r="C39" s="169" t="s">
        <v>149</v>
      </c>
      <c r="D39" s="206"/>
      <c r="E39" s="187" t="s">
        <v>168</v>
      </c>
    </row>
    <row r="40" spans="2:5">
      <c r="B40" s="157"/>
      <c r="C40" s="170" t="s">
        <v>150</v>
      </c>
      <c r="D40" s="173"/>
      <c r="E40" s="189" t="s">
        <v>270</v>
      </c>
    </row>
    <row r="41" spans="2:5">
      <c r="B41" s="157"/>
      <c r="C41" s="170" t="s">
        <v>151</v>
      </c>
      <c r="D41" s="173"/>
      <c r="E41" s="189" t="s">
        <v>168</v>
      </c>
    </row>
    <row r="42" spans="2:5" ht="13.8" thickBot="1">
      <c r="B42" s="171"/>
      <c r="C42" s="172" t="s">
        <v>152</v>
      </c>
      <c r="D42" s="207"/>
      <c r="E42" s="197" t="s">
        <v>270</v>
      </c>
    </row>
    <row r="43" spans="2:5">
      <c r="B43" s="153" t="s">
        <v>153</v>
      </c>
      <c r="C43" s="208" t="s">
        <v>154</v>
      </c>
      <c r="D43" s="198"/>
      <c r="E43" s="209" t="s">
        <v>166</v>
      </c>
    </row>
    <row r="44" spans="2:5">
      <c r="B44" s="155"/>
      <c r="C44" s="162" t="s">
        <v>155</v>
      </c>
      <c r="D44" s="173"/>
      <c r="E44" s="202" t="s">
        <v>180</v>
      </c>
    </row>
    <row r="45" spans="2:5">
      <c r="B45" s="155"/>
      <c r="C45" s="165" t="s">
        <v>181</v>
      </c>
      <c r="D45" s="210"/>
      <c r="E45" s="189" t="s">
        <v>182</v>
      </c>
    </row>
    <row r="46" spans="2:5">
      <c r="B46" s="155"/>
      <c r="C46" s="165" t="s">
        <v>183</v>
      </c>
      <c r="D46" s="211"/>
      <c r="E46" s="189" t="s">
        <v>182</v>
      </c>
    </row>
    <row r="47" spans="2:5">
      <c r="B47" s="155"/>
      <c r="C47" s="165" t="s">
        <v>184</v>
      </c>
      <c r="D47" s="211"/>
      <c r="E47" s="189" t="s">
        <v>182</v>
      </c>
    </row>
    <row r="48" spans="2:5">
      <c r="B48" s="155"/>
      <c r="C48" s="165" t="s">
        <v>185</v>
      </c>
      <c r="D48" s="211"/>
      <c r="E48" s="189" t="s">
        <v>182</v>
      </c>
    </row>
    <row r="49" spans="2:5">
      <c r="B49" s="155"/>
      <c r="C49" s="165" t="s">
        <v>186</v>
      </c>
      <c r="D49" s="211"/>
      <c r="E49" s="202" t="s">
        <v>187</v>
      </c>
    </row>
    <row r="50" spans="2:5">
      <c r="B50" s="155"/>
      <c r="C50" s="165" t="s">
        <v>188</v>
      </c>
      <c r="D50" s="211"/>
      <c r="E50" s="202" t="s">
        <v>168</v>
      </c>
    </row>
    <row r="51" spans="2:5">
      <c r="B51" s="155"/>
      <c r="C51" s="165" t="s">
        <v>189</v>
      </c>
      <c r="D51" s="211"/>
      <c r="E51" s="202" t="s">
        <v>168</v>
      </c>
    </row>
    <row r="52" spans="2:5">
      <c r="B52" s="155"/>
      <c r="C52" s="165" t="s">
        <v>190</v>
      </c>
      <c r="D52" s="211"/>
      <c r="E52" s="202" t="s">
        <v>168</v>
      </c>
    </row>
    <row r="53" spans="2:5">
      <c r="B53" s="155"/>
      <c r="C53" s="165" t="s">
        <v>191</v>
      </c>
      <c r="D53" s="211"/>
      <c r="E53" s="202" t="s">
        <v>271</v>
      </c>
    </row>
    <row r="54" spans="2:5">
      <c r="B54" s="159"/>
      <c r="C54" s="162" t="s">
        <v>192</v>
      </c>
      <c r="D54" s="199"/>
      <c r="E54" s="202" t="s">
        <v>168</v>
      </c>
    </row>
    <row r="55" spans="2:5">
      <c r="B55" s="159"/>
      <c r="C55" s="162" t="s">
        <v>193</v>
      </c>
      <c r="D55" s="199"/>
      <c r="E55" s="202" t="s">
        <v>182</v>
      </c>
    </row>
    <row r="56" spans="2:5">
      <c r="B56" s="159"/>
      <c r="C56" s="162" t="s">
        <v>194</v>
      </c>
      <c r="D56" s="199"/>
      <c r="E56" s="202" t="s">
        <v>168</v>
      </c>
    </row>
    <row r="57" spans="2:5">
      <c r="B57" s="159"/>
      <c r="C57" s="162" t="s">
        <v>195</v>
      </c>
      <c r="D57" s="199"/>
      <c r="E57" s="202" t="s">
        <v>182</v>
      </c>
    </row>
    <row r="58" spans="2:5" ht="13.8" thickBot="1">
      <c r="B58" s="212"/>
      <c r="C58" s="208" t="s">
        <v>196</v>
      </c>
      <c r="D58" s="213"/>
      <c r="E58" s="202" t="s">
        <v>197</v>
      </c>
    </row>
    <row r="59" spans="2:5">
      <c r="B59" s="153" t="s">
        <v>156</v>
      </c>
      <c r="C59" s="214" t="s">
        <v>157</v>
      </c>
      <c r="D59" s="186"/>
      <c r="E59" s="215" t="s">
        <v>268</v>
      </c>
    </row>
    <row r="60" spans="2:5" ht="13.8" thickBot="1">
      <c r="B60" s="194"/>
      <c r="C60" s="216" t="s">
        <v>158</v>
      </c>
      <c r="D60" s="217"/>
      <c r="E60" s="218" t="s">
        <v>268</v>
      </c>
    </row>
    <row r="61" spans="2:5">
      <c r="B61" s="219"/>
      <c r="C61" s="219"/>
      <c r="D61" s="219"/>
      <c r="E61" s="220"/>
    </row>
    <row r="62" spans="2:5">
      <c r="B62" s="219"/>
      <c r="C62" s="219"/>
      <c r="D62" s="219"/>
      <c r="E62" s="220"/>
    </row>
    <row r="63" spans="2:5">
      <c r="B63" s="221"/>
      <c r="C63" s="219"/>
      <c r="D63" s="219"/>
      <c r="E63" s="220"/>
    </row>
    <row r="64" spans="2:5">
      <c r="B64" s="221"/>
      <c r="C64" s="219"/>
      <c r="D64" s="219"/>
      <c r="E64" s="220"/>
    </row>
    <row r="65" spans="2:5">
      <c r="B65" s="221"/>
      <c r="C65" s="219"/>
      <c r="D65" s="219"/>
      <c r="E65" s="220"/>
    </row>
    <row r="66" spans="2:5">
      <c r="B66" s="219"/>
      <c r="C66" s="219"/>
      <c r="D66" s="219"/>
      <c r="E66" s="220"/>
    </row>
    <row r="67" spans="2:5">
      <c r="B67" s="219"/>
      <c r="C67" s="219"/>
      <c r="D67" s="219"/>
      <c r="E67" s="220"/>
    </row>
    <row r="68" spans="2:5">
      <c r="B68" s="219"/>
      <c r="C68" s="219"/>
      <c r="D68" s="219"/>
      <c r="E68" s="220"/>
    </row>
    <row r="69" spans="2:5">
      <c r="B69" s="219"/>
      <c r="C69" s="219"/>
      <c r="D69" s="219"/>
      <c r="E69" s="220"/>
    </row>
    <row r="70" spans="2:5">
      <c r="B70" s="219"/>
      <c r="C70" s="219"/>
      <c r="D70" s="219"/>
      <c r="E70" s="150"/>
    </row>
    <row r="71" spans="2:5">
      <c r="B71" s="219"/>
      <c r="C71" s="219"/>
      <c r="D71" s="219"/>
      <c r="E71" s="150"/>
    </row>
    <row r="72" spans="2:5">
      <c r="B72" s="219"/>
      <c r="C72" s="219"/>
      <c r="D72" s="219"/>
      <c r="E72" s="150"/>
    </row>
    <row r="73" spans="2:5">
      <c r="B73" s="219"/>
      <c r="C73" s="219"/>
      <c r="D73" s="219"/>
      <c r="E73" s="150"/>
    </row>
    <row r="74" spans="2:5">
      <c r="B74" s="219"/>
      <c r="C74" s="219"/>
      <c r="D74" s="219"/>
      <c r="E74" s="150"/>
    </row>
    <row r="75" spans="2:5">
      <c r="B75" s="219"/>
      <c r="C75" s="219"/>
      <c r="D75" s="219"/>
      <c r="E75" s="150"/>
    </row>
    <row r="76" spans="2:5">
      <c r="B76" s="219"/>
      <c r="C76" s="219"/>
      <c r="D76" s="219"/>
      <c r="E76" s="150"/>
    </row>
    <row r="77" spans="2:5">
      <c r="B77" s="219"/>
      <c r="C77" s="219"/>
      <c r="D77" s="219"/>
      <c r="E77" s="150"/>
    </row>
    <row r="78" spans="2:5">
      <c r="B78" s="219"/>
      <c r="C78" s="219"/>
      <c r="D78" s="219"/>
      <c r="E78" s="150"/>
    </row>
    <row r="79" spans="2:5">
      <c r="B79" s="219"/>
      <c r="C79" s="219"/>
      <c r="D79" s="219"/>
      <c r="E79" s="150"/>
    </row>
    <row r="80" spans="2:5">
      <c r="B80" s="219"/>
      <c r="C80" s="219"/>
      <c r="D80" s="219"/>
      <c r="E80" s="150"/>
    </row>
    <row r="81" spans="2:5">
      <c r="B81" s="219"/>
      <c r="C81" s="219"/>
      <c r="D81" s="219"/>
      <c r="E81" s="150"/>
    </row>
    <row r="82" spans="2:5">
      <c r="B82" s="219"/>
      <c r="C82" s="219"/>
      <c r="D82" s="219"/>
      <c r="E82" s="150"/>
    </row>
    <row r="83" spans="2:5">
      <c r="B83" s="219"/>
      <c r="C83" s="219"/>
      <c r="D83" s="219"/>
      <c r="E83" s="150"/>
    </row>
    <row r="84" spans="2:5">
      <c r="B84" s="219"/>
      <c r="C84" s="219"/>
      <c r="D84" s="219"/>
      <c r="E84" s="150"/>
    </row>
    <row r="85" spans="2:5">
      <c r="B85" s="219"/>
      <c r="C85" s="219"/>
      <c r="D85" s="219"/>
      <c r="E85" s="150"/>
    </row>
    <row r="86" spans="2:5">
      <c r="B86" s="219"/>
      <c r="C86" s="219"/>
      <c r="D86" s="219"/>
      <c r="E86" s="150"/>
    </row>
    <row r="87" spans="2:5">
      <c r="B87" s="219"/>
      <c r="C87" s="219"/>
      <c r="D87" s="219"/>
      <c r="E87" s="150"/>
    </row>
    <row r="88" spans="2:5">
      <c r="B88" s="219"/>
      <c r="C88" s="219"/>
      <c r="D88" s="219"/>
      <c r="E88" s="150"/>
    </row>
    <row r="89" spans="2:5">
      <c r="B89" s="219"/>
      <c r="C89" s="219"/>
      <c r="D89" s="219"/>
      <c r="E89" s="150"/>
    </row>
    <row r="90" spans="2:5">
      <c r="B90" s="219"/>
      <c r="C90" s="219"/>
      <c r="D90" s="219"/>
      <c r="E90" s="150"/>
    </row>
    <row r="91" spans="2:5">
      <c r="B91" s="219"/>
      <c r="C91" s="219"/>
      <c r="D91" s="219"/>
      <c r="E91" s="150"/>
    </row>
    <row r="92" spans="2:5">
      <c r="B92" s="219"/>
      <c r="C92" s="219"/>
      <c r="D92" s="219"/>
      <c r="E92" s="150"/>
    </row>
    <row r="93" spans="2:5">
      <c r="B93" s="219"/>
      <c r="C93" s="219"/>
      <c r="D93" s="219"/>
      <c r="E93" s="150"/>
    </row>
    <row r="94" spans="2:5">
      <c r="B94" s="219"/>
      <c r="C94" s="219"/>
      <c r="D94" s="219"/>
      <c r="E94" s="150"/>
    </row>
    <row r="95" spans="2:5">
      <c r="B95" s="219"/>
      <c r="C95" s="219"/>
      <c r="D95" s="219"/>
    </row>
    <row r="96" spans="2:5">
      <c r="B96" s="219"/>
      <c r="C96" s="219"/>
      <c r="D96" s="219"/>
    </row>
    <row r="97" spans="2:4">
      <c r="B97" s="219"/>
      <c r="C97" s="219"/>
      <c r="D97" s="219"/>
    </row>
    <row r="98" spans="2:4">
      <c r="B98" s="219"/>
      <c r="C98" s="219"/>
      <c r="D98" s="219"/>
    </row>
    <row r="99" spans="2:4">
      <c r="B99" s="219"/>
      <c r="C99" s="219"/>
      <c r="D99" s="219"/>
    </row>
    <row r="100" spans="2:4">
      <c r="B100" s="219"/>
      <c r="C100" s="219"/>
      <c r="D100" s="219"/>
    </row>
    <row r="101" spans="2:4">
      <c r="B101" s="219"/>
      <c r="C101" s="219"/>
      <c r="D101" s="219"/>
    </row>
    <row r="102" spans="2:4">
      <c r="B102" s="219"/>
      <c r="C102" s="219"/>
      <c r="D102" s="219"/>
    </row>
    <row r="103" spans="2:4">
      <c r="B103" s="219"/>
      <c r="C103" s="219"/>
      <c r="D103" s="219"/>
    </row>
    <row r="104" spans="2:4">
      <c r="B104" s="219"/>
      <c r="C104" s="219"/>
      <c r="D104" s="219"/>
    </row>
    <row r="105" spans="2:4">
      <c r="B105" s="219"/>
      <c r="C105" s="219"/>
      <c r="D105" s="219"/>
    </row>
    <row r="106" spans="2:4">
      <c r="B106" s="219"/>
      <c r="C106" s="219"/>
      <c r="D106" s="219"/>
    </row>
    <row r="107" spans="2:4">
      <c r="B107" s="219"/>
      <c r="C107" s="219"/>
      <c r="D107" s="219"/>
    </row>
    <row r="108" spans="2:4">
      <c r="B108" s="219"/>
      <c r="C108" s="219"/>
      <c r="D108" s="219"/>
    </row>
    <row r="109" spans="2:4">
      <c r="B109" s="219"/>
      <c r="C109" s="219"/>
      <c r="D109" s="219"/>
    </row>
    <row r="110" spans="2:4">
      <c r="B110" s="219"/>
      <c r="C110" s="219"/>
      <c r="D110" s="219"/>
    </row>
    <row r="111" spans="2:4">
      <c r="B111" s="219"/>
      <c r="C111" s="219"/>
      <c r="D111" s="219"/>
    </row>
    <row r="112" spans="2:4">
      <c r="B112" s="219"/>
      <c r="C112" s="219"/>
      <c r="D112" s="219"/>
    </row>
    <row r="113" spans="2:4">
      <c r="B113" s="219"/>
      <c r="C113" s="219"/>
      <c r="D113" s="219"/>
    </row>
    <row r="114" spans="2:4">
      <c r="B114" s="219"/>
      <c r="C114" s="219"/>
      <c r="D114" s="219"/>
    </row>
    <row r="115" spans="2:4">
      <c r="B115" s="219"/>
      <c r="C115" s="219"/>
      <c r="D115" s="219"/>
    </row>
    <row r="116" spans="2:4">
      <c r="B116" s="219"/>
      <c r="C116" s="219"/>
      <c r="D116" s="219"/>
    </row>
    <row r="117" spans="2:4">
      <c r="B117" s="219"/>
      <c r="C117" s="219"/>
      <c r="D117" s="219"/>
    </row>
    <row r="118" spans="2:4">
      <c r="B118" s="219"/>
      <c r="C118" s="219"/>
      <c r="D118" s="219"/>
    </row>
    <row r="119" spans="2:4">
      <c r="B119" s="219"/>
      <c r="C119" s="219"/>
      <c r="D119" s="219"/>
    </row>
    <row r="120" spans="2:4">
      <c r="B120" s="219"/>
      <c r="C120" s="219"/>
      <c r="D120" s="219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2001-10-18T21:26:16Z</cp:lastPrinted>
  <dcterms:created xsi:type="dcterms:W3CDTF">1998-06-25T13:24:09Z</dcterms:created>
  <dcterms:modified xsi:type="dcterms:W3CDTF">2023-09-10T14:58:18Z</dcterms:modified>
</cp:coreProperties>
</file>