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E16" i="1"/>
  <c r="F16" i="1"/>
  <c r="G16" i="1"/>
  <c r="I16" i="1"/>
  <c r="J16" i="1"/>
  <c r="K16" i="1"/>
  <c r="M16" i="1"/>
  <c r="U16" i="1"/>
  <c r="E17" i="1"/>
  <c r="F17" i="1"/>
  <c r="G17" i="1"/>
  <c r="I17" i="1"/>
  <c r="J17" i="1"/>
  <c r="K17" i="1"/>
  <c r="M17" i="1"/>
  <c r="N17" i="1"/>
  <c r="O17" i="1"/>
  <c r="Q17" i="1"/>
  <c r="R17" i="1"/>
  <c r="S17" i="1"/>
  <c r="U17" i="1"/>
  <c r="U19" i="1"/>
  <c r="U20" i="1"/>
  <c r="E21" i="1"/>
  <c r="F21" i="1"/>
  <c r="G21" i="1"/>
  <c r="I21" i="1"/>
  <c r="J21" i="1"/>
  <c r="K21" i="1"/>
  <c r="M21" i="1"/>
  <c r="N21" i="1"/>
  <c r="O21" i="1"/>
  <c r="Q21" i="1"/>
  <c r="R21" i="1"/>
  <c r="S21" i="1"/>
  <c r="U21" i="1"/>
  <c r="U23" i="1"/>
  <c r="U24" i="1"/>
  <c r="U25" i="1"/>
  <c r="E26" i="1"/>
  <c r="F26" i="1"/>
  <c r="G26" i="1"/>
  <c r="I26" i="1"/>
  <c r="J26" i="1"/>
  <c r="K26" i="1"/>
  <c r="M26" i="1"/>
  <c r="N26" i="1"/>
  <c r="O26" i="1"/>
  <c r="Q26" i="1"/>
  <c r="R26" i="1"/>
  <c r="S26" i="1"/>
  <c r="U26" i="1"/>
  <c r="U28" i="1"/>
  <c r="U29" i="1"/>
  <c r="U30" i="1"/>
  <c r="E31" i="1"/>
  <c r="F31" i="1"/>
  <c r="G31" i="1"/>
  <c r="I31" i="1"/>
  <c r="J31" i="1"/>
  <c r="K31" i="1"/>
  <c r="U31" i="1"/>
  <c r="U32" i="1"/>
  <c r="E33" i="1"/>
  <c r="F33" i="1"/>
  <c r="G33" i="1"/>
  <c r="I33" i="1"/>
  <c r="J33" i="1"/>
  <c r="K33" i="1"/>
  <c r="M33" i="1"/>
  <c r="N33" i="1"/>
  <c r="U33" i="1"/>
  <c r="U34" i="1"/>
  <c r="E35" i="1"/>
  <c r="F35" i="1"/>
  <c r="G35" i="1"/>
  <c r="I35" i="1"/>
  <c r="J35" i="1"/>
  <c r="K35" i="1"/>
  <c r="M35" i="1"/>
  <c r="N35" i="1"/>
  <c r="O35" i="1"/>
  <c r="Q35" i="1"/>
  <c r="R35" i="1"/>
  <c r="S35" i="1"/>
  <c r="U35" i="1"/>
  <c r="U37" i="1"/>
  <c r="U38" i="1"/>
  <c r="E39" i="1"/>
  <c r="F39" i="1"/>
  <c r="G39" i="1"/>
  <c r="I39" i="1"/>
  <c r="J39" i="1"/>
  <c r="K39" i="1"/>
  <c r="M39" i="1"/>
  <c r="N39" i="1"/>
  <c r="O39" i="1"/>
  <c r="Q39" i="1"/>
  <c r="R39" i="1"/>
  <c r="S39" i="1"/>
  <c r="U39" i="1"/>
  <c r="U41" i="1"/>
  <c r="U42" i="1"/>
  <c r="E43" i="1"/>
  <c r="F43" i="1"/>
  <c r="G43" i="1"/>
  <c r="I43" i="1"/>
  <c r="J43" i="1"/>
  <c r="K43" i="1"/>
  <c r="M43" i="1"/>
  <c r="N43" i="1"/>
  <c r="O43" i="1"/>
  <c r="Q43" i="1"/>
  <c r="R43" i="1"/>
  <c r="S43" i="1"/>
  <c r="U43" i="1"/>
  <c r="U45" i="1"/>
  <c r="U46" i="1"/>
  <c r="E47" i="1"/>
  <c r="F47" i="1"/>
  <c r="G47" i="1"/>
  <c r="I47" i="1"/>
  <c r="J47" i="1"/>
  <c r="K47" i="1"/>
  <c r="M47" i="1"/>
  <c r="N47" i="1"/>
  <c r="O47" i="1"/>
  <c r="Q47" i="1"/>
  <c r="R47" i="1"/>
  <c r="S47" i="1"/>
  <c r="U47" i="1"/>
  <c r="U49" i="1"/>
  <c r="U50" i="1"/>
  <c r="E51" i="1"/>
  <c r="F51" i="1"/>
  <c r="G51" i="1"/>
  <c r="I51" i="1"/>
  <c r="J51" i="1"/>
  <c r="K51" i="1"/>
  <c r="M51" i="1"/>
  <c r="N51" i="1"/>
  <c r="O51" i="1"/>
  <c r="Q51" i="1"/>
  <c r="R51" i="1"/>
  <c r="S51" i="1"/>
  <c r="U51" i="1"/>
  <c r="E53" i="1"/>
  <c r="F53" i="1"/>
  <c r="G53" i="1"/>
  <c r="I53" i="1"/>
  <c r="J53" i="1"/>
  <c r="K53" i="1"/>
  <c r="M53" i="1"/>
  <c r="N53" i="1"/>
  <c r="O53" i="1"/>
  <c r="Q53" i="1"/>
  <c r="R53" i="1"/>
  <c r="S53" i="1"/>
  <c r="U53" i="1"/>
  <c r="U55" i="1"/>
  <c r="U56" i="1"/>
  <c r="U57" i="1"/>
  <c r="E59" i="1"/>
  <c r="F59" i="1"/>
  <c r="G59" i="1"/>
  <c r="I59" i="1"/>
  <c r="J59" i="1"/>
  <c r="K59" i="1"/>
  <c r="M59" i="1"/>
  <c r="N59" i="1"/>
  <c r="O59" i="1"/>
  <c r="Q59" i="1"/>
  <c r="R59" i="1"/>
  <c r="S59" i="1"/>
  <c r="U59" i="1"/>
  <c r="U61" i="1"/>
  <c r="E63" i="1"/>
  <c r="F63" i="1"/>
  <c r="G63" i="1"/>
  <c r="I63" i="1"/>
  <c r="J63" i="1"/>
  <c r="K63" i="1"/>
  <c r="M63" i="1"/>
  <c r="N63" i="1"/>
  <c r="O63" i="1"/>
  <c r="Q63" i="1"/>
  <c r="R63" i="1"/>
  <c r="S63" i="1"/>
  <c r="U63" i="1"/>
  <c r="U65" i="1"/>
  <c r="E67" i="1"/>
  <c r="F67" i="1"/>
  <c r="G67" i="1"/>
  <c r="I67" i="1"/>
  <c r="J67" i="1"/>
  <c r="K67" i="1"/>
  <c r="M67" i="1"/>
  <c r="N67" i="1"/>
  <c r="O67" i="1"/>
  <c r="Q67" i="1"/>
  <c r="R67" i="1"/>
  <c r="S67" i="1"/>
  <c r="U67" i="1"/>
</calcChain>
</file>

<file path=xl/sharedStrings.xml><?xml version="1.0" encoding="utf-8"?>
<sst xmlns="http://schemas.openxmlformats.org/spreadsheetml/2006/main" count="72" uniqueCount="51">
  <si>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</si>
  <si>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</si>
  <si>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</si>
  <si>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</si>
  <si>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</si>
  <si>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</si>
  <si>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</si>
  <si>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</si>
  <si>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</si>
  <si>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</si>
  <si>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</si>
  <si>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</si>
  <si>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</si>
  <si>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</si>
  <si>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</si>
  <si>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</si>
  <si>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</si>
  <si>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</si>
  <si>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</si>
  <si>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</si>
  <si>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</si>
  <si>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</si>
  <si>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</si>
  <si>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</si>
  <si>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</si>
  <si>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</si>
  <si>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</si>
  <si>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</si>
  <si>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</si>
  <si>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</si>
  <si>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</si>
  <si>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</si>
  <si>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</si>
  <si>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</si>
  <si>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</si>
  <si>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</si>
  <si>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Transwestern</t>
  </si>
  <si>
    <t>(thousands of dollars)</t>
  </si>
  <si>
    <t>Sales Margin</t>
  </si>
  <si>
    <t>Transportation &amp; Compression</t>
  </si>
  <si>
    <t>Regulatory Assets Amort</t>
  </si>
  <si>
    <t>Fuel Used in Operations</t>
  </si>
  <si>
    <t>Transport, Compress, &amp; Storage</t>
  </si>
  <si>
    <t>Other Revenue</t>
  </si>
  <si>
    <t>FI/CO Reconcilation of Payroll Taxes</t>
  </si>
  <si>
    <t>Other Income - Asset Sales</t>
  </si>
  <si>
    <t>Other Income</t>
  </si>
  <si>
    <t>Other Income - Speculative</t>
  </si>
  <si>
    <t>Other Income - Misc</t>
  </si>
  <si>
    <t>Other Income - Phys. Inv. Adjust.</t>
  </si>
  <si>
    <r>
      <t>Functional Income Statement - 2001</t>
    </r>
    <r>
      <rPr>
        <sz val="10"/>
        <rFont val="Arial"/>
        <family val="2"/>
      </rPr>
      <t xml:space="preserve"> (9th work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</si>
</sst>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38" fontId="0" fillId="2" borderId="0" xfId="0" applyNumberFormat="1" applyFill="1"/>
    <xf numFmtId="0" fontId="3" fillId="0" borderId="0" xfId="0" applyFont="1"/>
    <xf numFmtId="38" fontId="0" fillId="0" borderId="0" xfId="0" applyNumberFormat="1" applyFill="1"/>
    <xf numFmtId="38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3.2" x14ac:dyDescent="0.25"/>
  <cols>
    <col min="1" max="2" width="4.6640625" customWidth="1"/>
    <col min="3" max="3" width="27.44140625" customWidth="1"/>
    <col min="4" max="4" width="2.6640625" customWidth="1"/>
    <col min="5" max="7" width="9.109375" style="7" customWidth="1"/>
    <col min="8" max="8" width="2.6640625" customWidth="1"/>
    <col min="9" max="11" width="9.109375" style="7" customWidth="1"/>
    <col min="12" max="12" width="2.6640625" customWidth="1"/>
    <col min="13" max="15" width="9.109375" style="7" customWidth="1"/>
    <col min="16" max="16" width="2.6640625" customWidth="1"/>
    <col min="17" max="19" width="9.109375" style="7" customWidth="1"/>
    <col min="20" max="20" width="2.6640625" customWidth="1"/>
    <col min="21" max="21" width="9.109375" style="7" customWidth="1"/>
  </cols>
  <sheetData>
    <row r="1" spans="1:21" x14ac:dyDescent="0.25">
      <c r="A1" s="2" t="s">
        <v>36</v>
      </c>
    </row>
    <row r="2" spans="1:21" x14ac:dyDescent="0.25">
      <c r="A2" s="2" t="s">
        <v>50</v>
      </c>
    </row>
    <row r="3" spans="1:21" x14ac:dyDescent="0.25">
      <c r="A3" t="s">
        <v>37</v>
      </c>
    </row>
    <row r="4" spans="1:21" x14ac:dyDescent="0.25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1" t="s">
        <v>16</v>
      </c>
      <c r="M4" s="1" t="s">
        <v>17</v>
      </c>
      <c r="N4" s="1" t="s">
        <v>18</v>
      </c>
      <c r="O4" s="1" t="s">
        <v>19</v>
      </c>
      <c r="Q4" s="1" t="s">
        <v>20</v>
      </c>
      <c r="R4" s="1" t="s">
        <v>21</v>
      </c>
      <c r="S4" s="1" t="s">
        <v>22</v>
      </c>
      <c r="U4" s="1" t="s">
        <v>23</v>
      </c>
    </row>
    <row r="5" spans="1:21" s="5" customFormat="1" ht="13.8" x14ac:dyDescent="0.25">
      <c r="A5" s="12" t="s">
        <v>0</v>
      </c>
      <c r="B5" s="3"/>
      <c r="C5" s="3"/>
      <c r="D5" s="3"/>
      <c r="E5" s="8"/>
      <c r="F5" s="8"/>
      <c r="G5" s="8"/>
      <c r="I5" s="8"/>
      <c r="J5" s="8"/>
      <c r="K5" s="8"/>
      <c r="M5" s="8"/>
      <c r="N5" s="8"/>
      <c r="O5" s="8"/>
      <c r="Q5" s="8"/>
      <c r="R5" s="8"/>
      <c r="S5" s="8"/>
      <c r="U5" s="8"/>
    </row>
    <row r="6" spans="1:21" s="6" customFormat="1" x14ac:dyDescent="0.25">
      <c r="A6"/>
      <c r="B6" t="s">
        <v>38</v>
      </c>
      <c r="C6"/>
      <c r="D6"/>
      <c r="E6" s="7">
        <v>-238</v>
      </c>
      <c r="F6" s="7">
        <v>-889</v>
      </c>
      <c r="G6" s="7">
        <v>-172</v>
      </c>
      <c r="I6" s="7">
        <v>14742</v>
      </c>
      <c r="J6" s="7">
        <v>2259</v>
      </c>
      <c r="K6" s="7">
        <v>3206</v>
      </c>
      <c r="M6" s="7">
        <v>3949</v>
      </c>
      <c r="N6" s="7">
        <v>3777</v>
      </c>
      <c r="O6" s="7"/>
      <c r="Q6" s="7"/>
      <c r="R6" s="7"/>
      <c r="S6" s="7"/>
      <c r="U6" s="7">
        <f t="shared" ref="U6:U17" si="0">SUM(E6:S6)</f>
        <v>26634</v>
      </c>
    </row>
    <row r="7" spans="1:21" s="6" customFormat="1" x14ac:dyDescent="0.25">
      <c r="A7"/>
      <c r="B7" t="s">
        <v>39</v>
      </c>
      <c r="C7"/>
      <c r="D7"/>
      <c r="E7" s="7">
        <v>13886</v>
      </c>
      <c r="F7" s="7">
        <v>18314</v>
      </c>
      <c r="G7" s="7">
        <v>8736</v>
      </c>
      <c r="I7" s="7">
        <v>14527</v>
      </c>
      <c r="J7" s="7">
        <v>16313</v>
      </c>
      <c r="K7" s="7">
        <v>14266</v>
      </c>
      <c r="M7" s="7">
        <v>14096</v>
      </c>
      <c r="N7" s="7">
        <v>13578</v>
      </c>
      <c r="O7" s="7"/>
      <c r="Q7" s="7"/>
      <c r="R7" s="7"/>
      <c r="S7" s="7"/>
      <c r="U7" s="7">
        <f>SUM(E7:S7)</f>
        <v>113716</v>
      </c>
    </row>
    <row r="8" spans="1:21" s="6" customFormat="1" x14ac:dyDescent="0.25">
      <c r="A8"/>
      <c r="B8" t="s">
        <v>40</v>
      </c>
      <c r="C8"/>
      <c r="D8"/>
      <c r="E8" s="7">
        <v>-730</v>
      </c>
      <c r="F8" s="7">
        <v>-668</v>
      </c>
      <c r="G8" s="7">
        <v>-1269</v>
      </c>
      <c r="I8" s="7">
        <v>-571</v>
      </c>
      <c r="J8" s="7">
        <v>-564</v>
      </c>
      <c r="K8" s="7">
        <v>-545</v>
      </c>
      <c r="M8" s="7">
        <v>-552</v>
      </c>
      <c r="N8" s="7">
        <v>-559</v>
      </c>
      <c r="O8" s="7"/>
      <c r="Q8" s="7"/>
      <c r="R8" s="7"/>
      <c r="S8" s="7"/>
      <c r="U8" s="7">
        <f t="shared" si="0"/>
        <v>-5458</v>
      </c>
    </row>
    <row r="9" spans="1:21" s="6" customFormat="1" x14ac:dyDescent="0.25">
      <c r="A9"/>
      <c r="B9" t="s">
        <v>41</v>
      </c>
      <c r="C9"/>
      <c r="D9"/>
      <c r="E9" s="7">
        <v>4888</v>
      </c>
      <c r="F9" s="7">
        <v>4666</v>
      </c>
      <c r="G9" s="7">
        <v>1896</v>
      </c>
      <c r="I9" s="7">
        <v>-10664</v>
      </c>
      <c r="J9" s="7">
        <v>328</v>
      </c>
      <c r="K9" s="7">
        <v>-372</v>
      </c>
      <c r="M9" s="7">
        <v>-1196</v>
      </c>
      <c r="N9" s="7">
        <v>-506</v>
      </c>
      <c r="O9" s="7"/>
      <c r="Q9" s="7"/>
      <c r="R9" s="7"/>
      <c r="S9" s="7"/>
      <c r="U9" s="7">
        <f>SUM(E9:S9)</f>
        <v>-960</v>
      </c>
    </row>
    <row r="10" spans="1:21" s="6" customFormat="1" x14ac:dyDescent="0.25">
      <c r="A10"/>
      <c r="B10" t="s">
        <v>42</v>
      </c>
      <c r="C10"/>
      <c r="D10"/>
      <c r="E10" s="7">
        <v>0</v>
      </c>
      <c r="F10" s="7">
        <v>0</v>
      </c>
      <c r="G10" s="7">
        <v>0</v>
      </c>
      <c r="I10" s="7">
        <v>0</v>
      </c>
      <c r="J10" s="7">
        <v>0</v>
      </c>
      <c r="K10" s="7">
        <v>0</v>
      </c>
      <c r="M10" s="7">
        <v>0</v>
      </c>
      <c r="N10" s="7">
        <v>0</v>
      </c>
      <c r="O10" s="7"/>
      <c r="Q10" s="7"/>
      <c r="R10" s="7"/>
      <c r="S10" s="7"/>
      <c r="U10" s="7">
        <f>SUM(E10:S10)</f>
        <v>0</v>
      </c>
    </row>
    <row r="11" spans="1:21" s="6" customFormat="1" x14ac:dyDescent="0.25">
      <c r="A11"/>
      <c r="B11" t="s">
        <v>43</v>
      </c>
      <c r="C11"/>
      <c r="D11"/>
      <c r="E11" s="7">
        <v>23</v>
      </c>
      <c r="F11" s="7">
        <v>24</v>
      </c>
      <c r="G11" s="7">
        <v>25</v>
      </c>
      <c r="I11" s="7">
        <v>23</v>
      </c>
      <c r="J11" s="7">
        <v>78</v>
      </c>
      <c r="K11" s="7">
        <v>24</v>
      </c>
      <c r="M11" s="7">
        <v>23</v>
      </c>
      <c r="N11" s="7">
        <v>24</v>
      </c>
      <c r="O11" s="7"/>
      <c r="Q11" s="7"/>
      <c r="R11" s="7"/>
      <c r="S11" s="7"/>
      <c r="U11" s="7">
        <f t="shared" si="0"/>
        <v>244</v>
      </c>
    </row>
    <row r="12" spans="1:21" s="6" customFormat="1" x14ac:dyDescent="0.25">
      <c r="A12"/>
      <c r="B12" t="s">
        <v>4</v>
      </c>
      <c r="C12"/>
      <c r="D12"/>
      <c r="E12" s="7">
        <v>-157</v>
      </c>
      <c r="F12" s="7">
        <v>-168</v>
      </c>
      <c r="G12" s="7">
        <v>-326</v>
      </c>
      <c r="I12" s="7">
        <v>-312</v>
      </c>
      <c r="J12" s="7">
        <v>-157</v>
      </c>
      <c r="K12" s="7">
        <v>-228</v>
      </c>
      <c r="M12" s="13">
        <v>-30</v>
      </c>
      <c r="N12" s="7">
        <v>-109</v>
      </c>
      <c r="O12" s="7"/>
      <c r="Q12" s="7"/>
      <c r="R12" s="7"/>
      <c r="S12" s="7"/>
      <c r="U12" s="7">
        <f t="shared" si="0"/>
        <v>-1487</v>
      </c>
    </row>
    <row r="13" spans="1:21" s="6" customFormat="1" x14ac:dyDescent="0.25">
      <c r="A13"/>
      <c r="B13" t="s">
        <v>1</v>
      </c>
      <c r="C13"/>
      <c r="D13"/>
      <c r="E13" s="7">
        <v>-14</v>
      </c>
      <c r="F13" s="7">
        <v>-28</v>
      </c>
      <c r="G13" s="7">
        <v>-6</v>
      </c>
      <c r="I13" s="7">
        <v>-6</v>
      </c>
      <c r="J13" s="7">
        <v>-6</v>
      </c>
      <c r="K13" s="7">
        <v>-6</v>
      </c>
      <c r="M13" s="13">
        <v>-5</v>
      </c>
      <c r="N13" s="7">
        <v>-4</v>
      </c>
      <c r="O13" s="7"/>
      <c r="Q13" s="7"/>
      <c r="R13" s="7"/>
      <c r="S13" s="7"/>
      <c r="U13" s="7">
        <f t="shared" si="0"/>
        <v>-75</v>
      </c>
    </row>
    <row r="14" spans="1:21" s="6" customFormat="1" x14ac:dyDescent="0.25">
      <c r="A14"/>
      <c r="B14" t="s">
        <v>45</v>
      </c>
      <c r="C14"/>
      <c r="D14"/>
      <c r="E14" s="7">
        <v>0</v>
      </c>
      <c r="F14" s="7">
        <v>0</v>
      </c>
      <c r="G14" s="7">
        <v>-106</v>
      </c>
      <c r="I14" s="7">
        <v>0</v>
      </c>
      <c r="J14" s="7">
        <v>0</v>
      </c>
      <c r="K14" s="7">
        <v>0</v>
      </c>
      <c r="M14" s="7">
        <v>18</v>
      </c>
      <c r="N14" s="7">
        <v>0</v>
      </c>
      <c r="O14" s="7"/>
      <c r="Q14" s="7"/>
      <c r="R14" s="7"/>
      <c r="S14" s="7"/>
      <c r="U14" s="7">
        <f t="shared" si="0"/>
        <v>-88</v>
      </c>
    </row>
    <row r="15" spans="1:21" s="6" customFormat="1" x14ac:dyDescent="0.25">
      <c r="A15"/>
      <c r="B15" t="s">
        <v>47</v>
      </c>
      <c r="C15"/>
      <c r="D15"/>
      <c r="E15" s="7">
        <v>128</v>
      </c>
      <c r="F15" s="7">
        <v>0</v>
      </c>
      <c r="G15" s="7">
        <v>0</v>
      </c>
      <c r="I15" s="7">
        <v>0</v>
      </c>
      <c r="J15" s="7">
        <v>0</v>
      </c>
      <c r="K15" s="7">
        <v>0</v>
      </c>
      <c r="M15" s="7">
        <v>4</v>
      </c>
      <c r="N15" s="7">
        <v>0</v>
      </c>
      <c r="O15" s="7"/>
      <c r="Q15" s="7"/>
      <c r="R15" s="7"/>
      <c r="S15" s="7"/>
      <c r="U15" s="7">
        <f>SUM(E15:S15)</f>
        <v>132</v>
      </c>
    </row>
    <row r="16" spans="1:21" s="6" customFormat="1" x14ac:dyDescent="0.25">
      <c r="A16"/>
      <c r="B16" t="s">
        <v>48</v>
      </c>
      <c r="C16"/>
      <c r="D16"/>
      <c r="E16" s="9">
        <f>131-E15</f>
        <v>3</v>
      </c>
      <c r="F16" s="9">
        <f>-1-85+1</f>
        <v>-85</v>
      </c>
      <c r="G16" s="9">
        <f>2+85-1</f>
        <v>86</v>
      </c>
      <c r="I16" s="9">
        <f>96+3-85-2</f>
        <v>12</v>
      </c>
      <c r="J16" s="9">
        <f>-2+2</f>
        <v>0</v>
      </c>
      <c r="K16" s="9">
        <f>1</f>
        <v>1</v>
      </c>
      <c r="M16" s="9">
        <f>40-4-16-1</f>
        <v>19</v>
      </c>
      <c r="N16" s="9">
        <v>0</v>
      </c>
      <c r="O16" s="9"/>
      <c r="Q16" s="9"/>
      <c r="R16" s="9"/>
      <c r="S16" s="9"/>
      <c r="U16" s="9">
        <f t="shared" si="0"/>
        <v>36</v>
      </c>
    </row>
    <row r="17" spans="1:21" s="6" customFormat="1" x14ac:dyDescent="0.25">
      <c r="A17"/>
      <c r="B17"/>
      <c r="C17" s="2" t="s">
        <v>2</v>
      </c>
      <c r="D17"/>
      <c r="E17" s="7">
        <f>SUM(E6:E16)</f>
        <v>17789</v>
      </c>
      <c r="F17" s="7">
        <f>SUM(F6:F16)</f>
        <v>21166</v>
      </c>
      <c r="G17" s="7">
        <f>SUM(G6:G16)</f>
        <v>8864</v>
      </c>
      <c r="I17" s="7">
        <f>SUM(I6:I16)</f>
        <v>17751</v>
      </c>
      <c r="J17" s="7">
        <f>SUM(J6:J16)</f>
        <v>18251</v>
      </c>
      <c r="K17" s="7">
        <f>SUM(K6:K16)</f>
        <v>16346</v>
      </c>
      <c r="M17" s="7">
        <f>SUM(M6:M16)</f>
        <v>16326</v>
      </c>
      <c r="N17" s="7">
        <f>SUM(N6:N16)</f>
        <v>16201</v>
      </c>
      <c r="O17" s="7">
        <f>SUM(O6:O16)</f>
        <v>0</v>
      </c>
      <c r="Q17" s="7">
        <f>SUM(Q6:Q16)</f>
        <v>0</v>
      </c>
      <c r="R17" s="7">
        <f>SUM(R6:R16)</f>
        <v>0</v>
      </c>
      <c r="S17" s="7">
        <f>SUM(S6:S16)</f>
        <v>0</v>
      </c>
      <c r="U17" s="7">
        <f t="shared" si="0"/>
        <v>132694</v>
      </c>
    </row>
    <row r="18" spans="1:21" s="6" customFormat="1" ht="13.8" x14ac:dyDescent="0.25">
      <c r="A18" s="12" t="s">
        <v>3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5">
      <c r="A19"/>
      <c r="B19" t="s">
        <v>4</v>
      </c>
      <c r="C19"/>
      <c r="D19"/>
      <c r="E19" s="7">
        <v>-119</v>
      </c>
      <c r="F19" s="7">
        <v>-131</v>
      </c>
      <c r="G19" s="7">
        <v>-141</v>
      </c>
      <c r="I19" s="7">
        <v>-132</v>
      </c>
      <c r="J19" s="7">
        <v>-130</v>
      </c>
      <c r="K19" s="7">
        <v>-125</v>
      </c>
      <c r="M19" s="13">
        <v>-133</v>
      </c>
      <c r="N19" s="7">
        <v>-123</v>
      </c>
      <c r="O19" s="7"/>
      <c r="Q19" s="7"/>
      <c r="R19" s="7"/>
      <c r="S19" s="7"/>
      <c r="U19" s="7">
        <f>SUM(E19:S19)</f>
        <v>-1034</v>
      </c>
    </row>
    <row r="20" spans="1:21" s="6" customFormat="1" x14ac:dyDescent="0.25">
      <c r="A20"/>
      <c r="B20" t="s">
        <v>1</v>
      </c>
      <c r="C20"/>
      <c r="D20"/>
      <c r="E20" s="9">
        <v>-17</v>
      </c>
      <c r="F20" s="9">
        <v>-17</v>
      </c>
      <c r="G20" s="9">
        <v>-9</v>
      </c>
      <c r="I20" s="9">
        <v>-9</v>
      </c>
      <c r="J20" s="9">
        <v>-9</v>
      </c>
      <c r="K20" s="9">
        <v>-9</v>
      </c>
      <c r="M20" s="14">
        <v>-9</v>
      </c>
      <c r="N20" s="9">
        <v>-9</v>
      </c>
      <c r="O20" s="9"/>
      <c r="Q20" s="9"/>
      <c r="R20" s="9"/>
      <c r="S20" s="9"/>
      <c r="U20" s="9">
        <f>SUM(E20:S20)</f>
        <v>-88</v>
      </c>
    </row>
    <row r="21" spans="1:21" s="6" customFormat="1" x14ac:dyDescent="0.25">
      <c r="A21"/>
      <c r="B21"/>
      <c r="C21" s="2" t="s">
        <v>2</v>
      </c>
      <c r="D21"/>
      <c r="E21" s="7">
        <f>SUM(E19:E20)</f>
        <v>-136</v>
      </c>
      <c r="F21" s="7">
        <f>SUM(F19:F20)</f>
        <v>-148</v>
      </c>
      <c r="G21" s="7">
        <f>SUM(G19:G20)</f>
        <v>-150</v>
      </c>
      <c r="I21" s="7">
        <f>SUM(I19:I20)</f>
        <v>-141</v>
      </c>
      <c r="J21" s="7">
        <f>SUM(J19:J20)</f>
        <v>-139</v>
      </c>
      <c r="K21" s="7">
        <f>SUM(K19:K20)</f>
        <v>-134</v>
      </c>
      <c r="M21" s="7">
        <f>SUM(M19:M20)</f>
        <v>-142</v>
      </c>
      <c r="N21" s="7">
        <f>SUM(N19:N20)</f>
        <v>-132</v>
      </c>
      <c r="O21" s="7">
        <f>SUM(O19:O20)</f>
        <v>0</v>
      </c>
      <c r="Q21" s="7">
        <f>SUM(Q19:Q20)</f>
        <v>0</v>
      </c>
      <c r="R21" s="7">
        <f>SUM(R19:R20)</f>
        <v>0</v>
      </c>
      <c r="S21" s="7">
        <f>SUM(S19:S20)</f>
        <v>0</v>
      </c>
      <c r="U21" s="7">
        <f>SUM(E21:S21)</f>
        <v>-1122</v>
      </c>
    </row>
    <row r="22" spans="1:21" s="6" customFormat="1" ht="13.8" x14ac:dyDescent="0.25">
      <c r="A22" s="12" t="s">
        <v>5</v>
      </c>
      <c r="B22"/>
      <c r="C22"/>
      <c r="D22"/>
      <c r="E22" s="7"/>
      <c r="F22" s="7"/>
      <c r="G22" s="7"/>
      <c r="I22" s="7"/>
      <c r="J22" s="7"/>
      <c r="K22" s="7"/>
      <c r="M22" s="7"/>
      <c r="N22" s="7"/>
      <c r="O22" s="7"/>
      <c r="Q22" s="7"/>
      <c r="R22" s="7"/>
      <c r="S22" s="7"/>
      <c r="U22" s="7"/>
    </row>
    <row r="23" spans="1:21" s="6" customFormat="1" x14ac:dyDescent="0.25">
      <c r="A23"/>
      <c r="B23" t="s">
        <v>4</v>
      </c>
      <c r="C23"/>
      <c r="D23"/>
      <c r="E23" s="7">
        <v>-1870</v>
      </c>
      <c r="F23" s="7">
        <v>-2099</v>
      </c>
      <c r="G23" s="7">
        <v>-2611</v>
      </c>
      <c r="I23" s="7">
        <v>-1806</v>
      </c>
      <c r="J23" s="7">
        <v>-2795</v>
      </c>
      <c r="K23" s="7">
        <v>-2490</v>
      </c>
      <c r="M23" s="13">
        <v>-2180</v>
      </c>
      <c r="N23" s="7">
        <v>-2478</v>
      </c>
      <c r="O23" s="7"/>
      <c r="Q23" s="7"/>
      <c r="R23" s="7"/>
      <c r="S23" s="7"/>
      <c r="U23" s="7">
        <f>SUM(E23:S23)</f>
        <v>-18329</v>
      </c>
    </row>
    <row r="24" spans="1:21" s="6" customFormat="1" x14ac:dyDescent="0.25">
      <c r="A24"/>
      <c r="B24" t="s">
        <v>1</v>
      </c>
      <c r="C24"/>
      <c r="D24"/>
      <c r="E24" s="7">
        <v>-77</v>
      </c>
      <c r="F24" s="7">
        <v>-109</v>
      </c>
      <c r="G24" s="7">
        <v>-61</v>
      </c>
      <c r="I24" s="7">
        <v>-60</v>
      </c>
      <c r="J24" s="7">
        <v>-64</v>
      </c>
      <c r="K24" s="7">
        <v>-65</v>
      </c>
      <c r="M24" s="13">
        <v>-55</v>
      </c>
      <c r="N24" s="7">
        <v>-54</v>
      </c>
      <c r="O24" s="7"/>
      <c r="Q24" s="7"/>
      <c r="R24" s="7"/>
      <c r="S24" s="7"/>
      <c r="U24" s="7">
        <f>SUM(E24:S24)</f>
        <v>-545</v>
      </c>
    </row>
    <row r="25" spans="1:21" s="6" customFormat="1" x14ac:dyDescent="0.25">
      <c r="A25"/>
      <c r="B25" t="s">
        <v>49</v>
      </c>
      <c r="C25"/>
      <c r="D25"/>
      <c r="E25" s="9">
        <v>0</v>
      </c>
      <c r="F25" s="9">
        <v>0</v>
      </c>
      <c r="G25" s="9">
        <v>0</v>
      </c>
      <c r="I25" s="9">
        <v>0</v>
      </c>
      <c r="J25" s="9">
        <v>-21</v>
      </c>
      <c r="K25" s="9">
        <v>0</v>
      </c>
      <c r="M25" s="9">
        <v>0</v>
      </c>
      <c r="N25" s="9">
        <v>-9</v>
      </c>
      <c r="O25" s="9"/>
      <c r="Q25" s="9"/>
      <c r="R25" s="9"/>
      <c r="S25" s="9"/>
      <c r="U25" s="9">
        <f>SUM(E25:S25)</f>
        <v>-30</v>
      </c>
    </row>
    <row r="26" spans="1:21" s="6" customFormat="1" x14ac:dyDescent="0.25">
      <c r="A26"/>
      <c r="B26"/>
      <c r="C26" s="2" t="s">
        <v>2</v>
      </c>
      <c r="D26"/>
      <c r="E26" s="7">
        <f>SUM(E23:E25)</f>
        <v>-1947</v>
      </c>
      <c r="F26" s="7">
        <f>SUM(F23:F25)</f>
        <v>-2208</v>
      </c>
      <c r="G26" s="7">
        <f>SUM(G23:G25)</f>
        <v>-2672</v>
      </c>
      <c r="I26" s="7">
        <f>SUM(I23:I25)</f>
        <v>-1866</v>
      </c>
      <c r="J26" s="7">
        <f>SUM(J23:J25)</f>
        <v>-2880</v>
      </c>
      <c r="K26" s="7">
        <f>SUM(K23:K25)</f>
        <v>-2555</v>
      </c>
      <c r="M26" s="7">
        <f>SUM(M23:M25)</f>
        <v>-2235</v>
      </c>
      <c r="N26" s="7">
        <f>SUM(N23:N25)</f>
        <v>-2541</v>
      </c>
      <c r="O26" s="7">
        <f>SUM(O23:O25)</f>
        <v>0</v>
      </c>
      <c r="Q26" s="7">
        <f>SUM(Q23:Q25)</f>
        <v>0</v>
      </c>
      <c r="R26" s="7">
        <f>SUM(R23:R25)</f>
        <v>0</v>
      </c>
      <c r="S26" s="7">
        <f>SUM(S23:S25)</f>
        <v>0</v>
      </c>
      <c r="U26" s="7">
        <f>SUM(E26:S26)</f>
        <v>-18904</v>
      </c>
    </row>
    <row r="27" spans="1:21" s="6" customFormat="1" ht="13.8" x14ac:dyDescent="0.25">
      <c r="A27" s="12" t="s">
        <v>6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5">
      <c r="A28"/>
      <c r="B28" t="s">
        <v>24</v>
      </c>
      <c r="C28"/>
      <c r="D28"/>
      <c r="E28" s="7">
        <v>-1621</v>
      </c>
      <c r="F28" s="7">
        <v>-1587</v>
      </c>
      <c r="G28" s="7">
        <v>-1631</v>
      </c>
      <c r="I28" s="7">
        <v>-1643</v>
      </c>
      <c r="J28" s="7">
        <v>-1600</v>
      </c>
      <c r="K28" s="7">
        <v>-1710</v>
      </c>
      <c r="M28" s="7">
        <v>-1648</v>
      </c>
      <c r="N28" s="7">
        <v>-1650</v>
      </c>
      <c r="O28" s="7"/>
      <c r="Q28" s="7"/>
      <c r="R28" s="7"/>
      <c r="S28" s="7"/>
      <c r="U28" s="7">
        <f t="shared" ref="U28:U35" si="1">SUM(E28:S28)</f>
        <v>-13090</v>
      </c>
    </row>
    <row r="29" spans="1:21" s="6" customFormat="1" x14ac:dyDescent="0.25">
      <c r="A29"/>
      <c r="B29" t="s">
        <v>25</v>
      </c>
      <c r="C29"/>
      <c r="D29"/>
      <c r="E29" s="7">
        <v>-722</v>
      </c>
      <c r="F29" s="7">
        <v>-722</v>
      </c>
      <c r="G29" s="7">
        <v>-722</v>
      </c>
      <c r="I29" s="7">
        <v>-722</v>
      </c>
      <c r="J29" s="7">
        <v>-722</v>
      </c>
      <c r="K29" s="7">
        <v>-722</v>
      </c>
      <c r="M29" s="7">
        <v>-722</v>
      </c>
      <c r="N29" s="7">
        <v>-722</v>
      </c>
      <c r="O29" s="7"/>
      <c r="Q29" s="7"/>
      <c r="R29" s="7"/>
      <c r="S29" s="7"/>
      <c r="U29" s="7">
        <f t="shared" si="1"/>
        <v>-5776</v>
      </c>
    </row>
    <row r="30" spans="1:21" s="6" customFormat="1" x14ac:dyDescent="0.25">
      <c r="A30"/>
      <c r="B30" t="s">
        <v>26</v>
      </c>
      <c r="C30"/>
      <c r="D30"/>
      <c r="E30" s="7">
        <v>-104</v>
      </c>
      <c r="F30" s="7">
        <v>-107</v>
      </c>
      <c r="G30" s="7">
        <v>-102</v>
      </c>
      <c r="I30" s="7">
        <v>-103</v>
      </c>
      <c r="J30" s="7">
        <v>-103</v>
      </c>
      <c r="K30" s="7">
        <v>-108</v>
      </c>
      <c r="M30" s="7">
        <v>-103</v>
      </c>
      <c r="N30" s="7">
        <v>-103</v>
      </c>
      <c r="O30" s="7"/>
      <c r="Q30" s="7"/>
      <c r="R30" s="7"/>
      <c r="S30" s="7"/>
      <c r="U30" s="7">
        <f t="shared" si="1"/>
        <v>-833</v>
      </c>
    </row>
    <row r="31" spans="1:21" s="6" customFormat="1" x14ac:dyDescent="0.25">
      <c r="A31"/>
      <c r="B31" t="s">
        <v>4</v>
      </c>
      <c r="C31"/>
      <c r="D31"/>
      <c r="E31" s="7">
        <f>-818-12</f>
        <v>-830</v>
      </c>
      <c r="F31" s="7">
        <f>-903+48</f>
        <v>-855</v>
      </c>
      <c r="G31" s="7">
        <f>-1533-97</f>
        <v>-1630</v>
      </c>
      <c r="I31" s="7">
        <f>-616-11</f>
        <v>-627</v>
      </c>
      <c r="J31" s="7">
        <f>-562-10</f>
        <v>-572</v>
      </c>
      <c r="K31" s="7">
        <f>-761</f>
        <v>-761</v>
      </c>
      <c r="M31" s="13">
        <v>-754</v>
      </c>
      <c r="N31" s="7">
        <v>-763</v>
      </c>
      <c r="O31" s="7"/>
      <c r="Q31" s="7"/>
      <c r="R31" s="7"/>
      <c r="S31" s="7"/>
      <c r="U31" s="7">
        <f t="shared" si="1"/>
        <v>-6792</v>
      </c>
    </row>
    <row r="32" spans="1:21" s="6" customFormat="1" x14ac:dyDescent="0.25">
      <c r="A32"/>
      <c r="B32" t="s">
        <v>1</v>
      </c>
      <c r="C32"/>
      <c r="D32"/>
      <c r="E32" s="7">
        <v>-16</v>
      </c>
      <c r="F32" s="7">
        <v>-18</v>
      </c>
      <c r="G32" s="7">
        <v>-8</v>
      </c>
      <c r="I32" s="7">
        <v>-6</v>
      </c>
      <c r="J32" s="7">
        <v>-7</v>
      </c>
      <c r="K32" s="7">
        <v>-5</v>
      </c>
      <c r="M32" s="13">
        <v>-7</v>
      </c>
      <c r="N32" s="7">
        <v>-7</v>
      </c>
      <c r="O32" s="7"/>
      <c r="Q32" s="7"/>
      <c r="R32" s="7"/>
      <c r="S32" s="7"/>
      <c r="U32" s="7">
        <f>SUM(E32:S32)</f>
        <v>-74</v>
      </c>
    </row>
    <row r="33" spans="1:21" s="6" customFormat="1" x14ac:dyDescent="0.25">
      <c r="A33"/>
      <c r="B33" t="s">
        <v>46</v>
      </c>
      <c r="C33"/>
      <c r="D33"/>
      <c r="E33" s="7">
        <f>835-835-3</f>
        <v>-3</v>
      </c>
      <c r="F33" s="7">
        <f>-1-3</f>
        <v>-4</v>
      </c>
      <c r="G33" s="7">
        <f>2-2-3</f>
        <v>-3</v>
      </c>
      <c r="I33" s="7">
        <f>423-423-3-3</f>
        <v>-6</v>
      </c>
      <c r="J33" s="7">
        <f>-2-3</f>
        <v>-5</v>
      </c>
      <c r="K33" s="7">
        <f>7-7-3</f>
        <v>-3</v>
      </c>
      <c r="M33" s="7">
        <f>95-95+16-3</f>
        <v>13</v>
      </c>
      <c r="N33" s="7">
        <f>5+21-7-3</f>
        <v>16</v>
      </c>
      <c r="O33" s="7"/>
      <c r="Q33" s="7"/>
      <c r="R33" s="7"/>
      <c r="S33" s="7"/>
      <c r="U33" s="7">
        <f>SUM(E33:S33)</f>
        <v>5</v>
      </c>
    </row>
    <row r="34" spans="1:21" s="6" customFormat="1" x14ac:dyDescent="0.25">
      <c r="A34"/>
      <c r="B34" t="s">
        <v>44</v>
      </c>
      <c r="C34"/>
      <c r="D34"/>
      <c r="E34" s="9">
        <v>15</v>
      </c>
      <c r="F34" s="9">
        <v>36</v>
      </c>
      <c r="G34" s="9">
        <v>12</v>
      </c>
      <c r="I34" s="9">
        <v>11</v>
      </c>
      <c r="J34" s="9">
        <v>10</v>
      </c>
      <c r="K34" s="9">
        <v>22</v>
      </c>
      <c r="M34" s="14">
        <v>9</v>
      </c>
      <c r="N34" s="9">
        <v>13</v>
      </c>
      <c r="O34" s="9"/>
      <c r="Q34" s="9"/>
      <c r="R34" s="9"/>
      <c r="S34" s="9"/>
      <c r="U34" s="9">
        <f t="shared" si="1"/>
        <v>128</v>
      </c>
    </row>
    <row r="35" spans="1:21" s="6" customFormat="1" x14ac:dyDescent="0.25">
      <c r="A35"/>
      <c r="B35"/>
      <c r="C35" s="2" t="s">
        <v>2</v>
      </c>
      <c r="D35"/>
      <c r="E35" s="7">
        <f>SUM(E28:E34)</f>
        <v>-3281</v>
      </c>
      <c r="F35" s="7">
        <f>SUM(F28:F34)</f>
        <v>-3257</v>
      </c>
      <c r="G35" s="7">
        <f>SUM(G28:G34)</f>
        <v>-4084</v>
      </c>
      <c r="I35" s="7">
        <f>SUM(I28:I34)</f>
        <v>-3096</v>
      </c>
      <c r="J35" s="7">
        <f>SUM(J28:J34)</f>
        <v>-2999</v>
      </c>
      <c r="K35" s="7">
        <f>SUM(K28:K34)</f>
        <v>-3287</v>
      </c>
      <c r="M35" s="7">
        <f>SUM(M28:M34)</f>
        <v>-3212</v>
      </c>
      <c r="N35" s="7">
        <f>SUM(N28:N34)</f>
        <v>-3216</v>
      </c>
      <c r="O35" s="7">
        <f>SUM(O28:O34)</f>
        <v>0</v>
      </c>
      <c r="Q35" s="7">
        <f>SUM(Q28:Q34)</f>
        <v>0</v>
      </c>
      <c r="R35" s="7">
        <f>SUM(R28:R34)</f>
        <v>0</v>
      </c>
      <c r="S35" s="7">
        <f>SUM(S28:S34)</f>
        <v>0</v>
      </c>
      <c r="U35" s="7">
        <f t="shared" si="1"/>
        <v>-26432</v>
      </c>
    </row>
    <row r="36" spans="1:21" s="6" customFormat="1" ht="13.8" x14ac:dyDescent="0.25">
      <c r="A36" s="12" t="s">
        <v>7</v>
      </c>
      <c r="B36"/>
      <c r="C36"/>
      <c r="D36"/>
      <c r="E36" s="7"/>
      <c r="F36" s="7"/>
      <c r="G36" s="7"/>
      <c r="I36" s="7"/>
      <c r="J36" s="7"/>
      <c r="K36" s="7"/>
      <c r="M36" s="7"/>
      <c r="N36" s="7"/>
      <c r="O36" s="7"/>
      <c r="Q36" s="7"/>
      <c r="R36" s="7"/>
      <c r="S36" s="7"/>
      <c r="U36" s="7"/>
    </row>
    <row r="37" spans="1:21" s="6" customFormat="1" x14ac:dyDescent="0.25">
      <c r="A37"/>
      <c r="B37" t="s">
        <v>4</v>
      </c>
      <c r="C37"/>
      <c r="D37"/>
      <c r="E37" s="7">
        <v>-175</v>
      </c>
      <c r="F37" s="7">
        <v>-209</v>
      </c>
      <c r="G37" s="7">
        <v>-334</v>
      </c>
      <c r="I37" s="7">
        <v>-64</v>
      </c>
      <c r="J37" s="7">
        <v>-209</v>
      </c>
      <c r="K37" s="7">
        <v>-284</v>
      </c>
      <c r="M37" s="13">
        <v>-189</v>
      </c>
      <c r="N37" s="7">
        <v>-306</v>
      </c>
      <c r="O37" s="7"/>
      <c r="Q37" s="7"/>
      <c r="R37" s="7"/>
      <c r="S37" s="7"/>
      <c r="U37" s="7">
        <f>SUM(E37:S37)</f>
        <v>-1770</v>
      </c>
    </row>
    <row r="38" spans="1:21" s="6" customFormat="1" x14ac:dyDescent="0.25">
      <c r="A38"/>
      <c r="B38" t="s">
        <v>1</v>
      </c>
      <c r="C38"/>
      <c r="D38"/>
      <c r="E38" s="9">
        <v>-12</v>
      </c>
      <c r="F38" s="9">
        <v>-24</v>
      </c>
      <c r="G38" s="9">
        <v>-10</v>
      </c>
      <c r="I38" s="9">
        <v>-9</v>
      </c>
      <c r="J38" s="9">
        <v>-8</v>
      </c>
      <c r="K38" s="9">
        <v>-20</v>
      </c>
      <c r="M38" s="14">
        <v>-9</v>
      </c>
      <c r="N38" s="9">
        <v>-10</v>
      </c>
      <c r="O38" s="9"/>
      <c r="Q38" s="9"/>
      <c r="R38" s="9"/>
      <c r="S38" s="9"/>
      <c r="U38" s="9">
        <f>SUM(E38:S38)</f>
        <v>-102</v>
      </c>
    </row>
    <row r="39" spans="1:21" s="6" customFormat="1" x14ac:dyDescent="0.25">
      <c r="A39"/>
      <c r="B39"/>
      <c r="C39" s="2" t="s">
        <v>2</v>
      </c>
      <c r="D39"/>
      <c r="E39" s="7">
        <f>SUM(E37:E38)</f>
        <v>-187</v>
      </c>
      <c r="F39" s="7">
        <f>SUM(F37:F38)</f>
        <v>-233</v>
      </c>
      <c r="G39" s="7">
        <f>SUM(G37:G38)</f>
        <v>-344</v>
      </c>
      <c r="I39" s="7">
        <f>SUM(I37:I38)</f>
        <v>-73</v>
      </c>
      <c r="J39" s="7">
        <f>SUM(J37:J38)</f>
        <v>-217</v>
      </c>
      <c r="K39" s="7">
        <f>SUM(K37:K38)</f>
        <v>-304</v>
      </c>
      <c r="M39" s="7">
        <f>SUM(M37:M38)</f>
        <v>-198</v>
      </c>
      <c r="N39" s="7">
        <f>SUM(N37:N38)</f>
        <v>-316</v>
      </c>
      <c r="O39" s="7">
        <f>SUM(O37:O38)</f>
        <v>0</v>
      </c>
      <c r="Q39" s="7">
        <f>SUM(Q37:Q38)</f>
        <v>0</v>
      </c>
      <c r="R39" s="7">
        <f>SUM(R37:R38)</f>
        <v>0</v>
      </c>
      <c r="S39" s="7">
        <f>SUM(S37:S38)</f>
        <v>0</v>
      </c>
      <c r="U39" s="7">
        <f>SUM(E39:S39)</f>
        <v>-1872</v>
      </c>
    </row>
    <row r="40" spans="1:21" s="6" customFormat="1" ht="13.8" x14ac:dyDescent="0.25">
      <c r="A40" s="12" t="s">
        <v>8</v>
      </c>
      <c r="B40"/>
      <c r="C40"/>
      <c r="D40"/>
      <c r="E40" s="7"/>
      <c r="F40" s="7"/>
      <c r="G40" s="7"/>
      <c r="I40" s="7"/>
      <c r="J40" s="7"/>
      <c r="K40" s="7"/>
      <c r="M40" s="7"/>
      <c r="N40" s="7"/>
      <c r="O40" s="7"/>
      <c r="Q40" s="7"/>
      <c r="R40" s="7"/>
      <c r="S40" s="7"/>
      <c r="U40" s="7"/>
    </row>
    <row r="41" spans="1:21" s="6" customFormat="1" x14ac:dyDescent="0.25">
      <c r="A41"/>
      <c r="B41" t="s">
        <v>4</v>
      </c>
      <c r="C41"/>
      <c r="D41"/>
      <c r="E41" s="7">
        <v>-60</v>
      </c>
      <c r="F41" s="7">
        <v>-84</v>
      </c>
      <c r="G41" s="7">
        <v>-75</v>
      </c>
      <c r="I41" s="7">
        <v>-81</v>
      </c>
      <c r="J41" s="7">
        <v>-67</v>
      </c>
      <c r="K41" s="7">
        <v>-70</v>
      </c>
      <c r="M41" s="13">
        <v>-62</v>
      </c>
      <c r="N41" s="7">
        <v>-75</v>
      </c>
      <c r="O41" s="7"/>
      <c r="Q41" s="7"/>
      <c r="R41" s="7"/>
      <c r="S41" s="7"/>
      <c r="U41" s="7">
        <f>SUM(E41:S41)</f>
        <v>-574</v>
      </c>
    </row>
    <row r="42" spans="1:21" s="6" customFormat="1" x14ac:dyDescent="0.25">
      <c r="A42"/>
      <c r="B42" t="s">
        <v>1</v>
      </c>
      <c r="C42"/>
      <c r="D42"/>
      <c r="E42" s="9">
        <v>-4</v>
      </c>
      <c r="F42" s="9">
        <v>-12</v>
      </c>
      <c r="G42" s="9">
        <v>-3</v>
      </c>
      <c r="I42" s="9">
        <v>-2</v>
      </c>
      <c r="J42" s="9">
        <v>-2</v>
      </c>
      <c r="K42" s="9">
        <v>-2</v>
      </c>
      <c r="M42" s="14">
        <v>-1</v>
      </c>
      <c r="N42" s="9">
        <v>-2</v>
      </c>
      <c r="O42" s="9"/>
      <c r="Q42" s="9"/>
      <c r="R42" s="9"/>
      <c r="S42" s="9"/>
      <c r="U42" s="9">
        <f>SUM(E42:S42)</f>
        <v>-28</v>
      </c>
    </row>
    <row r="43" spans="1:21" s="6" customFormat="1" x14ac:dyDescent="0.25">
      <c r="A43"/>
      <c r="B43"/>
      <c r="C43" s="2" t="s">
        <v>2</v>
      </c>
      <c r="D43"/>
      <c r="E43" s="7">
        <f>SUM(E41:E42)</f>
        <v>-64</v>
      </c>
      <c r="F43" s="7">
        <f>SUM(F41:F42)</f>
        <v>-96</v>
      </c>
      <c r="G43" s="7">
        <f>SUM(G41:G42)</f>
        <v>-78</v>
      </c>
      <c r="I43" s="7">
        <f t="shared" ref="I43:O43" si="2">SUM(I41:I42)</f>
        <v>-83</v>
      </c>
      <c r="J43" s="7">
        <f t="shared" si="2"/>
        <v>-69</v>
      </c>
      <c r="K43" s="7">
        <f t="shared" si="2"/>
        <v>-72</v>
      </c>
      <c r="M43" s="7">
        <f t="shared" si="2"/>
        <v>-63</v>
      </c>
      <c r="N43" s="7">
        <f t="shared" si="2"/>
        <v>-77</v>
      </c>
      <c r="O43" s="7">
        <f t="shared" si="2"/>
        <v>0</v>
      </c>
      <c r="Q43" s="7">
        <f>SUM(Q41:Q42)</f>
        <v>0</v>
      </c>
      <c r="R43" s="7">
        <f>SUM(R41:R42)</f>
        <v>0</v>
      </c>
      <c r="S43" s="7">
        <f>SUM(S41:S42)</f>
        <v>0</v>
      </c>
      <c r="U43" s="7">
        <f>SUM(E43:S43)</f>
        <v>-602</v>
      </c>
    </row>
    <row r="44" spans="1:21" s="6" customFormat="1" ht="13.8" x14ac:dyDescent="0.25">
      <c r="A44" s="12" t="s">
        <v>9</v>
      </c>
      <c r="B44"/>
      <c r="C44"/>
      <c r="D44"/>
      <c r="E44" s="7"/>
      <c r="F44" s="7"/>
      <c r="G44" s="7"/>
      <c r="I44" s="7"/>
      <c r="J44" s="7"/>
      <c r="K44" s="7"/>
      <c r="M44" s="7"/>
      <c r="N44" s="7"/>
      <c r="O44" s="7"/>
      <c r="Q44" s="7"/>
      <c r="R44" s="7"/>
      <c r="S44" s="7"/>
      <c r="U44" s="7"/>
    </row>
    <row r="45" spans="1:21" s="6" customFormat="1" x14ac:dyDescent="0.25">
      <c r="A45"/>
      <c r="B45" t="s">
        <v>4</v>
      </c>
      <c r="C45"/>
      <c r="D45"/>
      <c r="E45" s="7">
        <v>-21</v>
      </c>
      <c r="F45" s="7">
        <v>-29</v>
      </c>
      <c r="G45" s="7">
        <v>-30</v>
      </c>
      <c r="I45" s="7">
        <v>-24</v>
      </c>
      <c r="J45" s="7">
        <v>-22</v>
      </c>
      <c r="K45" s="7">
        <v>-25</v>
      </c>
      <c r="M45" s="13">
        <v>-20</v>
      </c>
      <c r="N45" s="7">
        <v>-23</v>
      </c>
      <c r="O45" s="7"/>
      <c r="Q45" s="7"/>
      <c r="R45" s="7"/>
      <c r="S45" s="7"/>
      <c r="U45" s="7">
        <f>SUM(E45:S45)</f>
        <v>-194</v>
      </c>
    </row>
    <row r="46" spans="1:21" s="6" customFormat="1" x14ac:dyDescent="0.25">
      <c r="A46"/>
      <c r="B46" t="s">
        <v>1</v>
      </c>
      <c r="C46"/>
      <c r="D46"/>
      <c r="E46" s="9">
        <v>-3</v>
      </c>
      <c r="F46" s="9">
        <v>-3</v>
      </c>
      <c r="G46" s="9">
        <v>-2</v>
      </c>
      <c r="I46" s="9">
        <v>-1</v>
      </c>
      <c r="J46" s="9">
        <v>-1</v>
      </c>
      <c r="K46" s="9">
        <v>-1</v>
      </c>
      <c r="M46" s="14">
        <v>-1</v>
      </c>
      <c r="N46" s="9">
        <v>-1</v>
      </c>
      <c r="O46" s="9"/>
      <c r="Q46" s="9"/>
      <c r="R46" s="9"/>
      <c r="S46" s="9"/>
      <c r="U46" s="9">
        <f>SUM(E46:S46)</f>
        <v>-13</v>
      </c>
    </row>
    <row r="47" spans="1:21" s="6" customFormat="1" x14ac:dyDescent="0.25">
      <c r="A47"/>
      <c r="B47"/>
      <c r="C47" s="2" t="s">
        <v>2</v>
      </c>
      <c r="D47"/>
      <c r="E47" s="7">
        <f>SUM(E45:E46)</f>
        <v>-24</v>
      </c>
      <c r="F47" s="7">
        <f>SUM(F45:F46)</f>
        <v>-32</v>
      </c>
      <c r="G47" s="7">
        <f>SUM(G45:G46)</f>
        <v>-32</v>
      </c>
      <c r="I47" s="7">
        <f>SUM(I45:I46)</f>
        <v>-25</v>
      </c>
      <c r="J47" s="7">
        <f>SUM(J45:J46)</f>
        <v>-23</v>
      </c>
      <c r="K47" s="7">
        <f>SUM(K45:K46)</f>
        <v>-26</v>
      </c>
      <c r="M47" s="7">
        <f>SUM(M45:M46)</f>
        <v>-21</v>
      </c>
      <c r="N47" s="7">
        <f>SUM(N45:N46)</f>
        <v>-24</v>
      </c>
      <c r="O47" s="7">
        <f>SUM(O45:O46)</f>
        <v>0</v>
      </c>
      <c r="Q47" s="7">
        <f>SUM(Q45:Q46)</f>
        <v>0</v>
      </c>
      <c r="R47" s="7">
        <f>SUM(R45:R46)</f>
        <v>0</v>
      </c>
      <c r="S47" s="7">
        <f>SUM(S45:S46)</f>
        <v>0</v>
      </c>
      <c r="U47" s="7">
        <f>SUM(E47:S47)</f>
        <v>-207</v>
      </c>
    </row>
    <row r="48" spans="1:21" s="6" customFormat="1" ht="13.8" x14ac:dyDescent="0.25">
      <c r="A48" s="12" t="s">
        <v>10</v>
      </c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6" customFormat="1" x14ac:dyDescent="0.25">
      <c r="A49"/>
      <c r="B49" t="s">
        <v>4</v>
      </c>
      <c r="C49"/>
      <c r="D49"/>
      <c r="E49" s="7">
        <v>-193</v>
      </c>
      <c r="F49" s="7">
        <v>-155</v>
      </c>
      <c r="G49" s="7">
        <v>-163</v>
      </c>
      <c r="I49" s="7">
        <v>-108</v>
      </c>
      <c r="J49" s="7">
        <v>-127</v>
      </c>
      <c r="K49" s="7">
        <v>-225</v>
      </c>
      <c r="M49" s="13">
        <v>150</v>
      </c>
      <c r="N49" s="7">
        <v>-49</v>
      </c>
      <c r="O49" s="7"/>
      <c r="Q49" s="7"/>
      <c r="R49" s="7"/>
      <c r="S49" s="7"/>
      <c r="U49" s="7">
        <f>SUM(E49:S49)</f>
        <v>-870</v>
      </c>
    </row>
    <row r="50" spans="1:21" s="6" customFormat="1" x14ac:dyDescent="0.25">
      <c r="A50"/>
      <c r="B50" t="s">
        <v>1</v>
      </c>
      <c r="C50"/>
      <c r="D50"/>
      <c r="E50" s="9">
        <v>-2</v>
      </c>
      <c r="F50" s="9">
        <v>-3</v>
      </c>
      <c r="G50" s="9">
        <v>-3</v>
      </c>
      <c r="I50" s="9">
        <v>-2</v>
      </c>
      <c r="J50" s="9">
        <v>-2</v>
      </c>
      <c r="K50" s="9">
        <v>-2</v>
      </c>
      <c r="M50" s="14">
        <v>-2</v>
      </c>
      <c r="N50" s="9">
        <v>-2</v>
      </c>
      <c r="O50" s="9"/>
      <c r="Q50" s="9"/>
      <c r="R50" s="9"/>
      <c r="S50" s="9"/>
      <c r="U50" s="9">
        <f>SUM(E50:S50)</f>
        <v>-18</v>
      </c>
    </row>
    <row r="51" spans="1:21" s="6" customFormat="1" x14ac:dyDescent="0.25">
      <c r="A51"/>
      <c r="B51"/>
      <c r="C51" s="2" t="s">
        <v>2</v>
      </c>
      <c r="D51"/>
      <c r="E51" s="7">
        <f>SUM(E49:E50)</f>
        <v>-195</v>
      </c>
      <c r="F51" s="7">
        <f>SUM(F49:F50)</f>
        <v>-158</v>
      </c>
      <c r="G51" s="7">
        <f>SUM(G49:G50)</f>
        <v>-166</v>
      </c>
      <c r="I51" s="7">
        <f>SUM(I49:I50)</f>
        <v>-110</v>
      </c>
      <c r="J51" s="7">
        <f>SUM(J49:J50)</f>
        <v>-129</v>
      </c>
      <c r="K51" s="7">
        <f>SUM(K49:K50)</f>
        <v>-227</v>
      </c>
      <c r="M51" s="7">
        <f>SUM(M49:M50)</f>
        <v>148</v>
      </c>
      <c r="N51" s="7">
        <f>SUM(N49:N50)</f>
        <v>-51</v>
      </c>
      <c r="O51" s="7">
        <f>SUM(O49:O50)</f>
        <v>0</v>
      </c>
      <c r="Q51" s="7">
        <f>SUM(Q49:Q50)</f>
        <v>0</v>
      </c>
      <c r="R51" s="7">
        <f>SUM(R49:R50)</f>
        <v>0</v>
      </c>
      <c r="S51" s="7">
        <f>SUM(S49:S50)</f>
        <v>0</v>
      </c>
      <c r="U51" s="7">
        <f>SUM(E51:S51)</f>
        <v>-888</v>
      </c>
    </row>
    <row r="52" spans="1:21" s="6" customFormat="1" x14ac:dyDescent="0.25">
      <c r="A52"/>
      <c r="B52"/>
      <c r="C52"/>
      <c r="D52"/>
      <c r="E52" s="9"/>
      <c r="F52" s="9"/>
      <c r="G52" s="9"/>
      <c r="I52" s="9"/>
      <c r="J52" s="9"/>
      <c r="K52" s="9"/>
      <c r="M52" s="9"/>
      <c r="N52" s="9"/>
      <c r="O52" s="9"/>
      <c r="Q52" s="9"/>
      <c r="R52" s="9"/>
      <c r="S52" s="9"/>
      <c r="U52" s="9"/>
    </row>
    <row r="53" spans="1:21" s="6" customFormat="1" ht="14.4" thickBot="1" x14ac:dyDescent="0.3">
      <c r="A53" s="12" t="s">
        <v>27</v>
      </c>
      <c r="B53"/>
      <c r="C53"/>
      <c r="D53"/>
      <c r="E53" s="10">
        <f>+E17+E21+E26+E35+E39+E43+E47+E51</f>
        <v>11955</v>
      </c>
      <c r="F53" s="10">
        <f>+F17+F21+F26+F35+F39+F43+F47+F51</f>
        <v>15034</v>
      </c>
      <c r="G53" s="10">
        <f>+G17+G21+G26+G35+G39+G43+G47+G51</f>
        <v>1338</v>
      </c>
      <c r="I53" s="10">
        <f>+I17+I21+I26+I35+I39+I43+I47+I51</f>
        <v>12357</v>
      </c>
      <c r="J53" s="10">
        <f>+J17+J21+J26+J35+J39+J43+J47+J51</f>
        <v>11795</v>
      </c>
      <c r="K53" s="10">
        <f>+K17+K21+K26+K35+K39+K43+K47+K51</f>
        <v>9741</v>
      </c>
      <c r="M53" s="10">
        <f>+M17+M21+M26+M35+M39+M43+M47+M51</f>
        <v>10603</v>
      </c>
      <c r="N53" s="10">
        <f>+N17+N21+N26+N35+N39+N43+N47+N51</f>
        <v>9844</v>
      </c>
      <c r="O53" s="10">
        <f>+O17+O21+O26+O35+O39+O43+O47+O51</f>
        <v>0</v>
      </c>
      <c r="Q53" s="10">
        <f>+Q17+Q21+Q26+Q35+Q39+Q43+Q47+Q51</f>
        <v>0</v>
      </c>
      <c r="R53" s="10">
        <f>+R17+R21+R26+R35+R39+R43+R47+R51</f>
        <v>0</v>
      </c>
      <c r="S53" s="10">
        <f>+S17+S21+S26+S35+S39+S43+S47+S51</f>
        <v>0</v>
      </c>
      <c r="U53" s="10">
        <f>SUM(E53:S53)</f>
        <v>82667</v>
      </c>
    </row>
    <row r="54" spans="1:21" s="6" customFormat="1" ht="13.8" hidden="1" thickTop="1" x14ac:dyDescent="0.25">
      <c r="A54"/>
      <c r="B54"/>
      <c r="C54"/>
      <c r="D54"/>
      <c r="E54" s="7"/>
      <c r="F54" s="7"/>
      <c r="G54" s="7"/>
      <c r="I54" s="7"/>
      <c r="J54" s="7"/>
      <c r="K54" s="7"/>
      <c r="M54" s="7"/>
      <c r="N54" s="7"/>
      <c r="O54" s="7"/>
      <c r="Q54" s="7"/>
      <c r="R54" s="7"/>
      <c r="S54" s="7"/>
      <c r="U54" s="7"/>
    </row>
    <row r="55" spans="1:21" s="6" customFormat="1" hidden="1" x14ac:dyDescent="0.25">
      <c r="A55" t="s">
        <v>28</v>
      </c>
      <c r="B55"/>
      <c r="C55"/>
      <c r="D55"/>
      <c r="E55" s="7">
        <v>11</v>
      </c>
      <c r="F55" s="7">
        <v>10</v>
      </c>
      <c r="G55" s="7">
        <v>9</v>
      </c>
      <c r="I55" s="7">
        <v>7</v>
      </c>
      <c r="J55" s="7">
        <v>8</v>
      </c>
      <c r="K55" s="7"/>
      <c r="M55" s="7"/>
      <c r="N55" s="7"/>
      <c r="O55" s="7"/>
      <c r="Q55" s="7"/>
      <c r="R55" s="7"/>
      <c r="S55" s="7"/>
      <c r="U55" s="7">
        <f>SUM(E55:S55)</f>
        <v>45</v>
      </c>
    </row>
    <row r="56" spans="1:21" s="6" customFormat="1" hidden="1" x14ac:dyDescent="0.25">
      <c r="A56" t="s">
        <v>29</v>
      </c>
      <c r="B56"/>
      <c r="C56"/>
      <c r="D56"/>
      <c r="E56" s="7">
        <v>0</v>
      </c>
      <c r="F56" s="7">
        <v>0</v>
      </c>
      <c r="G56" s="7">
        <v>5198</v>
      </c>
      <c r="I56" s="7">
        <v>1785</v>
      </c>
      <c r="J56" s="7">
        <v>1429</v>
      </c>
      <c r="K56" s="7"/>
      <c r="M56" s="7"/>
      <c r="N56" s="7"/>
      <c r="O56" s="7"/>
      <c r="Q56" s="7"/>
      <c r="R56" s="7"/>
      <c r="S56" s="7"/>
      <c r="U56" s="7">
        <f>SUM(E56:S56)</f>
        <v>8412</v>
      </c>
    </row>
    <row r="57" spans="1:21" s="6" customFormat="1" hidden="1" x14ac:dyDescent="0.25">
      <c r="A57" t="s">
        <v>30</v>
      </c>
      <c r="B57"/>
      <c r="C57"/>
      <c r="D57"/>
      <c r="E57" s="7">
        <v>1</v>
      </c>
      <c r="F57" s="7">
        <v>2</v>
      </c>
      <c r="G57" s="7">
        <v>1</v>
      </c>
      <c r="I57" s="11">
        <v>2</v>
      </c>
      <c r="J57" s="11">
        <v>-5</v>
      </c>
      <c r="K57" s="7"/>
      <c r="M57" s="7"/>
      <c r="N57" s="7"/>
      <c r="O57" s="7"/>
      <c r="Q57" s="7"/>
      <c r="R57" s="7"/>
      <c r="S57" s="7"/>
      <c r="U57" s="7">
        <f>SUM(E57:S57)</f>
        <v>1</v>
      </c>
    </row>
    <row r="58" spans="1:21" s="6" customFormat="1" hidden="1" x14ac:dyDescent="0.25">
      <c r="A58"/>
      <c r="B58"/>
      <c r="C58"/>
      <c r="D58"/>
      <c r="E58" s="9"/>
      <c r="F58" s="9"/>
      <c r="G58" s="9"/>
      <c r="I58" s="9"/>
      <c r="J58" s="9"/>
      <c r="K58" s="9"/>
      <c r="M58" s="9"/>
      <c r="N58" s="9"/>
      <c r="O58" s="9"/>
      <c r="Q58" s="9"/>
      <c r="R58" s="9"/>
      <c r="S58" s="9"/>
      <c r="U58" s="9"/>
    </row>
    <row r="59" spans="1:21" s="6" customFormat="1" hidden="1" x14ac:dyDescent="0.25">
      <c r="A59" s="2" t="s">
        <v>31</v>
      </c>
      <c r="B59"/>
      <c r="C59"/>
      <c r="D59"/>
      <c r="E59" s="7">
        <f>SUM(E53:E57)</f>
        <v>11967</v>
      </c>
      <c r="F59" s="7">
        <f>SUM(F53:F57)</f>
        <v>15046</v>
      </c>
      <c r="G59" s="7">
        <f>SUM(G53:G57)</f>
        <v>6546</v>
      </c>
      <c r="I59" s="7">
        <f>SUM(I53:I57)</f>
        <v>14151</v>
      </c>
      <c r="J59" s="7">
        <f>SUM(J53:J57)</f>
        <v>13227</v>
      </c>
      <c r="K59" s="7">
        <f>SUM(K53:K57)</f>
        <v>9741</v>
      </c>
      <c r="M59" s="7">
        <f>SUM(M53:M57)</f>
        <v>10603</v>
      </c>
      <c r="N59" s="7">
        <f>SUM(N53:N57)</f>
        <v>9844</v>
      </c>
      <c r="O59" s="7">
        <f>SUM(O53:O57)</f>
        <v>0</v>
      </c>
      <c r="Q59" s="7">
        <f>SUM(Q53:Q57)</f>
        <v>0</v>
      </c>
      <c r="R59" s="7">
        <f>SUM(R53:R57)</f>
        <v>0</v>
      </c>
      <c r="S59" s="7">
        <f>SUM(S53:S57)</f>
        <v>0</v>
      </c>
      <c r="U59" s="7">
        <f>SUM(E59:S59)</f>
        <v>91125</v>
      </c>
    </row>
    <row r="60" spans="1:21" s="6" customFormat="1" hidden="1" x14ac:dyDescent="0.25">
      <c r="A60"/>
      <c r="B60"/>
      <c r="C60"/>
      <c r="D60"/>
      <c r="E60" s="7"/>
      <c r="F60" s="7"/>
      <c r="G60" s="7"/>
      <c r="I60" s="7"/>
      <c r="J60" s="7"/>
      <c r="K60" s="7"/>
      <c r="M60" s="7"/>
      <c r="N60" s="7"/>
      <c r="O60" s="7"/>
      <c r="Q60" s="7"/>
      <c r="R60" s="7"/>
      <c r="S60" s="7"/>
      <c r="U60" s="7"/>
    </row>
    <row r="61" spans="1:21" s="6" customFormat="1" hidden="1" x14ac:dyDescent="0.25">
      <c r="A61"/>
      <c r="B61" t="s">
        <v>32</v>
      </c>
      <c r="C61"/>
      <c r="D61"/>
      <c r="E61" s="7">
        <v>-4675</v>
      </c>
      <c r="F61" s="7">
        <v>-5868</v>
      </c>
      <c r="G61" s="7">
        <v>-2567</v>
      </c>
      <c r="I61" s="11"/>
      <c r="J61" s="11"/>
      <c r="K61" s="7"/>
      <c r="M61" s="7"/>
      <c r="N61" s="7"/>
      <c r="O61" s="7"/>
      <c r="Q61" s="7"/>
      <c r="R61" s="7"/>
      <c r="S61" s="7"/>
      <c r="U61" s="7">
        <f>SUM(E61:S61)</f>
        <v>-13110</v>
      </c>
    </row>
    <row r="62" spans="1:21" s="6" customFormat="1" hidden="1" x14ac:dyDescent="0.25">
      <c r="A62"/>
      <c r="B62"/>
      <c r="C62"/>
      <c r="D62"/>
      <c r="E62" s="9"/>
      <c r="F62" s="9"/>
      <c r="G62" s="9"/>
      <c r="I62" s="9"/>
      <c r="J62" s="9"/>
      <c r="K62" s="9"/>
      <c r="M62" s="9"/>
      <c r="N62" s="9"/>
      <c r="O62" s="9"/>
      <c r="Q62" s="9"/>
      <c r="R62" s="9"/>
      <c r="S62" s="9"/>
      <c r="U62" s="9"/>
    </row>
    <row r="63" spans="1:21" s="6" customFormat="1" hidden="1" x14ac:dyDescent="0.25">
      <c r="A63" s="2" t="s">
        <v>33</v>
      </c>
      <c r="B63"/>
      <c r="C63"/>
      <c r="D63"/>
      <c r="E63" s="7">
        <f>0+(+E59+E61)</f>
        <v>7292</v>
      </c>
      <c r="F63" s="7">
        <f>0+(+F59+F61)</f>
        <v>9178</v>
      </c>
      <c r="G63" s="7">
        <f>0+(+G59+G61)</f>
        <v>3979</v>
      </c>
      <c r="I63" s="7">
        <f>+I59+I61</f>
        <v>14151</v>
      </c>
      <c r="J63" s="7">
        <f>+J59+J61</f>
        <v>13227</v>
      </c>
      <c r="K63" s="7">
        <f>+K59+K61</f>
        <v>9741</v>
      </c>
      <c r="M63" s="7">
        <f>+M59+M61</f>
        <v>10603</v>
      </c>
      <c r="N63" s="7">
        <f>+N59+N61</f>
        <v>9844</v>
      </c>
      <c r="O63" s="7">
        <f>+O59+O61</f>
        <v>0</v>
      </c>
      <c r="Q63" s="7">
        <f>+Q59+Q61</f>
        <v>0</v>
      </c>
      <c r="R63" s="7">
        <f>+R59+R61</f>
        <v>0</v>
      </c>
      <c r="S63" s="7">
        <f>+S59+S61</f>
        <v>0</v>
      </c>
      <c r="U63" s="7">
        <f>SUM(E63:S63)</f>
        <v>78015</v>
      </c>
    </row>
    <row r="64" spans="1:21" s="6" customFormat="1" hidden="1" x14ac:dyDescent="0.25">
      <c r="A64"/>
      <c r="B64"/>
      <c r="C64"/>
      <c r="D64"/>
      <c r="E64" s="7"/>
      <c r="F64" s="7"/>
      <c r="G64" s="7"/>
      <c r="I64" s="7"/>
      <c r="J64" s="7"/>
      <c r="K64" s="7"/>
      <c r="M64" s="7"/>
      <c r="N64" s="7"/>
      <c r="O64" s="7"/>
      <c r="Q64" s="7"/>
      <c r="R64" s="7"/>
      <c r="S64" s="7"/>
      <c r="U64" s="7"/>
    </row>
    <row r="65" spans="1:21" s="6" customFormat="1" hidden="1" x14ac:dyDescent="0.25">
      <c r="A65"/>
      <c r="B65" t="s">
        <v>34</v>
      </c>
      <c r="C65"/>
      <c r="D65"/>
      <c r="E65" s="7">
        <v>-638</v>
      </c>
      <c r="F65" s="7">
        <v>-638</v>
      </c>
      <c r="G65" s="7">
        <v>-638</v>
      </c>
      <c r="I65" s="11">
        <v>-638</v>
      </c>
      <c r="J65" s="11">
        <v>-638</v>
      </c>
      <c r="K65" s="7"/>
      <c r="M65" s="7"/>
      <c r="N65" s="7"/>
      <c r="O65" s="7"/>
      <c r="Q65" s="7"/>
      <c r="R65" s="7"/>
      <c r="S65" s="7"/>
      <c r="U65" s="7">
        <f>SUM(E65:S65)</f>
        <v>-3190</v>
      </c>
    </row>
    <row r="66" spans="1:21" s="6" customFormat="1" hidden="1" x14ac:dyDescent="0.25">
      <c r="A66"/>
      <c r="B66"/>
      <c r="C66"/>
      <c r="D66"/>
      <c r="E66" s="9"/>
      <c r="F66" s="9"/>
      <c r="G66" s="9"/>
      <c r="I66" s="9"/>
      <c r="J66" s="9"/>
      <c r="K66" s="9"/>
      <c r="M66" s="9"/>
      <c r="N66" s="9"/>
      <c r="O66" s="9"/>
      <c r="Q66" s="9"/>
      <c r="R66" s="9"/>
      <c r="S66" s="9"/>
      <c r="U66" s="9"/>
    </row>
    <row r="67" spans="1:21" s="6" customFormat="1" ht="13.8" hidden="1" thickBot="1" x14ac:dyDescent="0.3">
      <c r="A67" s="2" t="s">
        <v>35</v>
      </c>
      <c r="B67"/>
      <c r="C67"/>
      <c r="D67"/>
      <c r="E67" s="10">
        <f>+E63+E65</f>
        <v>6654</v>
      </c>
      <c r="F67" s="10">
        <f>+F63+F65</f>
        <v>8540</v>
      </c>
      <c r="G67" s="10">
        <f>+G63+G65</f>
        <v>3341</v>
      </c>
      <c r="I67" s="10">
        <f>+I63+I65</f>
        <v>13513</v>
      </c>
      <c r="J67" s="10">
        <f>+J63+J65</f>
        <v>12589</v>
      </c>
      <c r="K67" s="10">
        <f>+K63+K65</f>
        <v>9741</v>
      </c>
      <c r="M67" s="10">
        <f>+M63+M65</f>
        <v>10603</v>
      </c>
      <c r="N67" s="10">
        <f>+N63+N65</f>
        <v>9844</v>
      </c>
      <c r="O67" s="10">
        <f>+O63+O65</f>
        <v>0</v>
      </c>
      <c r="Q67" s="10">
        <f>+Q63+Q65</f>
        <v>0</v>
      </c>
      <c r="R67" s="10">
        <f>+R63+R65</f>
        <v>0</v>
      </c>
      <c r="S67" s="10">
        <f>+S63+S65</f>
        <v>0</v>
      </c>
      <c r="U67" s="10">
        <f>SUM(E67:S67)</f>
        <v>74825</v>
      </c>
    </row>
    <row r="68" spans="1:21" s="4" customFormat="1" ht="13.8" thickTop="1" x14ac:dyDescent="0.25">
      <c r="A68"/>
      <c r="B68"/>
      <c r="C68"/>
      <c r="D68"/>
      <c r="E68" s="7"/>
      <c r="F68" s="7"/>
      <c r="G68" s="7"/>
      <c r="I68" s="7"/>
      <c r="J68" s="7"/>
      <c r="K68" s="7"/>
      <c r="M68" s="7"/>
      <c r="N68" s="7"/>
      <c r="O68" s="7"/>
      <c r="Q68" s="7"/>
      <c r="R68" s="7"/>
      <c r="S68" s="7"/>
      <c r="U68" s="7"/>
    </row>
    <row r="69" spans="1:21" s="4" customFormat="1" x14ac:dyDescent="0.25">
      <c r="A69"/>
      <c r="B69"/>
      <c r="C69"/>
      <c r="D69"/>
      <c r="E69" s="7"/>
      <c r="F69" s="7"/>
      <c r="G69" s="7"/>
      <c r="I69" s="7"/>
      <c r="J69" s="7"/>
      <c r="K69" s="7"/>
      <c r="M69" s="7"/>
      <c r="N69" s="7"/>
      <c r="O69" s="7"/>
      <c r="Q69" s="7"/>
      <c r="R69" s="7"/>
      <c r="S69" s="7"/>
      <c r="U69" s="7"/>
    </row>
    <row r="70" spans="1:21" s="4" customFormat="1" x14ac:dyDescent="0.25">
      <c r="A70"/>
      <c r="B70"/>
      <c r="C70"/>
      <c r="D70"/>
      <c r="E70" s="7"/>
      <c r="F70" s="7"/>
      <c r="G70" s="7"/>
      <c r="I70" s="7"/>
      <c r="J70" s="7"/>
      <c r="K70" s="7"/>
      <c r="M70" s="7"/>
      <c r="N70" s="7"/>
      <c r="O70" s="7"/>
      <c r="Q70" s="7"/>
      <c r="R70" s="7"/>
      <c r="S70" s="7"/>
      <c r="U70" s="7"/>
    </row>
    <row r="71" spans="1:21" s="4" customFormat="1" x14ac:dyDescent="0.25">
      <c r="A71"/>
      <c r="B71"/>
      <c r="C71"/>
      <c r="D71"/>
      <c r="E71" s="7"/>
      <c r="F71" s="7"/>
      <c r="G71" s="7"/>
      <c r="I71" s="7"/>
      <c r="J71" s="7"/>
      <c r="K71" s="7"/>
      <c r="M71" s="7"/>
      <c r="N71" s="7"/>
      <c r="O71" s="7"/>
      <c r="Q71" s="7"/>
      <c r="R71" s="7"/>
      <c r="S71" s="7"/>
      <c r="U71" s="7"/>
    </row>
    <row r="72" spans="1:21" s="4" customFormat="1" x14ac:dyDescent="0.25">
      <c r="A72"/>
      <c r="B72"/>
      <c r="C72"/>
      <c r="D72"/>
      <c r="E72" s="7"/>
      <c r="F72" s="7"/>
      <c r="G72" s="7"/>
      <c r="I72" s="7"/>
      <c r="J72" s="7"/>
      <c r="K72" s="7"/>
      <c r="M72" s="7"/>
      <c r="N72" s="7"/>
      <c r="O72" s="7"/>
      <c r="Q72" s="7"/>
      <c r="R72" s="7"/>
      <c r="S72" s="7"/>
      <c r="U72" s="7"/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Havlíček Jan</cp:lastModifiedBy>
  <cp:lastPrinted>2001-08-08T20:37:31Z</cp:lastPrinted>
  <dcterms:created xsi:type="dcterms:W3CDTF">2001-06-20T21:12:22Z</dcterms:created>
  <dcterms:modified xsi:type="dcterms:W3CDTF">2023-09-10T14:58:25Z</dcterms:modified>
</cp:coreProperties>
</file>