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um" sheetId="4" r:id="rId1"/>
    <sheet name="EDC Note 1" sheetId="3" r:id="rId2"/>
    <sheet name="ENA Note 1" sheetId="2" r:id="rId3"/>
    <sheet name="Corp Note 1" sheetId="1" r:id="rId4"/>
    <sheet name="Steele" sheetId="5" r:id="rId5"/>
  </sheets>
  <definedNames>
    <definedName name="_xlnm.Print_Area" localSheetId="4">Steele!$A$1:$M$45</definedName>
    <definedName name="_xlnm.Print_Titles" localSheetId="4">Steele!$1:$2</definedName>
  </definedNames>
  <calcPr calcId="92512" fullCalcOnLoad="1"/>
</workbook>
</file>

<file path=xl/calcChain.xml><?xml version="1.0" encoding="utf-8"?>
<calcChain xmlns="http://schemas.openxmlformats.org/spreadsheetml/2006/main">
  <c r="C9" i="1" l="1"/>
  <c r="B18" i="1"/>
  <c r="C18" i="1"/>
  <c r="E18" i="1"/>
  <c r="F18" i="1"/>
  <c r="G18" i="1"/>
  <c r="H18" i="1"/>
  <c r="B19" i="1"/>
  <c r="C19" i="1"/>
  <c r="E19" i="1"/>
  <c r="F19" i="1"/>
  <c r="G19" i="1"/>
  <c r="H19" i="1"/>
  <c r="B20" i="1"/>
  <c r="C20" i="1"/>
  <c r="E20" i="1"/>
  <c r="F20" i="1"/>
  <c r="G20" i="1"/>
  <c r="H20" i="1"/>
  <c r="B21" i="1"/>
  <c r="C21" i="1"/>
  <c r="E21" i="1"/>
  <c r="F21" i="1"/>
  <c r="G21" i="1"/>
  <c r="H21" i="1"/>
  <c r="B22" i="1"/>
  <c r="C22" i="1"/>
  <c r="E22" i="1"/>
  <c r="F22" i="1"/>
  <c r="G22" i="1"/>
  <c r="H22" i="1"/>
  <c r="B23" i="1"/>
  <c r="C23" i="1"/>
  <c r="E23" i="1"/>
  <c r="F23" i="1"/>
  <c r="G23" i="1"/>
  <c r="H23" i="1"/>
  <c r="B24" i="1"/>
  <c r="C24" i="1"/>
  <c r="E24" i="1"/>
  <c r="F24" i="1"/>
  <c r="G24" i="1"/>
  <c r="H24" i="1"/>
  <c r="B25" i="1"/>
  <c r="C25" i="1"/>
  <c r="E25" i="1"/>
  <c r="F25" i="1"/>
  <c r="G25" i="1"/>
  <c r="H25" i="1"/>
  <c r="B26" i="1"/>
  <c r="C26" i="1"/>
  <c r="E26" i="1"/>
  <c r="F26" i="1"/>
  <c r="G26" i="1"/>
  <c r="H26" i="1"/>
  <c r="B27" i="1"/>
  <c r="C27" i="1"/>
  <c r="E27" i="1"/>
  <c r="F27" i="1"/>
  <c r="G27" i="1"/>
  <c r="H27" i="1"/>
  <c r="B28" i="1"/>
  <c r="C28" i="1"/>
  <c r="E28" i="1"/>
  <c r="F28" i="1"/>
  <c r="G28" i="1"/>
  <c r="H28" i="1"/>
  <c r="B29" i="1"/>
  <c r="C29" i="1"/>
  <c r="E29" i="1"/>
  <c r="F29" i="1"/>
  <c r="G29" i="1"/>
  <c r="H29" i="1"/>
  <c r="H31" i="1"/>
  <c r="C8" i="3"/>
  <c r="B17" i="3"/>
  <c r="C17" i="3"/>
  <c r="F17" i="3"/>
  <c r="G17" i="3"/>
  <c r="H17" i="3"/>
  <c r="B18" i="3"/>
  <c r="C18" i="3"/>
  <c r="E18" i="3"/>
  <c r="F18" i="3"/>
  <c r="G18" i="3"/>
  <c r="H18" i="3"/>
  <c r="B19" i="3"/>
  <c r="C19" i="3"/>
  <c r="E19" i="3"/>
  <c r="F19" i="3"/>
  <c r="G19" i="3"/>
  <c r="H19" i="3"/>
  <c r="B20" i="3"/>
  <c r="C20" i="3"/>
  <c r="E20" i="3"/>
  <c r="F20" i="3"/>
  <c r="G20" i="3"/>
  <c r="H20" i="3"/>
  <c r="B21" i="3"/>
  <c r="C21" i="3"/>
  <c r="E21" i="3"/>
  <c r="F21" i="3"/>
  <c r="G21" i="3"/>
  <c r="H21" i="3"/>
  <c r="B22" i="3"/>
  <c r="C22" i="3"/>
  <c r="E22" i="3"/>
  <c r="F22" i="3"/>
  <c r="G22" i="3"/>
  <c r="H22" i="3"/>
  <c r="B23" i="3"/>
  <c r="C23" i="3"/>
  <c r="E23" i="3"/>
  <c r="F23" i="3"/>
  <c r="G23" i="3"/>
  <c r="H23" i="3"/>
  <c r="B24" i="3"/>
  <c r="C24" i="3"/>
  <c r="E24" i="3"/>
  <c r="F24" i="3"/>
  <c r="G24" i="3"/>
  <c r="H24" i="3"/>
  <c r="B25" i="3"/>
  <c r="C25" i="3"/>
  <c r="E25" i="3"/>
  <c r="F25" i="3"/>
  <c r="G25" i="3"/>
  <c r="H25" i="3"/>
  <c r="B26" i="3"/>
  <c r="C26" i="3"/>
  <c r="E26" i="3"/>
  <c r="F26" i="3"/>
  <c r="G26" i="3"/>
  <c r="H26" i="3"/>
  <c r="B27" i="3"/>
  <c r="C27" i="3"/>
  <c r="E27" i="3"/>
  <c r="F27" i="3"/>
  <c r="G27" i="3"/>
  <c r="H27" i="3"/>
  <c r="B28" i="3"/>
  <c r="C28" i="3"/>
  <c r="E28" i="3"/>
  <c r="F28" i="3"/>
  <c r="G28" i="3"/>
  <c r="H28" i="3"/>
  <c r="H30" i="3"/>
  <c r="C8" i="2"/>
  <c r="B17" i="2"/>
  <c r="C17" i="2"/>
  <c r="F17" i="2"/>
  <c r="G17" i="2"/>
  <c r="H17" i="2"/>
  <c r="B18" i="2"/>
  <c r="C18" i="2"/>
  <c r="E18" i="2"/>
  <c r="F18" i="2"/>
  <c r="G18" i="2"/>
  <c r="H18" i="2"/>
  <c r="B19" i="2"/>
  <c r="C19" i="2"/>
  <c r="E19" i="2"/>
  <c r="F19" i="2"/>
  <c r="G19" i="2"/>
  <c r="H19" i="2"/>
  <c r="B20" i="2"/>
  <c r="C20" i="2"/>
  <c r="E20" i="2"/>
  <c r="F20" i="2"/>
  <c r="G20" i="2"/>
  <c r="H20" i="2"/>
  <c r="B21" i="2"/>
  <c r="C21" i="2"/>
  <c r="E21" i="2"/>
  <c r="F21" i="2"/>
  <c r="G21" i="2"/>
  <c r="H21" i="2"/>
  <c r="B22" i="2"/>
  <c r="C22" i="2"/>
  <c r="E22" i="2"/>
  <c r="F22" i="2"/>
  <c r="G22" i="2"/>
  <c r="H22" i="2"/>
  <c r="B23" i="2"/>
  <c r="C23" i="2"/>
  <c r="E23" i="2"/>
  <c r="F23" i="2"/>
  <c r="G23" i="2"/>
  <c r="H23" i="2"/>
  <c r="B24" i="2"/>
  <c r="C24" i="2"/>
  <c r="E24" i="2"/>
  <c r="F24" i="2"/>
  <c r="G24" i="2"/>
  <c r="H24" i="2"/>
  <c r="B25" i="2"/>
  <c r="C25" i="2"/>
  <c r="E25" i="2"/>
  <c r="F25" i="2"/>
  <c r="G25" i="2"/>
  <c r="H25" i="2"/>
  <c r="B26" i="2"/>
  <c r="C26" i="2"/>
  <c r="E26" i="2"/>
  <c r="F26" i="2"/>
  <c r="G26" i="2"/>
  <c r="H26" i="2"/>
  <c r="B27" i="2"/>
  <c r="C27" i="2"/>
  <c r="E27" i="2"/>
  <c r="F27" i="2"/>
  <c r="G27" i="2"/>
  <c r="H27" i="2"/>
  <c r="B28" i="2"/>
  <c r="C28" i="2"/>
  <c r="E28" i="2"/>
  <c r="F28" i="2"/>
  <c r="G28" i="2"/>
  <c r="H28" i="2"/>
  <c r="H30" i="2"/>
  <c r="B16" i="5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F8" i="4"/>
  <c r="F9" i="4"/>
  <c r="F10" i="4"/>
  <c r="F11" i="4"/>
  <c r="F12" i="4"/>
  <c r="F13" i="4"/>
</calcChain>
</file>

<file path=xl/sharedStrings.xml><?xml version="1.0" encoding="utf-8"?>
<sst xmlns="http://schemas.openxmlformats.org/spreadsheetml/2006/main" count="211" uniqueCount="81">
  <si>
    <t>Interest Income/Expense Calculation</t>
  </si>
  <si>
    <t>On Note From Enron Corp (011)</t>
  </si>
  <si>
    <t>To Enron Pipeline Company (1N9) (1)</t>
  </si>
  <si>
    <t>Principal</t>
  </si>
  <si>
    <t>Accrued But Unpaid Dividends</t>
  </si>
  <si>
    <t>Principal Payment</t>
  </si>
  <si>
    <t>Ending Principal</t>
  </si>
  <si>
    <t>Days In Year</t>
  </si>
  <si>
    <t>Days In Month</t>
  </si>
  <si>
    <t xml:space="preserve">Rate </t>
  </si>
  <si>
    <t>1 Month LIBOR</t>
  </si>
  <si>
    <t>Original Spread</t>
  </si>
  <si>
    <t>Penalty Spread</t>
  </si>
  <si>
    <t>Due Date:</t>
  </si>
  <si>
    <t>Demand or 12/31/2003</t>
  </si>
  <si>
    <t>Monthly Rate</t>
  </si>
  <si>
    <t>Month</t>
  </si>
  <si>
    <t>LIBOR</t>
  </si>
  <si>
    <t>Adjustment</t>
  </si>
  <si>
    <t>Total</t>
  </si>
  <si>
    <t>Daily Rate</t>
  </si>
  <si>
    <t>Interest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</si>
  <si>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</si>
  <si>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</si>
  <si>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</si>
  <si>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</si>
  <si>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</si>
  <si>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</si>
  <si>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</si>
  <si>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</si>
  <si>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</si>
  <si>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</si>
  <si>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</si>
  <si>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</si>
  <si>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</si>
  <si>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Note 1.  Note issued by Enron Corp (0011) to Enron Pipeline Company (1N9) in exchange for Enron Pipeline Company's preferred</t>
  </si>
  <si>
    <t>stock in Enron Pipeline Holding Company (0332).  Effective date = 11/22/99.</t>
  </si>
  <si>
    <t>From Enron North America (413)</t>
  </si>
  <si>
    <t>To Enron Pipeline Company (1N9)</t>
  </si>
  <si>
    <t>Original Principal</t>
  </si>
  <si>
    <t>Demand</t>
  </si>
  <si>
    <t>From Enron Development Corp (412)</t>
  </si>
  <si>
    <t>Enron Leasing Partners, LP &amp; Associated Entities</t>
  </si>
  <si>
    <t>Payee</t>
  </si>
  <si>
    <t>Account</t>
  </si>
  <si>
    <t xml:space="preserve">Trading </t>
  </si>
  <si>
    <t>Partner</t>
  </si>
  <si>
    <t>Project</t>
  </si>
  <si>
    <t>Teresa</t>
  </si>
  <si>
    <t>0412</t>
  </si>
  <si>
    <t>01N9</t>
  </si>
  <si>
    <t>70090100</t>
  </si>
  <si>
    <t>0413</t>
  </si>
  <si>
    <t>0011</t>
  </si>
  <si>
    <t>Steele</t>
  </si>
  <si>
    <t>0987</t>
  </si>
  <si>
    <t>63090000</t>
  </si>
  <si>
    <t>Forecast</t>
  </si>
  <si>
    <t>022Z</t>
  </si>
  <si>
    <t>Days in Year</t>
  </si>
  <si>
    <t>30/day months</t>
  </si>
  <si>
    <t>Begin</t>
  </si>
  <si>
    <t>End</t>
  </si>
  <si>
    <t>Days</t>
  </si>
  <si>
    <t>All in Rate</t>
  </si>
  <si>
    <t>Preferred Dividend</t>
  </si>
  <si>
    <t>From ECT Investments Holding Corp. - 22Z</t>
  </si>
  <si>
    <t>Dividend Base (Liquidation Preference)</t>
  </si>
  <si>
    <t>3 Mnth Libor + .25%</t>
  </si>
  <si>
    <t>Dividend Base</t>
  </si>
  <si>
    <t>Div Per Share</t>
  </si>
  <si>
    <t># of Shares</t>
  </si>
  <si>
    <t>Dividend</t>
  </si>
  <si>
    <t>Preferred Dividend Calculation</t>
  </si>
  <si>
    <t>From ECT Investing Partners, LP - 987</t>
  </si>
  <si>
    <t>Enron Pipeline Company (1N9)</t>
  </si>
  <si>
    <t>Description</t>
  </si>
  <si>
    <t>Intercompany Interest (Inc)/Exp</t>
  </si>
  <si>
    <t>Intercompany Dividend Income</t>
  </si>
  <si>
    <t xml:space="preserve">1N9 </t>
  </si>
  <si>
    <t xml:space="preserve">2002 Forecast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</si>
</sst>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0.0000%"/>
    <numFmt numFmtId="174" formatCode="mm/dd/yy"/>
    <numFmt numFmtId="181" formatCode="General_)"/>
    <numFmt numFmtId="198" formatCode="_(&quot;$&quot;* #,##0_);_(&quot;$&quot;* \(#,##0\);_(&quot;$&quot;* &quot;-&quot;??_);_(@_)"/>
    <numFmt numFmtId="201" formatCode="_(* #,##0.00000000_);_(* \(#,##0.00000000\);_(* &quot;-&quot;??_);_(@_)"/>
    <numFmt numFmtId="203" formatCode="&quot;\&quot;#,##0.00;&quot;\&quot;\-#,##0.00"/>
    <numFmt numFmtId="204" formatCode="&quot;\&quot;#,##0;[Red]&quot;\&quot;&quot;\&quot;&quot;\&quot;\-#,##0"/>
  </numFmts>
  <fonts count="17" x14ac:knownFonts="1">
    <font>
      <sz val="10"/>
      <name val="Arial"/>
    </font>
    <font>
      <sz val="10"/>
      <name val="Arial"/>
    </font>
    <font>
      <sz val="12"/>
      <name val="Arial"/>
    </font>
    <font>
      <sz val="9"/>
      <name val="Tms Rmn"/>
    </font>
    <font>
      <b/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12"/>
      <color indexed="12"/>
      <name val="Arial"/>
    </font>
    <font>
      <sz val="12"/>
      <name val="Arial"/>
      <family val="2"/>
    </font>
    <font>
      <strike/>
      <sz val="10"/>
      <name val="Arial"/>
      <family val="2"/>
    </font>
    <font>
      <sz val="8"/>
      <name val="Helv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color indexed="16"/>
      <name val="Arial"/>
      <family val="2"/>
    </font>
    <font>
      <sz val="8"/>
      <name val="Arial"/>
    </font>
    <font>
      <b/>
      <sz val="12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37" fontId="7" fillId="0" borderId="0" applyFill="0" applyBorder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4" fontId="2" fillId="0" borderId="0" applyFont="0" applyFill="0" applyBorder="0" applyAlignment="0" applyProtection="0">
      <alignment horizontal="center"/>
    </xf>
    <xf numFmtId="181" fontId="9" fillId="0" borderId="1" applyNumberFormat="0" applyAlignment="0"/>
    <xf numFmtId="204" fontId="10" fillId="0" borderId="0">
      <protection locked="0"/>
    </xf>
    <xf numFmtId="0" fontId="11" fillId="0" borderId="0" applyNumberFormat="0" applyFill="0" applyBorder="0" applyAlignment="0" applyProtection="0"/>
    <xf numFmtId="203" fontId="10" fillId="0" borderId="0">
      <protection locked="0"/>
    </xf>
    <xf numFmtId="203" fontId="10" fillId="0" borderId="0">
      <protection locked="0"/>
    </xf>
    <xf numFmtId="0" fontId="12" fillId="0" borderId="2" applyNumberFormat="0" applyFill="0" applyAlignment="0" applyProtection="0"/>
    <xf numFmtId="1" fontId="8" fillId="0" borderId="0" applyFont="0" applyFill="0" applyBorder="0" applyAlignment="0" applyProtection="0"/>
    <xf numFmtId="37" fontId="3" fillId="0" borderId="3"/>
    <xf numFmtId="37" fontId="13" fillId="0" borderId="0" applyNumberFormat="0" applyFill="0" applyBorder="0" applyAlignment="0" applyProtection="0">
      <alignment horizontal="center"/>
    </xf>
    <xf numFmtId="203" fontId="10" fillId="0" borderId="4">
      <protection locked="0"/>
    </xf>
    <xf numFmtId="37" fontId="14" fillId="2" borderId="0" applyNumberFormat="0" applyBorder="0" applyAlignment="0" applyProtection="0"/>
    <xf numFmtId="37" fontId="14" fillId="0" borderId="0"/>
    <xf numFmtId="37" fontId="5" fillId="3" borderId="0" applyNumberFormat="0" applyBorder="0" applyAlignment="0" applyProtection="0"/>
    <xf numFmtId="3" fontId="6" fillId="0" borderId="2" applyProtection="0"/>
  </cellStyleXfs>
  <cellXfs count="47">
    <xf numFmtId="0" fontId="0" fillId="0" borderId="0" xfId="0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39" fontId="6" fillId="0" borderId="0" xfId="2" applyNumberFormat="1" applyFont="1"/>
    <xf numFmtId="37" fontId="5" fillId="0" borderId="0" xfId="0" applyNumberFormat="1" applyFont="1"/>
    <xf numFmtId="39" fontId="6" fillId="0" borderId="0" xfId="0" applyNumberFormat="1" applyFont="1"/>
    <xf numFmtId="39" fontId="5" fillId="0" borderId="5" xfId="0" applyNumberFormat="1" applyFont="1" applyBorder="1"/>
    <xf numFmtId="37" fontId="6" fillId="0" borderId="0" xfId="0" applyNumberFormat="1" applyFont="1"/>
    <xf numFmtId="0" fontId="6" fillId="0" borderId="0" xfId="0" applyFont="1"/>
    <xf numFmtId="0" fontId="5" fillId="0" borderId="0" xfId="0" applyNumberFormat="1" applyFont="1"/>
    <xf numFmtId="10" fontId="6" fillId="0" borderId="0" xfId="0" applyNumberFormat="1" applyFont="1"/>
    <xf numFmtId="14" fontId="6" fillId="0" borderId="0" xfId="0" applyNumberFormat="1" applyFont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39" fontId="5" fillId="0" borderId="0" xfId="0" applyNumberFormat="1" applyFont="1"/>
    <xf numFmtId="166" fontId="6" fillId="0" borderId="0" xfId="0" applyNumberFormat="1" applyFont="1"/>
    <xf numFmtId="166" fontId="5" fillId="0" borderId="0" xfId="0" applyNumberFormat="1" applyFont="1"/>
    <xf numFmtId="174" fontId="5" fillId="0" borderId="0" xfId="0" applyNumberFormat="1" applyFont="1"/>
    <xf numFmtId="39" fontId="5" fillId="0" borderId="4" xfId="0" applyNumberFormat="1" applyFont="1" applyBorder="1"/>
    <xf numFmtId="37" fontId="5" fillId="0" borderId="5" xfId="0" applyNumberFormat="1" applyFont="1" applyBorder="1"/>
    <xf numFmtId="164" fontId="6" fillId="0" borderId="0" xfId="2" applyNumberFormat="1" applyFont="1"/>
    <xf numFmtId="0" fontId="5" fillId="0" borderId="0" xfId="0" quotePrefix="1" applyFont="1"/>
    <xf numFmtId="0" fontId="15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6" xfId="0" applyFont="1" applyBorder="1" applyAlignment="1"/>
    <xf numFmtId="0" fontId="5" fillId="0" borderId="6" xfId="0" applyFont="1" applyBorder="1" applyAlignment="1">
      <alignment horizontal="centerContinuous"/>
    </xf>
    <xf numFmtId="198" fontId="5" fillId="0" borderId="0" xfId="3" applyNumberFormat="1" applyFont="1"/>
    <xf numFmtId="164" fontId="5" fillId="0" borderId="0" xfId="2" applyNumberFormat="1" applyFont="1"/>
    <xf numFmtId="0" fontId="5" fillId="0" borderId="0" xfId="0" applyFont="1" applyBorder="1"/>
    <xf numFmtId="14" fontId="16" fillId="0" borderId="6" xfId="0" applyNumberFormat="1" applyFont="1" applyBorder="1" applyAlignment="1">
      <alignment horizontal="center"/>
    </xf>
    <xf numFmtId="14" fontId="5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Border="1"/>
    <xf numFmtId="43" fontId="5" fillId="0" borderId="0" xfId="2" applyFont="1"/>
    <xf numFmtId="43" fontId="5" fillId="0" borderId="0" xfId="2" applyFont="1" applyBorder="1"/>
    <xf numFmtId="14" fontId="5" fillId="0" borderId="0" xfId="0" applyNumberFormat="1" applyFont="1" applyAlignment="1">
      <alignment horizontal="center"/>
    </xf>
    <xf numFmtId="201" fontId="5" fillId="0" borderId="0" xfId="0" applyNumberFormat="1" applyFont="1"/>
    <xf numFmtId="201" fontId="5" fillId="0" borderId="0" xfId="0" applyNumberFormat="1" applyFont="1" applyBorder="1"/>
    <xf numFmtId="0" fontId="4" fillId="0" borderId="0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3" fontId="5" fillId="0" borderId="0" xfId="0" applyNumberFormat="1" applyFont="1"/>
    <xf numFmtId="3" fontId="5" fillId="0" borderId="0" xfId="0" applyNumberFormat="1" applyFont="1" applyBorder="1"/>
    <xf numFmtId="39" fontId="5" fillId="0" borderId="0" xfId="0" applyNumberFormat="1" applyFont="1" applyBorder="1"/>
    <xf numFmtId="0" fontId="5" fillId="0" borderId="0" xfId="0" applyFont="1" applyBorder="1" applyAlignment="1">
      <alignment horizontal="centerContinuous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</cellXfs>
  <cellStyles count="19">
    <cellStyle name="Accounting" xfId="1"/>
    <cellStyle name="Comma" xfId="2" builtinId="3"/>
    <cellStyle name="Currency" xfId="3" builtinId="4"/>
    <cellStyle name="Date" xfId="4"/>
    <cellStyle name="Delete" xfId="5"/>
    <cellStyle name="Fixed" xfId="6"/>
    <cellStyle name="HEADER" xfId="7"/>
    <cellStyle name="Heading1" xfId="8"/>
    <cellStyle name="Heading2" xfId="9"/>
    <cellStyle name="HIGHLIGHT" xfId="10"/>
    <cellStyle name="No Commas" xfId="11"/>
    <cellStyle name="Normal" xfId="0" builtinId="0"/>
    <cellStyle name="Normal - Style1" xfId="12"/>
    <cellStyle name="Tax Dep." xfId="13"/>
    <cellStyle name="Total" xfId="14" builtinId="25" customBuiltin="1"/>
    <cellStyle name="Unprot" xfId="15"/>
    <cellStyle name="Unprot$" xfId="16"/>
    <cellStyle name="Unprot_dimon" xfId="17"/>
    <cellStyle name="Unprotect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/>
  </sheetViews>
  <sheetFormatPr defaultColWidth="9.109375" defaultRowHeight="10.199999999999999" x14ac:dyDescent="0.2"/>
  <cols>
    <col min="1" max="3" width="9.109375" style="3"/>
    <col min="4" max="4" width="30.6640625" style="3" customWidth="1"/>
    <col min="5" max="5" width="9.109375" style="3"/>
    <col min="6" max="6" width="12.6640625" style="3" customWidth="1"/>
    <col min="7" max="16384" width="9.109375" style="3"/>
  </cols>
  <sheetData>
    <row r="1" spans="1:6" ht="13.2" x14ac:dyDescent="0.25">
      <c r="A1" s="1" t="s">
        <v>79</v>
      </c>
      <c r="B1" s="1"/>
      <c r="C1" s="1"/>
      <c r="D1" s="1"/>
      <c r="E1" s="1"/>
      <c r="F1" s="1"/>
    </row>
    <row r="2" spans="1:6" ht="13.2" x14ac:dyDescent="0.25">
      <c r="A2" s="1" t="s">
        <v>80</v>
      </c>
      <c r="B2" s="1"/>
      <c r="C2" s="1"/>
      <c r="D2" s="1"/>
      <c r="E2" s="1"/>
      <c r="F2" s="1"/>
    </row>
    <row r="5" spans="1:6" x14ac:dyDescent="0.2">
      <c r="A5" s="46"/>
      <c r="B5" s="46"/>
      <c r="C5" s="46"/>
      <c r="D5" s="46" t="s">
        <v>44</v>
      </c>
      <c r="E5" s="46" t="s">
        <v>45</v>
      </c>
      <c r="F5" s="46">
        <v>2002</v>
      </c>
    </row>
    <row r="6" spans="1:6" x14ac:dyDescent="0.2">
      <c r="A6" s="14" t="s">
        <v>47</v>
      </c>
      <c r="B6" s="14" t="s">
        <v>43</v>
      </c>
      <c r="C6" s="14" t="s">
        <v>44</v>
      </c>
      <c r="D6" s="14" t="s">
        <v>76</v>
      </c>
      <c r="E6" s="14" t="s">
        <v>46</v>
      </c>
      <c r="F6" s="14" t="s">
        <v>57</v>
      </c>
    </row>
    <row r="8" spans="1:6" x14ac:dyDescent="0.2">
      <c r="A8" s="3" t="s">
        <v>48</v>
      </c>
      <c r="B8" s="22" t="s">
        <v>50</v>
      </c>
      <c r="C8" s="3" t="s">
        <v>51</v>
      </c>
      <c r="D8" s="3" t="s">
        <v>77</v>
      </c>
      <c r="E8" s="22" t="s">
        <v>49</v>
      </c>
      <c r="F8" s="5">
        <f>ROUND('EDC Note 1'!H30/1000,0)*1000</f>
        <v>17200000</v>
      </c>
    </row>
    <row r="9" spans="1:6" x14ac:dyDescent="0.2">
      <c r="A9" s="3" t="s">
        <v>48</v>
      </c>
      <c r="B9" s="22" t="s">
        <v>50</v>
      </c>
      <c r="C9" s="3" t="s">
        <v>51</v>
      </c>
      <c r="D9" s="3" t="s">
        <v>77</v>
      </c>
      <c r="E9" s="22" t="s">
        <v>52</v>
      </c>
      <c r="F9" s="5">
        <f>ROUND('ENA Note 1'!H30/1000,0)*1000</f>
        <v>17286000</v>
      </c>
    </row>
    <row r="10" spans="1:6" x14ac:dyDescent="0.2">
      <c r="A10" s="3" t="s">
        <v>48</v>
      </c>
      <c r="B10" s="22" t="s">
        <v>50</v>
      </c>
      <c r="C10" s="3" t="s">
        <v>51</v>
      </c>
      <c r="D10" s="3" t="s">
        <v>77</v>
      </c>
      <c r="E10" s="22" t="s">
        <v>53</v>
      </c>
      <c r="F10" s="5">
        <f>ROUND('Corp Note 1'!H31/1000,0)*1000</f>
        <v>3503000</v>
      </c>
    </row>
    <row r="11" spans="1:6" x14ac:dyDescent="0.2">
      <c r="A11" s="3" t="s">
        <v>54</v>
      </c>
      <c r="B11" s="22" t="s">
        <v>50</v>
      </c>
      <c r="C11" s="22" t="s">
        <v>56</v>
      </c>
      <c r="D11" s="3" t="s">
        <v>78</v>
      </c>
      <c r="E11" s="22" t="s">
        <v>55</v>
      </c>
      <c r="F11" s="5">
        <f>ROUND(Steele!N43/1000,0)*1000</f>
        <v>1075000</v>
      </c>
    </row>
    <row r="12" spans="1:6" x14ac:dyDescent="0.2">
      <c r="A12" s="3" t="s">
        <v>54</v>
      </c>
      <c r="B12" s="22" t="s">
        <v>50</v>
      </c>
      <c r="C12" s="22" t="s">
        <v>56</v>
      </c>
      <c r="D12" s="3" t="s">
        <v>78</v>
      </c>
      <c r="E12" s="22" t="s">
        <v>58</v>
      </c>
      <c r="F12" s="5">
        <f>ROUND(Steele!N21/1000,0)*1000</f>
        <v>2614000</v>
      </c>
    </row>
    <row r="13" spans="1:6" x14ac:dyDescent="0.2">
      <c r="F13" s="20">
        <f>SUM(F8:F12)</f>
        <v>41678000</v>
      </c>
    </row>
    <row r="14" spans="1:6" x14ac:dyDescent="0.2">
      <c r="F14" s="5"/>
    </row>
    <row r="15" spans="1:6" x14ac:dyDescent="0.2">
      <c r="F15" s="5"/>
    </row>
    <row r="16" spans="1:6" x14ac:dyDescent="0.2">
      <c r="F16" s="5"/>
    </row>
    <row r="17" spans="6:6" x14ac:dyDescent="0.2">
      <c r="F17" s="5"/>
    </row>
    <row r="18" spans="6:6" x14ac:dyDescent="0.2">
      <c r="F18" s="5"/>
    </row>
    <row r="19" spans="6:6" x14ac:dyDescent="0.2">
      <c r="F19" s="5"/>
    </row>
    <row r="20" spans="6:6" x14ac:dyDescent="0.2">
      <c r="F20" s="5"/>
    </row>
    <row r="21" spans="6:6" x14ac:dyDescent="0.2">
      <c r="F21" s="5"/>
    </row>
    <row r="22" spans="6:6" x14ac:dyDescent="0.2">
      <c r="F22" s="5"/>
    </row>
    <row r="23" spans="6:6" x14ac:dyDescent="0.2">
      <c r="F23" s="5"/>
    </row>
  </sheetData>
  <phoneticPr fontId="14" type="noConversion"/>
  <pageMargins left="0.5" right="0.5" top="0.5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H30" sqref="H30"/>
    </sheetView>
  </sheetViews>
  <sheetFormatPr defaultColWidth="10.6640625" defaultRowHeight="10.199999999999999" x14ac:dyDescent="0.2"/>
  <cols>
    <col min="1" max="1" width="10.6640625" style="3" customWidth="1"/>
    <col min="2" max="2" width="11.6640625" style="3" customWidth="1"/>
    <col min="3" max="7" width="10.6640625" style="3" customWidth="1"/>
    <col min="8" max="8" width="11.6640625" style="3" customWidth="1"/>
    <col min="9" max="16384" width="10.6640625" style="3"/>
  </cols>
  <sheetData>
    <row r="1" spans="1:8" ht="13.2" x14ac:dyDescent="0.25">
      <c r="A1" s="1" t="s">
        <v>42</v>
      </c>
      <c r="B1" s="2"/>
      <c r="C1" s="2"/>
      <c r="D1" s="2"/>
      <c r="E1" s="2"/>
      <c r="F1" s="2"/>
      <c r="G1" s="2"/>
      <c r="H1" s="2"/>
    </row>
    <row r="2" spans="1:8" ht="13.2" x14ac:dyDescent="0.25">
      <c r="A2" s="1" t="s">
        <v>0</v>
      </c>
      <c r="B2" s="2"/>
      <c r="C2" s="2"/>
      <c r="D2" s="2"/>
      <c r="E2" s="2"/>
      <c r="F2" s="2"/>
      <c r="G2" s="2"/>
      <c r="H2" s="2"/>
    </row>
    <row r="3" spans="1:8" ht="13.2" x14ac:dyDescent="0.25">
      <c r="A3" s="1" t="s">
        <v>41</v>
      </c>
      <c r="B3" s="2"/>
      <c r="C3" s="2"/>
      <c r="D3" s="2"/>
      <c r="E3" s="2"/>
      <c r="F3" s="2"/>
      <c r="G3" s="2"/>
      <c r="H3" s="2"/>
    </row>
    <row r="4" spans="1:8" ht="13.2" x14ac:dyDescent="0.25">
      <c r="A4" s="1" t="s">
        <v>38</v>
      </c>
      <c r="B4" s="2"/>
      <c r="C4" s="2"/>
      <c r="D4" s="2"/>
      <c r="E4" s="2"/>
      <c r="F4" s="2"/>
      <c r="G4" s="2"/>
      <c r="H4" s="2"/>
    </row>
    <row r="6" spans="1:8" x14ac:dyDescent="0.2">
      <c r="A6" s="3" t="s">
        <v>3</v>
      </c>
      <c r="C6" s="21">
        <v>400000000</v>
      </c>
    </row>
    <row r="7" spans="1:8" x14ac:dyDescent="0.2">
      <c r="A7" s="3" t="s">
        <v>5</v>
      </c>
      <c r="C7" s="8">
        <v>0</v>
      </c>
    </row>
    <row r="8" spans="1:8" x14ac:dyDescent="0.2">
      <c r="A8" s="3" t="s">
        <v>6</v>
      </c>
      <c r="C8" s="20">
        <f>C6-C7</f>
        <v>400000000</v>
      </c>
    </row>
    <row r="9" spans="1:8" x14ac:dyDescent="0.2">
      <c r="A9" s="3" t="s">
        <v>7</v>
      </c>
      <c r="C9" s="8">
        <v>360</v>
      </c>
    </row>
    <row r="10" spans="1:8" x14ac:dyDescent="0.2">
      <c r="A10" s="3" t="s">
        <v>8</v>
      </c>
      <c r="C10" s="8">
        <v>30</v>
      </c>
    </row>
    <row r="11" spans="1:8" x14ac:dyDescent="0.2">
      <c r="A11" s="3" t="s">
        <v>9</v>
      </c>
      <c r="C11" s="9" t="s">
        <v>10</v>
      </c>
    </row>
    <row r="12" spans="1:8" x14ac:dyDescent="0.2">
      <c r="A12" s="3" t="s">
        <v>11</v>
      </c>
      <c r="B12" s="10"/>
      <c r="C12" s="11">
        <v>3.0000000000000001E-3</v>
      </c>
    </row>
    <row r="13" spans="1:8" x14ac:dyDescent="0.2">
      <c r="A13" s="3" t="s">
        <v>12</v>
      </c>
      <c r="B13" s="10"/>
      <c r="C13" s="11">
        <v>6.0000000000000001E-3</v>
      </c>
    </row>
    <row r="14" spans="1:8" x14ac:dyDescent="0.2">
      <c r="A14" s="3" t="s">
        <v>13</v>
      </c>
      <c r="C14" s="12">
        <v>37701</v>
      </c>
    </row>
    <row r="15" spans="1:8" x14ac:dyDescent="0.2">
      <c r="A15" s="13"/>
      <c r="B15" s="13"/>
      <c r="C15" s="13"/>
      <c r="D15" s="13" t="s">
        <v>15</v>
      </c>
      <c r="E15" s="13"/>
      <c r="F15" s="13"/>
      <c r="G15" s="13"/>
      <c r="H15" s="13"/>
    </row>
    <row r="16" spans="1:8" x14ac:dyDescent="0.2">
      <c r="A16" s="14" t="s">
        <v>16</v>
      </c>
      <c r="B16" s="14" t="s">
        <v>3</v>
      </c>
      <c r="C16" s="14" t="s">
        <v>16</v>
      </c>
      <c r="D16" s="14" t="s">
        <v>17</v>
      </c>
      <c r="E16" s="14" t="s">
        <v>18</v>
      </c>
      <c r="F16" s="14" t="s">
        <v>19</v>
      </c>
      <c r="G16" s="14" t="s">
        <v>20</v>
      </c>
      <c r="H16" s="14" t="s">
        <v>21</v>
      </c>
    </row>
    <row r="17" spans="1:9" x14ac:dyDescent="0.2">
      <c r="A17" s="3" t="s">
        <v>22</v>
      </c>
      <c r="B17" s="5">
        <f>C8</f>
        <v>400000000</v>
      </c>
      <c r="C17" s="5">
        <f>ROUND(C9/12,0)</f>
        <v>30</v>
      </c>
      <c r="D17" s="16">
        <v>0.04</v>
      </c>
      <c r="E17" s="16">
        <v>3.0000000000000001E-3</v>
      </c>
      <c r="F17" s="17">
        <f t="shared" ref="F17:F28" si="0">SUM(D17:E17)</f>
        <v>4.3000000000000003E-2</v>
      </c>
      <c r="G17" s="17">
        <f t="shared" ref="G17:G28" si="1">F17/$C$9</f>
        <v>1.1944444444444445E-4</v>
      </c>
      <c r="H17" s="15">
        <f t="shared" ref="H17:H28" si="2">IF(D17&gt;0,ROUND(B17*C17*G17,2),0)</f>
        <v>1433333.33</v>
      </c>
      <c r="I17" s="15"/>
    </row>
    <row r="18" spans="1:9" x14ac:dyDescent="0.2">
      <c r="A18" s="3" t="s">
        <v>23</v>
      </c>
      <c r="B18" s="5">
        <f t="shared" ref="B18:B28" si="3">$B$17</f>
        <v>400000000</v>
      </c>
      <c r="C18" s="5">
        <f t="shared" ref="C18:C28" si="4">$C$17</f>
        <v>30</v>
      </c>
      <c r="D18" s="16">
        <v>0.04</v>
      </c>
      <c r="E18" s="17">
        <f t="shared" ref="E18:E28" si="5">$E$17</f>
        <v>3.0000000000000001E-3</v>
      </c>
      <c r="F18" s="17">
        <f t="shared" si="0"/>
        <v>4.3000000000000003E-2</v>
      </c>
      <c r="G18" s="17">
        <f t="shared" si="1"/>
        <v>1.1944444444444445E-4</v>
      </c>
      <c r="H18" s="15">
        <f t="shared" si="2"/>
        <v>1433333.33</v>
      </c>
    </row>
    <row r="19" spans="1:9" x14ac:dyDescent="0.2">
      <c r="A19" s="3" t="s">
        <v>24</v>
      </c>
      <c r="B19" s="5">
        <f t="shared" si="3"/>
        <v>400000000</v>
      </c>
      <c r="C19" s="5">
        <f t="shared" si="4"/>
        <v>30</v>
      </c>
      <c r="D19" s="16">
        <v>0.04</v>
      </c>
      <c r="E19" s="17">
        <f t="shared" si="5"/>
        <v>3.0000000000000001E-3</v>
      </c>
      <c r="F19" s="17">
        <f t="shared" si="0"/>
        <v>4.3000000000000003E-2</v>
      </c>
      <c r="G19" s="17">
        <f t="shared" si="1"/>
        <v>1.1944444444444445E-4</v>
      </c>
      <c r="H19" s="15">
        <f t="shared" si="2"/>
        <v>1433333.33</v>
      </c>
    </row>
    <row r="20" spans="1:9" x14ac:dyDescent="0.2">
      <c r="A20" s="3" t="s">
        <v>25</v>
      </c>
      <c r="B20" s="5">
        <f t="shared" si="3"/>
        <v>400000000</v>
      </c>
      <c r="C20" s="5">
        <f t="shared" si="4"/>
        <v>30</v>
      </c>
      <c r="D20" s="16">
        <v>0.04</v>
      </c>
      <c r="E20" s="17">
        <f t="shared" si="5"/>
        <v>3.0000000000000001E-3</v>
      </c>
      <c r="F20" s="17">
        <f t="shared" si="0"/>
        <v>4.3000000000000003E-2</v>
      </c>
      <c r="G20" s="17">
        <f t="shared" si="1"/>
        <v>1.1944444444444445E-4</v>
      </c>
      <c r="H20" s="15">
        <f t="shared" si="2"/>
        <v>1433333.33</v>
      </c>
    </row>
    <row r="21" spans="1:9" x14ac:dyDescent="0.2">
      <c r="A21" s="3" t="s">
        <v>26</v>
      </c>
      <c r="B21" s="5">
        <f t="shared" si="3"/>
        <v>400000000</v>
      </c>
      <c r="C21" s="5">
        <f t="shared" si="4"/>
        <v>30</v>
      </c>
      <c r="D21" s="16">
        <v>0.04</v>
      </c>
      <c r="E21" s="17">
        <f t="shared" si="5"/>
        <v>3.0000000000000001E-3</v>
      </c>
      <c r="F21" s="17">
        <f t="shared" si="0"/>
        <v>4.3000000000000003E-2</v>
      </c>
      <c r="G21" s="17">
        <f t="shared" si="1"/>
        <v>1.1944444444444445E-4</v>
      </c>
      <c r="H21" s="15">
        <f t="shared" si="2"/>
        <v>1433333.33</v>
      </c>
    </row>
    <row r="22" spans="1:9" x14ac:dyDescent="0.2">
      <c r="A22" s="3" t="s">
        <v>27</v>
      </c>
      <c r="B22" s="5">
        <f t="shared" si="3"/>
        <v>400000000</v>
      </c>
      <c r="C22" s="5">
        <f t="shared" si="4"/>
        <v>30</v>
      </c>
      <c r="D22" s="16">
        <v>0.04</v>
      </c>
      <c r="E22" s="17">
        <f t="shared" si="5"/>
        <v>3.0000000000000001E-3</v>
      </c>
      <c r="F22" s="17">
        <f t="shared" si="0"/>
        <v>4.3000000000000003E-2</v>
      </c>
      <c r="G22" s="17">
        <f t="shared" si="1"/>
        <v>1.1944444444444445E-4</v>
      </c>
      <c r="H22" s="15">
        <f t="shared" si="2"/>
        <v>1433333.33</v>
      </c>
      <c r="I22" s="15"/>
    </row>
    <row r="23" spans="1:9" x14ac:dyDescent="0.2">
      <c r="A23" s="3" t="s">
        <v>28</v>
      </c>
      <c r="B23" s="5">
        <f t="shared" si="3"/>
        <v>400000000</v>
      </c>
      <c r="C23" s="5">
        <f t="shared" si="4"/>
        <v>30</v>
      </c>
      <c r="D23" s="16">
        <v>0.04</v>
      </c>
      <c r="E23" s="17">
        <f t="shared" si="5"/>
        <v>3.0000000000000001E-3</v>
      </c>
      <c r="F23" s="17">
        <f t="shared" si="0"/>
        <v>4.3000000000000003E-2</v>
      </c>
      <c r="G23" s="17">
        <f t="shared" si="1"/>
        <v>1.1944444444444445E-4</v>
      </c>
      <c r="H23" s="15">
        <f t="shared" si="2"/>
        <v>1433333.33</v>
      </c>
    </row>
    <row r="24" spans="1:9" x14ac:dyDescent="0.2">
      <c r="A24" s="3" t="s">
        <v>29</v>
      </c>
      <c r="B24" s="5">
        <f t="shared" si="3"/>
        <v>400000000</v>
      </c>
      <c r="C24" s="5">
        <f t="shared" si="4"/>
        <v>30</v>
      </c>
      <c r="D24" s="16">
        <v>0.04</v>
      </c>
      <c r="E24" s="17">
        <f t="shared" si="5"/>
        <v>3.0000000000000001E-3</v>
      </c>
      <c r="F24" s="17">
        <f t="shared" si="0"/>
        <v>4.3000000000000003E-2</v>
      </c>
      <c r="G24" s="17">
        <f t="shared" si="1"/>
        <v>1.1944444444444445E-4</v>
      </c>
      <c r="H24" s="15">
        <f t="shared" si="2"/>
        <v>1433333.33</v>
      </c>
    </row>
    <row r="25" spans="1:9" x14ac:dyDescent="0.2">
      <c r="A25" s="3" t="s">
        <v>30</v>
      </c>
      <c r="B25" s="5">
        <f t="shared" si="3"/>
        <v>400000000</v>
      </c>
      <c r="C25" s="5">
        <f t="shared" si="4"/>
        <v>30</v>
      </c>
      <c r="D25" s="16">
        <v>0.04</v>
      </c>
      <c r="E25" s="17">
        <f t="shared" si="5"/>
        <v>3.0000000000000001E-3</v>
      </c>
      <c r="F25" s="17">
        <f t="shared" si="0"/>
        <v>4.3000000000000003E-2</v>
      </c>
      <c r="G25" s="17">
        <f t="shared" si="1"/>
        <v>1.1944444444444445E-4</v>
      </c>
      <c r="H25" s="15">
        <f t="shared" si="2"/>
        <v>1433333.33</v>
      </c>
    </row>
    <row r="26" spans="1:9" x14ac:dyDescent="0.2">
      <c r="A26" s="3" t="s">
        <v>31</v>
      </c>
      <c r="B26" s="5">
        <f t="shared" si="3"/>
        <v>400000000</v>
      </c>
      <c r="C26" s="5">
        <f t="shared" si="4"/>
        <v>30</v>
      </c>
      <c r="D26" s="16">
        <v>0.04</v>
      </c>
      <c r="E26" s="17">
        <f t="shared" si="5"/>
        <v>3.0000000000000001E-3</v>
      </c>
      <c r="F26" s="17">
        <f t="shared" si="0"/>
        <v>4.3000000000000003E-2</v>
      </c>
      <c r="G26" s="17">
        <f t="shared" si="1"/>
        <v>1.1944444444444445E-4</v>
      </c>
      <c r="H26" s="15">
        <f t="shared" si="2"/>
        <v>1433333.33</v>
      </c>
    </row>
    <row r="27" spans="1:9" x14ac:dyDescent="0.2">
      <c r="A27" s="3" t="s">
        <v>32</v>
      </c>
      <c r="B27" s="5">
        <f t="shared" si="3"/>
        <v>400000000</v>
      </c>
      <c r="C27" s="5">
        <f t="shared" si="4"/>
        <v>30</v>
      </c>
      <c r="D27" s="16">
        <v>0.04</v>
      </c>
      <c r="E27" s="17">
        <f t="shared" si="5"/>
        <v>3.0000000000000001E-3</v>
      </c>
      <c r="F27" s="17">
        <f t="shared" si="0"/>
        <v>4.3000000000000003E-2</v>
      </c>
      <c r="G27" s="17">
        <f t="shared" si="1"/>
        <v>1.1944444444444445E-4</v>
      </c>
      <c r="H27" s="15">
        <f t="shared" si="2"/>
        <v>1433333.33</v>
      </c>
    </row>
    <row r="28" spans="1:9" x14ac:dyDescent="0.2">
      <c r="A28" s="3" t="s">
        <v>33</v>
      </c>
      <c r="B28" s="5">
        <f t="shared" si="3"/>
        <v>400000000</v>
      </c>
      <c r="C28" s="5">
        <f t="shared" si="4"/>
        <v>30</v>
      </c>
      <c r="D28" s="16">
        <v>0.04</v>
      </c>
      <c r="E28" s="17">
        <f t="shared" si="5"/>
        <v>3.0000000000000001E-3</v>
      </c>
      <c r="F28" s="17">
        <f t="shared" si="0"/>
        <v>4.3000000000000003E-2</v>
      </c>
      <c r="G28" s="17">
        <f t="shared" si="1"/>
        <v>1.1944444444444445E-4</v>
      </c>
      <c r="H28" s="15">
        <f t="shared" si="2"/>
        <v>1433333.33</v>
      </c>
    </row>
    <row r="29" spans="1:9" x14ac:dyDescent="0.2">
      <c r="B29" s="5"/>
      <c r="C29" s="5"/>
    </row>
    <row r="30" spans="1:9" ht="10.8" thickBot="1" x14ac:dyDescent="0.25">
      <c r="A30" s="3" t="s">
        <v>34</v>
      </c>
      <c r="B30" s="5"/>
      <c r="H30" s="19">
        <f>SUM(H17:H29)</f>
        <v>17199999.960000001</v>
      </c>
    </row>
    <row r="31" spans="1:9" ht="10.8" thickTop="1" x14ac:dyDescent="0.2">
      <c r="B31" s="5"/>
    </row>
    <row r="32" spans="1:9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</sheetData>
  <phoneticPr fontId="0" type="noConversion"/>
  <pageMargins left="0.5" right="0.5" top="1" bottom="1" header="0.5" footer="0.5"/>
  <pageSetup orientation="portrait" verticalDpi="300" r:id="rId1"/>
  <headerFooter alignWithMargins="0">
    <oddFooter>&amp;L&amp;"Small Fonts,Regular"&amp;7O:\CORPORATE\TAX\COMMON\RSRCPLN\COMPLIANCE\ENRON LEASING PARTNERS, LP\ENTRIES\2001\&amp;F
TAB: &amp;A
&amp;D &amp;T&amp;C&amp;8Page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C36" sqref="C36"/>
    </sheetView>
  </sheetViews>
  <sheetFormatPr defaultColWidth="10.6640625" defaultRowHeight="10.199999999999999" x14ac:dyDescent="0.2"/>
  <cols>
    <col min="1" max="1" width="10.6640625" style="3" customWidth="1"/>
    <col min="2" max="2" width="11.6640625" style="3" customWidth="1"/>
    <col min="3" max="7" width="10.6640625" style="3" customWidth="1"/>
    <col min="8" max="8" width="11.6640625" style="3" customWidth="1"/>
    <col min="9" max="16384" width="10.6640625" style="3"/>
  </cols>
  <sheetData>
    <row r="1" spans="1:8" ht="13.2" x14ac:dyDescent="0.25">
      <c r="A1" s="1" t="s">
        <v>42</v>
      </c>
      <c r="B1" s="2"/>
      <c r="C1" s="2"/>
      <c r="D1" s="2"/>
      <c r="E1" s="2"/>
      <c r="F1" s="2"/>
      <c r="G1" s="2"/>
      <c r="H1" s="2"/>
    </row>
    <row r="2" spans="1:8" ht="13.2" x14ac:dyDescent="0.25">
      <c r="A2" s="1" t="s">
        <v>0</v>
      </c>
      <c r="B2" s="2"/>
      <c r="C2" s="2"/>
      <c r="D2" s="2"/>
      <c r="E2" s="2"/>
      <c r="F2" s="2"/>
      <c r="G2" s="2"/>
      <c r="H2" s="2"/>
    </row>
    <row r="3" spans="1:8" ht="13.2" x14ac:dyDescent="0.25">
      <c r="A3" s="1" t="s">
        <v>37</v>
      </c>
      <c r="B3" s="2"/>
      <c r="C3" s="2"/>
      <c r="D3" s="2"/>
      <c r="E3" s="2"/>
      <c r="F3" s="2"/>
      <c r="G3" s="2"/>
      <c r="H3" s="2"/>
    </row>
    <row r="4" spans="1:8" ht="13.2" x14ac:dyDescent="0.25">
      <c r="A4" s="1" t="s">
        <v>38</v>
      </c>
      <c r="B4" s="2"/>
      <c r="C4" s="2"/>
      <c r="D4" s="2"/>
      <c r="E4" s="2"/>
      <c r="F4" s="2"/>
      <c r="G4" s="2"/>
      <c r="H4" s="2"/>
    </row>
    <row r="5" spans="1:8" x14ac:dyDescent="0.2">
      <c r="C5" s="5"/>
    </row>
    <row r="6" spans="1:8" x14ac:dyDescent="0.2">
      <c r="A6" s="3" t="s">
        <v>39</v>
      </c>
      <c r="C6" s="8">
        <v>402000000</v>
      </c>
    </row>
    <row r="7" spans="1:8" x14ac:dyDescent="0.2">
      <c r="A7" s="3" t="s">
        <v>5</v>
      </c>
      <c r="C7" s="8">
        <v>0</v>
      </c>
    </row>
    <row r="8" spans="1:8" x14ac:dyDescent="0.2">
      <c r="A8" s="3" t="s">
        <v>6</v>
      </c>
      <c r="C8" s="20">
        <f>C6-C7</f>
        <v>402000000</v>
      </c>
    </row>
    <row r="9" spans="1:8" x14ac:dyDescent="0.2">
      <c r="A9" s="3" t="s">
        <v>7</v>
      </c>
      <c r="C9" s="8">
        <v>360</v>
      </c>
    </row>
    <row r="10" spans="1:8" x14ac:dyDescent="0.2">
      <c r="A10" s="3" t="s">
        <v>8</v>
      </c>
      <c r="C10" s="8">
        <v>30</v>
      </c>
    </row>
    <row r="11" spans="1:8" x14ac:dyDescent="0.2">
      <c r="A11" s="3" t="s">
        <v>9</v>
      </c>
      <c r="C11" s="9" t="s">
        <v>10</v>
      </c>
    </row>
    <row r="12" spans="1:8" x14ac:dyDescent="0.2">
      <c r="A12" s="3" t="s">
        <v>11</v>
      </c>
      <c r="B12" s="10"/>
      <c r="C12" s="11">
        <v>3.0000000000000001E-3</v>
      </c>
    </row>
    <row r="13" spans="1:8" x14ac:dyDescent="0.2">
      <c r="A13" s="3" t="s">
        <v>12</v>
      </c>
      <c r="B13" s="10"/>
      <c r="C13" s="11">
        <v>6.0000000000000001E-3</v>
      </c>
    </row>
    <row r="14" spans="1:8" x14ac:dyDescent="0.2">
      <c r="A14" s="3" t="s">
        <v>13</v>
      </c>
      <c r="B14" s="10"/>
      <c r="C14" s="12" t="s">
        <v>40</v>
      </c>
    </row>
    <row r="15" spans="1:8" x14ac:dyDescent="0.2">
      <c r="A15" s="13"/>
      <c r="B15" s="13"/>
      <c r="C15" s="13"/>
      <c r="D15" s="13" t="s">
        <v>15</v>
      </c>
      <c r="E15" s="13"/>
      <c r="F15" s="13"/>
      <c r="G15" s="13"/>
      <c r="H15" s="13"/>
    </row>
    <row r="16" spans="1:8" x14ac:dyDescent="0.2">
      <c r="A16" s="14" t="s">
        <v>16</v>
      </c>
      <c r="B16" s="14" t="s">
        <v>3</v>
      </c>
      <c r="C16" s="14" t="s">
        <v>16</v>
      </c>
      <c r="D16" s="14" t="s">
        <v>17</v>
      </c>
      <c r="E16" s="14" t="s">
        <v>18</v>
      </c>
      <c r="F16" s="14" t="s">
        <v>19</v>
      </c>
      <c r="G16" s="14" t="s">
        <v>20</v>
      </c>
      <c r="H16" s="14" t="s">
        <v>21</v>
      </c>
    </row>
    <row r="17" spans="1:8" x14ac:dyDescent="0.2">
      <c r="A17" s="3" t="s">
        <v>22</v>
      </c>
      <c r="B17" s="5">
        <f>C8</f>
        <v>402000000</v>
      </c>
      <c r="C17" s="5">
        <f>ROUND(C9/12,0)</f>
        <v>30</v>
      </c>
      <c r="D17" s="16">
        <v>0.04</v>
      </c>
      <c r="E17" s="16">
        <v>3.0000000000000001E-3</v>
      </c>
      <c r="F17" s="17">
        <f t="shared" ref="F17:F28" si="0">SUM(D17:E17)</f>
        <v>4.3000000000000003E-2</v>
      </c>
      <c r="G17" s="17">
        <f t="shared" ref="G17:G28" si="1">F17/$C$9</f>
        <v>1.1944444444444445E-4</v>
      </c>
      <c r="H17" s="15">
        <f t="shared" ref="H17:H28" si="2">IF(D17&gt;0,ROUND(B17*C17*G17,2),0)</f>
        <v>1440500</v>
      </c>
    </row>
    <row r="18" spans="1:8" x14ac:dyDescent="0.2">
      <c r="A18" s="3" t="s">
        <v>23</v>
      </c>
      <c r="B18" s="5">
        <f t="shared" ref="B18:B28" si="3">$B$17</f>
        <v>402000000</v>
      </c>
      <c r="C18" s="5">
        <f t="shared" ref="C18:C28" si="4">$C$17</f>
        <v>30</v>
      </c>
      <c r="D18" s="16">
        <v>0.04</v>
      </c>
      <c r="E18" s="17">
        <f t="shared" ref="E18:E28" si="5">$E$17</f>
        <v>3.0000000000000001E-3</v>
      </c>
      <c r="F18" s="17">
        <f t="shared" si="0"/>
        <v>4.3000000000000003E-2</v>
      </c>
      <c r="G18" s="17">
        <f t="shared" si="1"/>
        <v>1.1944444444444445E-4</v>
      </c>
      <c r="H18" s="15">
        <f t="shared" si="2"/>
        <v>1440500</v>
      </c>
    </row>
    <row r="19" spans="1:8" x14ac:dyDescent="0.2">
      <c r="A19" s="3" t="s">
        <v>24</v>
      </c>
      <c r="B19" s="5">
        <f t="shared" si="3"/>
        <v>402000000</v>
      </c>
      <c r="C19" s="5">
        <f t="shared" si="4"/>
        <v>30</v>
      </c>
      <c r="D19" s="16">
        <v>0.04</v>
      </c>
      <c r="E19" s="17">
        <f t="shared" si="5"/>
        <v>3.0000000000000001E-3</v>
      </c>
      <c r="F19" s="17">
        <f t="shared" si="0"/>
        <v>4.3000000000000003E-2</v>
      </c>
      <c r="G19" s="17">
        <f t="shared" si="1"/>
        <v>1.1944444444444445E-4</v>
      </c>
      <c r="H19" s="15">
        <f t="shared" si="2"/>
        <v>1440500</v>
      </c>
    </row>
    <row r="20" spans="1:8" x14ac:dyDescent="0.2">
      <c r="A20" s="3" t="s">
        <v>25</v>
      </c>
      <c r="B20" s="5">
        <f t="shared" si="3"/>
        <v>402000000</v>
      </c>
      <c r="C20" s="5">
        <f t="shared" si="4"/>
        <v>30</v>
      </c>
      <c r="D20" s="16">
        <v>0.04</v>
      </c>
      <c r="E20" s="17">
        <f t="shared" si="5"/>
        <v>3.0000000000000001E-3</v>
      </c>
      <c r="F20" s="17">
        <f t="shared" si="0"/>
        <v>4.3000000000000003E-2</v>
      </c>
      <c r="G20" s="17">
        <f t="shared" si="1"/>
        <v>1.1944444444444445E-4</v>
      </c>
      <c r="H20" s="15">
        <f t="shared" si="2"/>
        <v>1440500</v>
      </c>
    </row>
    <row r="21" spans="1:8" x14ac:dyDescent="0.2">
      <c r="A21" s="3" t="s">
        <v>26</v>
      </c>
      <c r="B21" s="5">
        <f t="shared" si="3"/>
        <v>402000000</v>
      </c>
      <c r="C21" s="5">
        <f t="shared" si="4"/>
        <v>30</v>
      </c>
      <c r="D21" s="16">
        <v>0.04</v>
      </c>
      <c r="E21" s="17">
        <f t="shared" si="5"/>
        <v>3.0000000000000001E-3</v>
      </c>
      <c r="F21" s="17">
        <f t="shared" si="0"/>
        <v>4.3000000000000003E-2</v>
      </c>
      <c r="G21" s="17">
        <f t="shared" si="1"/>
        <v>1.1944444444444445E-4</v>
      </c>
      <c r="H21" s="15">
        <f t="shared" si="2"/>
        <v>1440500</v>
      </c>
    </row>
    <row r="22" spans="1:8" x14ac:dyDescent="0.2">
      <c r="A22" s="3" t="s">
        <v>27</v>
      </c>
      <c r="B22" s="5">
        <f t="shared" si="3"/>
        <v>402000000</v>
      </c>
      <c r="C22" s="5">
        <f t="shared" si="4"/>
        <v>30</v>
      </c>
      <c r="D22" s="16">
        <v>0.04</v>
      </c>
      <c r="E22" s="17">
        <f t="shared" si="5"/>
        <v>3.0000000000000001E-3</v>
      </c>
      <c r="F22" s="17">
        <f t="shared" si="0"/>
        <v>4.3000000000000003E-2</v>
      </c>
      <c r="G22" s="17">
        <f t="shared" si="1"/>
        <v>1.1944444444444445E-4</v>
      </c>
      <c r="H22" s="15">
        <f t="shared" si="2"/>
        <v>1440500</v>
      </c>
    </row>
    <row r="23" spans="1:8" x14ac:dyDescent="0.2">
      <c r="A23" s="3" t="s">
        <v>28</v>
      </c>
      <c r="B23" s="5">
        <f t="shared" si="3"/>
        <v>402000000</v>
      </c>
      <c r="C23" s="5">
        <f t="shared" si="4"/>
        <v>30</v>
      </c>
      <c r="D23" s="16">
        <v>0.04</v>
      </c>
      <c r="E23" s="17">
        <f t="shared" si="5"/>
        <v>3.0000000000000001E-3</v>
      </c>
      <c r="F23" s="17">
        <f t="shared" si="0"/>
        <v>4.3000000000000003E-2</v>
      </c>
      <c r="G23" s="17">
        <f t="shared" si="1"/>
        <v>1.1944444444444445E-4</v>
      </c>
      <c r="H23" s="15">
        <f t="shared" si="2"/>
        <v>1440500</v>
      </c>
    </row>
    <row r="24" spans="1:8" x14ac:dyDescent="0.2">
      <c r="A24" s="3" t="s">
        <v>29</v>
      </c>
      <c r="B24" s="5">
        <f t="shared" si="3"/>
        <v>402000000</v>
      </c>
      <c r="C24" s="5">
        <f t="shared" si="4"/>
        <v>30</v>
      </c>
      <c r="D24" s="16">
        <v>0.04</v>
      </c>
      <c r="E24" s="17">
        <f t="shared" si="5"/>
        <v>3.0000000000000001E-3</v>
      </c>
      <c r="F24" s="17">
        <f t="shared" si="0"/>
        <v>4.3000000000000003E-2</v>
      </c>
      <c r="G24" s="17">
        <f t="shared" si="1"/>
        <v>1.1944444444444445E-4</v>
      </c>
      <c r="H24" s="15">
        <f t="shared" si="2"/>
        <v>1440500</v>
      </c>
    </row>
    <row r="25" spans="1:8" x14ac:dyDescent="0.2">
      <c r="A25" s="3" t="s">
        <v>30</v>
      </c>
      <c r="B25" s="5">
        <f t="shared" si="3"/>
        <v>402000000</v>
      </c>
      <c r="C25" s="5">
        <f t="shared" si="4"/>
        <v>30</v>
      </c>
      <c r="D25" s="16">
        <v>0.04</v>
      </c>
      <c r="E25" s="17">
        <f t="shared" si="5"/>
        <v>3.0000000000000001E-3</v>
      </c>
      <c r="F25" s="17">
        <f t="shared" si="0"/>
        <v>4.3000000000000003E-2</v>
      </c>
      <c r="G25" s="17">
        <f t="shared" si="1"/>
        <v>1.1944444444444445E-4</v>
      </c>
      <c r="H25" s="15">
        <f t="shared" si="2"/>
        <v>1440500</v>
      </c>
    </row>
    <row r="26" spans="1:8" x14ac:dyDescent="0.2">
      <c r="A26" s="3" t="s">
        <v>31</v>
      </c>
      <c r="B26" s="5">
        <f t="shared" si="3"/>
        <v>402000000</v>
      </c>
      <c r="C26" s="5">
        <f t="shared" si="4"/>
        <v>30</v>
      </c>
      <c r="D26" s="16">
        <v>0.04</v>
      </c>
      <c r="E26" s="17">
        <f t="shared" si="5"/>
        <v>3.0000000000000001E-3</v>
      </c>
      <c r="F26" s="17">
        <f t="shared" si="0"/>
        <v>4.3000000000000003E-2</v>
      </c>
      <c r="G26" s="17">
        <f t="shared" si="1"/>
        <v>1.1944444444444445E-4</v>
      </c>
      <c r="H26" s="15">
        <f t="shared" si="2"/>
        <v>1440500</v>
      </c>
    </row>
    <row r="27" spans="1:8" x14ac:dyDescent="0.2">
      <c r="A27" s="3" t="s">
        <v>32</v>
      </c>
      <c r="B27" s="5">
        <f t="shared" si="3"/>
        <v>402000000</v>
      </c>
      <c r="C27" s="5">
        <f t="shared" si="4"/>
        <v>30</v>
      </c>
      <c r="D27" s="16">
        <v>0.04</v>
      </c>
      <c r="E27" s="17">
        <f t="shared" si="5"/>
        <v>3.0000000000000001E-3</v>
      </c>
      <c r="F27" s="17">
        <f t="shared" si="0"/>
        <v>4.3000000000000003E-2</v>
      </c>
      <c r="G27" s="17">
        <f t="shared" si="1"/>
        <v>1.1944444444444445E-4</v>
      </c>
      <c r="H27" s="15">
        <f t="shared" si="2"/>
        <v>1440500</v>
      </c>
    </row>
    <row r="28" spans="1:8" x14ac:dyDescent="0.2">
      <c r="A28" s="3" t="s">
        <v>33</v>
      </c>
      <c r="B28" s="5">
        <f t="shared" si="3"/>
        <v>402000000</v>
      </c>
      <c r="C28" s="5">
        <f t="shared" si="4"/>
        <v>30</v>
      </c>
      <c r="D28" s="16">
        <v>0.04</v>
      </c>
      <c r="E28" s="17">
        <f t="shared" si="5"/>
        <v>3.0000000000000001E-3</v>
      </c>
      <c r="F28" s="17">
        <f t="shared" si="0"/>
        <v>4.3000000000000003E-2</v>
      </c>
      <c r="G28" s="17">
        <f t="shared" si="1"/>
        <v>1.1944444444444445E-4</v>
      </c>
      <c r="H28" s="15">
        <f t="shared" si="2"/>
        <v>1440500</v>
      </c>
    </row>
    <row r="29" spans="1:8" x14ac:dyDescent="0.2">
      <c r="B29" s="5"/>
      <c r="C29" s="5"/>
    </row>
    <row r="30" spans="1:8" ht="10.8" thickBot="1" x14ac:dyDescent="0.25">
      <c r="A30" s="3" t="s">
        <v>34</v>
      </c>
      <c r="B30" s="5"/>
      <c r="H30" s="19">
        <f>SUM(H17:H29)</f>
        <v>17286000</v>
      </c>
    </row>
    <row r="31" spans="1:8" ht="10.8" thickTop="1" x14ac:dyDescent="0.2">
      <c r="B31" s="5"/>
    </row>
    <row r="32" spans="1:8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</sheetData>
  <phoneticPr fontId="0" type="noConversion"/>
  <pageMargins left="0.5" right="0.5" top="1" bottom="1" header="0.5" footer="0.5"/>
  <pageSetup orientation="portrait" verticalDpi="300" r:id="rId1"/>
  <headerFooter alignWithMargins="0">
    <oddFooter>&amp;L&amp;"Small Fonts,Regular"&amp;7O:\CORPORATE\TAX\COMMON\RSRCPLN\COMPLIANCE\ENRON LEASING PARTNERS, LP\ENTRIES\2001\&amp;F
TAB: &amp;A
&amp;D &amp;T&amp;C&amp;8Page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D36" sqref="D36"/>
    </sheetView>
  </sheetViews>
  <sheetFormatPr defaultColWidth="10.6640625" defaultRowHeight="10.199999999999999" x14ac:dyDescent="0.2"/>
  <cols>
    <col min="1" max="1" width="10.6640625" style="3" customWidth="1"/>
    <col min="2" max="3" width="11.6640625" style="3" customWidth="1"/>
    <col min="4" max="7" width="10.6640625" style="3" customWidth="1"/>
    <col min="8" max="8" width="11.6640625" style="3" customWidth="1"/>
    <col min="9" max="16384" width="10.6640625" style="3"/>
  </cols>
  <sheetData>
    <row r="1" spans="1:8" ht="13.2" x14ac:dyDescent="0.25">
      <c r="A1" s="1" t="s">
        <v>42</v>
      </c>
      <c r="B1" s="2"/>
      <c r="C1" s="2"/>
      <c r="D1" s="2"/>
      <c r="E1" s="2"/>
      <c r="F1" s="2"/>
      <c r="G1" s="2"/>
      <c r="H1" s="2"/>
    </row>
    <row r="2" spans="1:8" ht="13.2" x14ac:dyDescent="0.25">
      <c r="A2" s="1" t="s">
        <v>0</v>
      </c>
      <c r="B2" s="2"/>
      <c r="C2" s="2"/>
      <c r="D2" s="2"/>
      <c r="E2" s="2"/>
      <c r="F2" s="2"/>
      <c r="G2" s="2"/>
      <c r="H2" s="2"/>
    </row>
    <row r="3" spans="1:8" ht="13.2" x14ac:dyDescent="0.25">
      <c r="A3" s="1" t="s">
        <v>1</v>
      </c>
      <c r="B3" s="2"/>
      <c r="C3" s="2"/>
      <c r="D3" s="2"/>
      <c r="E3" s="2"/>
      <c r="F3" s="2"/>
      <c r="G3" s="2"/>
      <c r="H3" s="2"/>
    </row>
    <row r="4" spans="1:8" ht="13.2" x14ac:dyDescent="0.25">
      <c r="A4" s="1" t="s">
        <v>2</v>
      </c>
      <c r="B4" s="2"/>
      <c r="C4" s="2"/>
      <c r="D4" s="2"/>
      <c r="E4" s="2"/>
      <c r="F4" s="2"/>
      <c r="G4" s="2"/>
      <c r="H4" s="2"/>
    </row>
    <row r="6" spans="1:8" x14ac:dyDescent="0.2">
      <c r="A6" s="3" t="s">
        <v>3</v>
      </c>
      <c r="C6" s="4">
        <v>82139733.469999999</v>
      </c>
      <c r="E6" s="5"/>
      <c r="F6" s="5"/>
    </row>
    <row r="7" spans="1:8" x14ac:dyDescent="0.2">
      <c r="A7" s="3" t="s">
        <v>4</v>
      </c>
      <c r="C7" s="4">
        <v>282606.31711338891</v>
      </c>
      <c r="E7" s="5"/>
      <c r="F7" s="5"/>
    </row>
    <row r="8" spans="1:8" x14ac:dyDescent="0.2">
      <c r="A8" s="3" t="s">
        <v>5</v>
      </c>
      <c r="C8" s="6">
        <v>0</v>
      </c>
    </row>
    <row r="9" spans="1:8" x14ac:dyDescent="0.2">
      <c r="A9" s="3" t="s">
        <v>6</v>
      </c>
      <c r="C9" s="7">
        <f>C6+C7-C8</f>
        <v>82422339.787113383</v>
      </c>
    </row>
    <row r="10" spans="1:8" x14ac:dyDescent="0.2">
      <c r="A10" s="3" t="s">
        <v>7</v>
      </c>
      <c r="C10" s="8">
        <v>360</v>
      </c>
    </row>
    <row r="11" spans="1:8" x14ac:dyDescent="0.2">
      <c r="A11" s="3" t="s">
        <v>8</v>
      </c>
      <c r="C11" s="8">
        <v>30</v>
      </c>
    </row>
    <row r="12" spans="1:8" x14ac:dyDescent="0.2">
      <c r="A12" s="3" t="s">
        <v>9</v>
      </c>
      <c r="C12" s="9" t="s">
        <v>10</v>
      </c>
    </row>
    <row r="13" spans="1:8" x14ac:dyDescent="0.2">
      <c r="A13" s="3" t="s">
        <v>11</v>
      </c>
      <c r="B13" s="10"/>
      <c r="C13" s="11">
        <v>2.5000000000000001E-3</v>
      </c>
    </row>
    <row r="14" spans="1:8" x14ac:dyDescent="0.2">
      <c r="A14" s="3" t="s">
        <v>12</v>
      </c>
      <c r="B14" s="10"/>
      <c r="C14" s="11">
        <v>5.0000000000000001E-3</v>
      </c>
    </row>
    <row r="15" spans="1:8" x14ac:dyDescent="0.2">
      <c r="A15" s="3" t="s">
        <v>13</v>
      </c>
      <c r="C15" s="12" t="s">
        <v>14</v>
      </c>
    </row>
    <row r="16" spans="1:8" x14ac:dyDescent="0.2">
      <c r="A16" s="13"/>
      <c r="B16" s="13"/>
      <c r="C16" s="13"/>
      <c r="D16" s="13" t="s">
        <v>15</v>
      </c>
      <c r="E16" s="13"/>
      <c r="F16" s="13"/>
      <c r="G16" s="13"/>
      <c r="H16" s="13"/>
    </row>
    <row r="17" spans="1:9" x14ac:dyDescent="0.2">
      <c r="A17" s="14" t="s">
        <v>16</v>
      </c>
      <c r="B17" s="14" t="s">
        <v>3</v>
      </c>
      <c r="C17" s="14" t="s">
        <v>16</v>
      </c>
      <c r="D17" s="14" t="s">
        <v>17</v>
      </c>
      <c r="E17" s="14" t="s">
        <v>18</v>
      </c>
      <c r="F17" s="14" t="s">
        <v>19</v>
      </c>
      <c r="G17" s="14" t="s">
        <v>20</v>
      </c>
      <c r="H17" s="14" t="s">
        <v>21</v>
      </c>
    </row>
    <row r="18" spans="1:9" x14ac:dyDescent="0.2">
      <c r="A18" s="3" t="s">
        <v>22</v>
      </c>
      <c r="B18" s="15">
        <f>C9</f>
        <v>82422339.787113383</v>
      </c>
      <c r="C18" s="5">
        <f>C11</f>
        <v>30</v>
      </c>
      <c r="D18" s="16">
        <v>0.04</v>
      </c>
      <c r="E18" s="16">
        <f>C13</f>
        <v>2.5000000000000001E-3</v>
      </c>
      <c r="F18" s="17">
        <f t="shared" ref="F18:F29" si="0">SUM(D18:E18)</f>
        <v>4.2500000000000003E-2</v>
      </c>
      <c r="G18" s="17">
        <f t="shared" ref="G18:G29" si="1">F18/$C$10</f>
        <v>1.1805555555555556E-4</v>
      </c>
      <c r="H18" s="15">
        <f t="shared" ref="H18:H29" si="2">IF(D18&gt;0,ROUND(B18*C18*G18,2),0)</f>
        <v>291912.45</v>
      </c>
      <c r="I18" s="15"/>
    </row>
    <row r="19" spans="1:9" x14ac:dyDescent="0.2">
      <c r="A19" s="3" t="s">
        <v>23</v>
      </c>
      <c r="B19" s="15">
        <f t="shared" ref="B19:B29" si="3">$B$18</f>
        <v>82422339.787113383</v>
      </c>
      <c r="C19" s="5">
        <f t="shared" ref="C19:C29" si="4">C18</f>
        <v>30</v>
      </c>
      <c r="D19" s="16">
        <v>0.04</v>
      </c>
      <c r="E19" s="17">
        <f t="shared" ref="E19:E29" si="5">$E$18</f>
        <v>2.5000000000000001E-3</v>
      </c>
      <c r="F19" s="17">
        <f t="shared" si="0"/>
        <v>4.2500000000000003E-2</v>
      </c>
      <c r="G19" s="17">
        <f t="shared" si="1"/>
        <v>1.1805555555555556E-4</v>
      </c>
      <c r="H19" s="15">
        <f t="shared" si="2"/>
        <v>291912.45</v>
      </c>
    </row>
    <row r="20" spans="1:9" x14ac:dyDescent="0.2">
      <c r="A20" s="3" t="s">
        <v>24</v>
      </c>
      <c r="B20" s="15">
        <f t="shared" si="3"/>
        <v>82422339.787113383</v>
      </c>
      <c r="C20" s="5">
        <f t="shared" si="4"/>
        <v>30</v>
      </c>
      <c r="D20" s="16">
        <v>0.04</v>
      </c>
      <c r="E20" s="17">
        <f t="shared" si="5"/>
        <v>2.5000000000000001E-3</v>
      </c>
      <c r="F20" s="17">
        <f t="shared" si="0"/>
        <v>4.2500000000000003E-2</v>
      </c>
      <c r="G20" s="17">
        <f t="shared" si="1"/>
        <v>1.1805555555555556E-4</v>
      </c>
      <c r="H20" s="15">
        <f t="shared" si="2"/>
        <v>291912.45</v>
      </c>
    </row>
    <row r="21" spans="1:9" x14ac:dyDescent="0.2">
      <c r="A21" s="3" t="s">
        <v>25</v>
      </c>
      <c r="B21" s="15">
        <f t="shared" si="3"/>
        <v>82422339.787113383</v>
      </c>
      <c r="C21" s="5">
        <f t="shared" si="4"/>
        <v>30</v>
      </c>
      <c r="D21" s="16">
        <v>0.04</v>
      </c>
      <c r="E21" s="17">
        <f t="shared" si="5"/>
        <v>2.5000000000000001E-3</v>
      </c>
      <c r="F21" s="17">
        <f t="shared" si="0"/>
        <v>4.2500000000000003E-2</v>
      </c>
      <c r="G21" s="17">
        <f t="shared" si="1"/>
        <v>1.1805555555555556E-4</v>
      </c>
      <c r="H21" s="15">
        <f t="shared" si="2"/>
        <v>291912.45</v>
      </c>
    </row>
    <row r="22" spans="1:9" x14ac:dyDescent="0.2">
      <c r="A22" s="3" t="s">
        <v>26</v>
      </c>
      <c r="B22" s="15">
        <f t="shared" si="3"/>
        <v>82422339.787113383</v>
      </c>
      <c r="C22" s="5">
        <f t="shared" si="4"/>
        <v>30</v>
      </c>
      <c r="D22" s="16">
        <v>0.04</v>
      </c>
      <c r="E22" s="17">
        <f t="shared" si="5"/>
        <v>2.5000000000000001E-3</v>
      </c>
      <c r="F22" s="17">
        <f t="shared" si="0"/>
        <v>4.2500000000000003E-2</v>
      </c>
      <c r="G22" s="17">
        <f t="shared" si="1"/>
        <v>1.1805555555555556E-4</v>
      </c>
      <c r="H22" s="15">
        <f t="shared" si="2"/>
        <v>291912.45</v>
      </c>
    </row>
    <row r="23" spans="1:9" x14ac:dyDescent="0.2">
      <c r="A23" s="3" t="s">
        <v>27</v>
      </c>
      <c r="B23" s="15">
        <f t="shared" si="3"/>
        <v>82422339.787113383</v>
      </c>
      <c r="C23" s="5">
        <f t="shared" si="4"/>
        <v>30</v>
      </c>
      <c r="D23" s="16">
        <v>0.04</v>
      </c>
      <c r="E23" s="17">
        <f t="shared" si="5"/>
        <v>2.5000000000000001E-3</v>
      </c>
      <c r="F23" s="17">
        <f t="shared" si="0"/>
        <v>4.2500000000000003E-2</v>
      </c>
      <c r="G23" s="17">
        <f t="shared" si="1"/>
        <v>1.1805555555555556E-4</v>
      </c>
      <c r="H23" s="15">
        <f t="shared" si="2"/>
        <v>291912.45</v>
      </c>
    </row>
    <row r="24" spans="1:9" x14ac:dyDescent="0.2">
      <c r="A24" s="3" t="s">
        <v>28</v>
      </c>
      <c r="B24" s="15">
        <f t="shared" si="3"/>
        <v>82422339.787113383</v>
      </c>
      <c r="C24" s="5">
        <f t="shared" si="4"/>
        <v>30</v>
      </c>
      <c r="D24" s="16">
        <v>0.04</v>
      </c>
      <c r="E24" s="17">
        <f t="shared" si="5"/>
        <v>2.5000000000000001E-3</v>
      </c>
      <c r="F24" s="17">
        <f t="shared" si="0"/>
        <v>4.2500000000000003E-2</v>
      </c>
      <c r="G24" s="17">
        <f t="shared" si="1"/>
        <v>1.1805555555555556E-4</v>
      </c>
      <c r="H24" s="15">
        <f t="shared" si="2"/>
        <v>291912.45</v>
      </c>
    </row>
    <row r="25" spans="1:9" x14ac:dyDescent="0.2">
      <c r="A25" s="3" t="s">
        <v>29</v>
      </c>
      <c r="B25" s="15">
        <f t="shared" si="3"/>
        <v>82422339.787113383</v>
      </c>
      <c r="C25" s="5">
        <f t="shared" si="4"/>
        <v>30</v>
      </c>
      <c r="D25" s="16">
        <v>0.04</v>
      </c>
      <c r="E25" s="17">
        <f t="shared" si="5"/>
        <v>2.5000000000000001E-3</v>
      </c>
      <c r="F25" s="17">
        <f t="shared" si="0"/>
        <v>4.2500000000000003E-2</v>
      </c>
      <c r="G25" s="17">
        <f t="shared" si="1"/>
        <v>1.1805555555555556E-4</v>
      </c>
      <c r="H25" s="15">
        <f t="shared" si="2"/>
        <v>291912.45</v>
      </c>
    </row>
    <row r="26" spans="1:9" x14ac:dyDescent="0.2">
      <c r="A26" s="3" t="s">
        <v>30</v>
      </c>
      <c r="B26" s="15">
        <f t="shared" si="3"/>
        <v>82422339.787113383</v>
      </c>
      <c r="C26" s="5">
        <f t="shared" si="4"/>
        <v>30</v>
      </c>
      <c r="D26" s="16">
        <v>0.04</v>
      </c>
      <c r="E26" s="17">
        <f t="shared" si="5"/>
        <v>2.5000000000000001E-3</v>
      </c>
      <c r="F26" s="17">
        <f t="shared" si="0"/>
        <v>4.2500000000000003E-2</v>
      </c>
      <c r="G26" s="17">
        <f t="shared" si="1"/>
        <v>1.1805555555555556E-4</v>
      </c>
      <c r="H26" s="15">
        <f t="shared" si="2"/>
        <v>291912.45</v>
      </c>
    </row>
    <row r="27" spans="1:9" x14ac:dyDescent="0.2">
      <c r="A27" s="3" t="s">
        <v>31</v>
      </c>
      <c r="B27" s="15">
        <f t="shared" si="3"/>
        <v>82422339.787113383</v>
      </c>
      <c r="C27" s="5">
        <f t="shared" si="4"/>
        <v>30</v>
      </c>
      <c r="D27" s="16">
        <v>0.04</v>
      </c>
      <c r="E27" s="17">
        <f t="shared" si="5"/>
        <v>2.5000000000000001E-3</v>
      </c>
      <c r="F27" s="17">
        <f t="shared" si="0"/>
        <v>4.2500000000000003E-2</v>
      </c>
      <c r="G27" s="17">
        <f t="shared" si="1"/>
        <v>1.1805555555555556E-4</v>
      </c>
      <c r="H27" s="15">
        <f t="shared" si="2"/>
        <v>291912.45</v>
      </c>
    </row>
    <row r="28" spans="1:9" x14ac:dyDescent="0.2">
      <c r="A28" s="3" t="s">
        <v>32</v>
      </c>
      <c r="B28" s="15">
        <f t="shared" si="3"/>
        <v>82422339.787113383</v>
      </c>
      <c r="C28" s="5">
        <f t="shared" si="4"/>
        <v>30</v>
      </c>
      <c r="D28" s="16">
        <v>0.04</v>
      </c>
      <c r="E28" s="17">
        <f t="shared" si="5"/>
        <v>2.5000000000000001E-3</v>
      </c>
      <c r="F28" s="17">
        <f t="shared" si="0"/>
        <v>4.2500000000000003E-2</v>
      </c>
      <c r="G28" s="17">
        <f t="shared" si="1"/>
        <v>1.1805555555555556E-4</v>
      </c>
      <c r="H28" s="15">
        <f t="shared" si="2"/>
        <v>291912.45</v>
      </c>
    </row>
    <row r="29" spans="1:9" x14ac:dyDescent="0.2">
      <c r="A29" s="3" t="s">
        <v>33</v>
      </c>
      <c r="B29" s="15">
        <f t="shared" si="3"/>
        <v>82422339.787113383</v>
      </c>
      <c r="C29" s="5">
        <f t="shared" si="4"/>
        <v>30</v>
      </c>
      <c r="D29" s="16">
        <v>0.04</v>
      </c>
      <c r="E29" s="17">
        <f t="shared" si="5"/>
        <v>2.5000000000000001E-3</v>
      </c>
      <c r="F29" s="17">
        <f t="shared" si="0"/>
        <v>4.2500000000000003E-2</v>
      </c>
      <c r="G29" s="17">
        <f t="shared" si="1"/>
        <v>1.1805555555555556E-4</v>
      </c>
      <c r="H29" s="15">
        <f t="shared" si="2"/>
        <v>291912.45</v>
      </c>
    </row>
    <row r="30" spans="1:9" x14ac:dyDescent="0.2">
      <c r="B30" s="5"/>
      <c r="C30" s="5"/>
      <c r="H30" s="15"/>
    </row>
    <row r="31" spans="1:9" ht="10.8" thickBot="1" x14ac:dyDescent="0.25">
      <c r="A31" s="3" t="s">
        <v>34</v>
      </c>
      <c r="B31" s="5"/>
      <c r="C31" s="18"/>
      <c r="H31" s="19">
        <f>SUM(H18:H30)</f>
        <v>3502949.4000000008</v>
      </c>
    </row>
    <row r="32" spans="1:9" ht="10.8" thickTop="1" x14ac:dyDescent="0.2">
      <c r="B32" s="5"/>
      <c r="C32" s="18"/>
    </row>
    <row r="33" spans="1:2" x14ac:dyDescent="0.2">
      <c r="B33" s="5"/>
    </row>
    <row r="34" spans="1:2" x14ac:dyDescent="0.2">
      <c r="A34" s="3" t="s">
        <v>35</v>
      </c>
      <c r="B34" s="5"/>
    </row>
    <row r="35" spans="1:2" x14ac:dyDescent="0.2">
      <c r="A35" s="3" t="s">
        <v>36</v>
      </c>
      <c r="B35" s="5"/>
    </row>
    <row r="36" spans="1:2" x14ac:dyDescent="0.2">
      <c r="B36" s="5"/>
    </row>
    <row r="37" spans="1:2" x14ac:dyDescent="0.2">
      <c r="B37" s="5"/>
    </row>
    <row r="38" spans="1:2" x14ac:dyDescent="0.2">
      <c r="B38" s="5"/>
    </row>
    <row r="39" spans="1:2" x14ac:dyDescent="0.2">
      <c r="B39" s="5"/>
    </row>
    <row r="40" spans="1:2" x14ac:dyDescent="0.2">
      <c r="B40" s="5"/>
    </row>
    <row r="41" spans="1:2" x14ac:dyDescent="0.2">
      <c r="B41" s="5"/>
    </row>
    <row r="42" spans="1:2" x14ac:dyDescent="0.2">
      <c r="B42" s="5"/>
    </row>
    <row r="43" spans="1:2" x14ac:dyDescent="0.2">
      <c r="B43" s="5"/>
    </row>
    <row r="44" spans="1:2" x14ac:dyDescent="0.2">
      <c r="B44" s="5"/>
    </row>
    <row r="45" spans="1:2" x14ac:dyDescent="0.2">
      <c r="B45" s="5"/>
    </row>
    <row r="46" spans="1:2" x14ac:dyDescent="0.2">
      <c r="B46" s="5"/>
    </row>
    <row r="47" spans="1:2" x14ac:dyDescent="0.2">
      <c r="B47" s="5"/>
    </row>
    <row r="48" spans="1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</sheetData>
  <phoneticPr fontId="0" type="noConversion"/>
  <pageMargins left="0.5" right="0.5" top="1" bottom="1" header="0.5" footer="0.5"/>
  <pageSetup orientation="portrait" verticalDpi="300" r:id="rId1"/>
  <headerFooter alignWithMargins="0">
    <oddFooter>&amp;L&amp;"Small Fonts,Regular"&amp;7O:\CORPORATE\TAX\COMMON\RSRCPLN\COMPLIANCE\ENRON LEASING PARTNERS, LP\ENTRIES\2001\&amp;F
TAB: &amp;A
&amp;D &amp;T&amp;C&amp;8Page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811"/>
  <sheetViews>
    <sheetView zoomScale="75" zoomScaleNormal="75" workbookViewId="0">
      <selection activeCell="C28" sqref="C28"/>
    </sheetView>
  </sheetViews>
  <sheetFormatPr defaultColWidth="9.109375" defaultRowHeight="10.199999999999999" x14ac:dyDescent="0.2"/>
  <cols>
    <col min="1" max="1" width="15.6640625" style="3" customWidth="1"/>
    <col min="2" max="2" width="11.6640625" style="3" customWidth="1"/>
    <col min="3" max="3" width="16.6640625" style="3" bestFit="1" customWidth="1"/>
    <col min="4" max="4" width="11.6640625" style="3" customWidth="1"/>
    <col min="5" max="5" width="12.33203125" style="3" customWidth="1"/>
    <col min="6" max="6" width="11.6640625" style="3" customWidth="1"/>
    <col min="7" max="7" width="15" style="3" bestFit="1" customWidth="1"/>
    <col min="8" max="14" width="11.6640625" style="3" customWidth="1"/>
    <col min="15" max="16384" width="9.109375" style="3"/>
  </cols>
  <sheetData>
    <row r="1" spans="1:15" ht="15.6" x14ac:dyDescent="0.3">
      <c r="A1" s="2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15.6" x14ac:dyDescent="0.3">
      <c r="A2" s="23" t="s">
        <v>75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3.2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13.2" x14ac:dyDescent="0.25">
      <c r="A4" s="24" t="s">
        <v>65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9"/>
      <c r="N4" s="39"/>
    </row>
    <row r="5" spans="1:15" ht="13.2" x14ac:dyDescent="0.25">
      <c r="A5" s="25" t="s">
        <v>66</v>
      </c>
      <c r="B5" s="40"/>
      <c r="C5" s="40"/>
      <c r="D5" s="40"/>
      <c r="E5" s="1"/>
      <c r="F5" s="1"/>
      <c r="G5" s="1"/>
      <c r="H5" s="1"/>
      <c r="I5" s="1"/>
      <c r="J5" s="1"/>
      <c r="K5" s="1"/>
      <c r="L5" s="1"/>
      <c r="M5" s="39"/>
      <c r="N5" s="39"/>
    </row>
    <row r="6" spans="1:15" x14ac:dyDescent="0.2">
      <c r="M6" s="29"/>
      <c r="N6" s="29"/>
    </row>
    <row r="7" spans="1:15" x14ac:dyDescent="0.2">
      <c r="A7" s="3" t="s">
        <v>67</v>
      </c>
      <c r="D7" s="27">
        <v>100000</v>
      </c>
      <c r="M7" s="29"/>
      <c r="N7" s="29"/>
      <c r="O7" s="28"/>
    </row>
    <row r="8" spans="1:15" x14ac:dyDescent="0.2">
      <c r="A8" s="3" t="s">
        <v>59</v>
      </c>
      <c r="D8" s="28">
        <v>360</v>
      </c>
      <c r="E8" s="3" t="s">
        <v>60</v>
      </c>
      <c r="M8" s="29"/>
      <c r="N8" s="29"/>
      <c r="O8" s="28"/>
    </row>
    <row r="9" spans="1:15" x14ac:dyDescent="0.2">
      <c r="A9" s="3" t="s">
        <v>21</v>
      </c>
      <c r="D9" s="3" t="s">
        <v>68</v>
      </c>
      <c r="F9" s="3">
        <v>2.5000000000000001E-3</v>
      </c>
      <c r="M9" s="29"/>
      <c r="N9" s="29"/>
    </row>
    <row r="10" spans="1:15" x14ac:dyDescent="0.2">
      <c r="A10" s="3" t="s">
        <v>13</v>
      </c>
      <c r="M10" s="29"/>
      <c r="N10" s="29"/>
    </row>
    <row r="11" spans="1:15" x14ac:dyDescent="0.2">
      <c r="M11" s="29"/>
      <c r="N11" s="29"/>
    </row>
    <row r="12" spans="1:15" s="13" customFormat="1" x14ac:dyDescent="0.2">
      <c r="A12" s="14" t="s">
        <v>61</v>
      </c>
      <c r="B12" s="30" t="s">
        <v>22</v>
      </c>
      <c r="C12" s="30" t="s">
        <v>23</v>
      </c>
      <c r="D12" s="30" t="s">
        <v>24</v>
      </c>
      <c r="E12" s="30" t="s">
        <v>25</v>
      </c>
      <c r="F12" s="30" t="s">
        <v>26</v>
      </c>
      <c r="G12" s="30" t="s">
        <v>27</v>
      </c>
      <c r="H12" s="30" t="s">
        <v>28</v>
      </c>
      <c r="I12" s="30" t="s">
        <v>29</v>
      </c>
      <c r="J12" s="30" t="s">
        <v>30</v>
      </c>
      <c r="K12" s="30" t="s">
        <v>31</v>
      </c>
      <c r="L12" s="30" t="s">
        <v>32</v>
      </c>
      <c r="M12" s="30" t="s">
        <v>33</v>
      </c>
      <c r="N12" s="30" t="s">
        <v>19</v>
      </c>
      <c r="O12" s="36"/>
    </row>
    <row r="13" spans="1:15" x14ac:dyDescent="0.2">
      <c r="A13" s="3" t="s">
        <v>62</v>
      </c>
      <c r="B13" s="31"/>
      <c r="C13" s="31"/>
      <c r="D13" s="31"/>
      <c r="E13" s="31"/>
      <c r="F13" s="31"/>
      <c r="G13" s="31"/>
      <c r="H13" s="31"/>
      <c r="I13" s="31"/>
      <c r="J13" s="31"/>
      <c r="M13" s="29"/>
      <c r="N13" s="29"/>
    </row>
    <row r="14" spans="1:15" x14ac:dyDescent="0.2">
      <c r="A14" s="3" t="s">
        <v>63</v>
      </c>
      <c r="B14" s="3">
        <v>30</v>
      </c>
      <c r="C14" s="3">
        <v>30</v>
      </c>
      <c r="D14" s="3">
        <v>30</v>
      </c>
      <c r="E14" s="3">
        <v>30</v>
      </c>
      <c r="F14" s="3">
        <v>30</v>
      </c>
      <c r="G14" s="3">
        <v>30</v>
      </c>
      <c r="H14" s="3">
        <v>30</v>
      </c>
      <c r="I14" s="3">
        <v>30</v>
      </c>
      <c r="J14" s="3">
        <v>30</v>
      </c>
      <c r="K14" s="3">
        <v>30</v>
      </c>
      <c r="L14" s="3">
        <v>30</v>
      </c>
      <c r="M14" s="29">
        <v>30</v>
      </c>
      <c r="N14" s="29"/>
    </row>
    <row r="15" spans="1:15" x14ac:dyDescent="0.2">
      <c r="A15" s="3" t="s">
        <v>17</v>
      </c>
      <c r="B15" s="3">
        <v>0.04</v>
      </c>
      <c r="C15" s="3">
        <v>0.04</v>
      </c>
      <c r="D15" s="3">
        <v>0.04</v>
      </c>
      <c r="E15" s="3">
        <v>0.04</v>
      </c>
      <c r="F15" s="3">
        <v>0.04</v>
      </c>
      <c r="G15" s="3">
        <v>0.04</v>
      </c>
      <c r="H15" s="3">
        <v>0.04</v>
      </c>
      <c r="I15" s="3">
        <v>0.04</v>
      </c>
      <c r="J15" s="3">
        <v>0.04</v>
      </c>
      <c r="K15" s="3">
        <v>0.04</v>
      </c>
      <c r="L15" s="3">
        <v>0.04</v>
      </c>
      <c r="M15" s="3">
        <v>0.04</v>
      </c>
    </row>
    <row r="16" spans="1:15" x14ac:dyDescent="0.2">
      <c r="A16" s="3" t="s">
        <v>64</v>
      </c>
      <c r="B16" s="3">
        <f t="shared" ref="B16:M16" si="0">+B15+$F$9</f>
        <v>4.2500000000000003E-2</v>
      </c>
      <c r="C16" s="3">
        <f t="shared" si="0"/>
        <v>4.2500000000000003E-2</v>
      </c>
      <c r="D16" s="3">
        <f t="shared" si="0"/>
        <v>4.2500000000000003E-2</v>
      </c>
      <c r="E16" s="3">
        <f t="shared" si="0"/>
        <v>4.2500000000000003E-2</v>
      </c>
      <c r="F16" s="3">
        <f t="shared" si="0"/>
        <v>4.2500000000000003E-2</v>
      </c>
      <c r="G16" s="3">
        <f t="shared" si="0"/>
        <v>4.2500000000000003E-2</v>
      </c>
      <c r="H16" s="3">
        <f t="shared" si="0"/>
        <v>4.2500000000000003E-2</v>
      </c>
      <c r="I16" s="3">
        <f t="shared" si="0"/>
        <v>4.2500000000000003E-2</v>
      </c>
      <c r="J16" s="3">
        <f t="shared" si="0"/>
        <v>4.2500000000000003E-2</v>
      </c>
      <c r="K16" s="3">
        <f t="shared" si="0"/>
        <v>4.2500000000000003E-2</v>
      </c>
      <c r="L16" s="3">
        <f t="shared" si="0"/>
        <v>4.2500000000000003E-2</v>
      </c>
      <c r="M16" s="29">
        <f t="shared" si="0"/>
        <v>4.2500000000000003E-2</v>
      </c>
      <c r="N16" s="29"/>
    </row>
    <row r="17" spans="1:15" x14ac:dyDescent="0.2">
      <c r="A17" s="3" t="s">
        <v>20</v>
      </c>
      <c r="B17" s="37">
        <f t="shared" ref="B17:M17" si="1">+B16/$D$8</f>
        <v>1.1805555555555556E-4</v>
      </c>
      <c r="C17" s="37">
        <f t="shared" si="1"/>
        <v>1.1805555555555556E-4</v>
      </c>
      <c r="D17" s="37">
        <f t="shared" si="1"/>
        <v>1.1805555555555556E-4</v>
      </c>
      <c r="E17" s="37">
        <f t="shared" si="1"/>
        <v>1.1805555555555556E-4</v>
      </c>
      <c r="F17" s="37">
        <f t="shared" si="1"/>
        <v>1.1805555555555556E-4</v>
      </c>
      <c r="G17" s="37">
        <f t="shared" si="1"/>
        <v>1.1805555555555556E-4</v>
      </c>
      <c r="H17" s="37">
        <f t="shared" si="1"/>
        <v>1.1805555555555556E-4</v>
      </c>
      <c r="I17" s="37">
        <f t="shared" si="1"/>
        <v>1.1805555555555556E-4</v>
      </c>
      <c r="J17" s="37">
        <f t="shared" si="1"/>
        <v>1.1805555555555556E-4</v>
      </c>
      <c r="K17" s="37">
        <f t="shared" si="1"/>
        <v>1.1805555555555556E-4</v>
      </c>
      <c r="L17" s="37">
        <f t="shared" si="1"/>
        <v>1.1805555555555556E-4</v>
      </c>
      <c r="M17" s="38">
        <f t="shared" si="1"/>
        <v>1.1805555555555556E-4</v>
      </c>
      <c r="N17" s="38"/>
    </row>
    <row r="18" spans="1:15" x14ac:dyDescent="0.2">
      <c r="A18" s="3" t="s">
        <v>69</v>
      </c>
      <c r="B18" s="32">
        <f t="shared" ref="B18:M18" si="2">+$D$7</f>
        <v>100000</v>
      </c>
      <c r="C18" s="32">
        <f t="shared" si="2"/>
        <v>100000</v>
      </c>
      <c r="D18" s="32">
        <f t="shared" si="2"/>
        <v>100000</v>
      </c>
      <c r="E18" s="32">
        <f t="shared" si="2"/>
        <v>100000</v>
      </c>
      <c r="F18" s="32">
        <f t="shared" si="2"/>
        <v>100000</v>
      </c>
      <c r="G18" s="32">
        <f t="shared" si="2"/>
        <v>100000</v>
      </c>
      <c r="H18" s="32">
        <f t="shared" si="2"/>
        <v>100000</v>
      </c>
      <c r="I18" s="32">
        <f t="shared" si="2"/>
        <v>100000</v>
      </c>
      <c r="J18" s="32">
        <f t="shared" si="2"/>
        <v>100000</v>
      </c>
      <c r="K18" s="32">
        <f t="shared" si="2"/>
        <v>100000</v>
      </c>
      <c r="L18" s="32">
        <f t="shared" si="2"/>
        <v>100000</v>
      </c>
      <c r="M18" s="33">
        <f t="shared" si="2"/>
        <v>100000</v>
      </c>
      <c r="N18" s="33"/>
    </row>
    <row r="19" spans="1:15" x14ac:dyDescent="0.2">
      <c r="A19" s="3" t="s">
        <v>70</v>
      </c>
      <c r="B19" s="34">
        <f t="shared" ref="B19:M19" si="3">ROUND(B17*B14*B18,2)</f>
        <v>354.17</v>
      </c>
      <c r="C19" s="34">
        <f t="shared" si="3"/>
        <v>354.17</v>
      </c>
      <c r="D19" s="34">
        <f t="shared" si="3"/>
        <v>354.17</v>
      </c>
      <c r="E19" s="34">
        <f t="shared" si="3"/>
        <v>354.17</v>
      </c>
      <c r="F19" s="34">
        <f t="shared" si="3"/>
        <v>354.17</v>
      </c>
      <c r="G19" s="34">
        <f t="shared" si="3"/>
        <v>354.17</v>
      </c>
      <c r="H19" s="34">
        <f t="shared" si="3"/>
        <v>354.17</v>
      </c>
      <c r="I19" s="34">
        <f t="shared" si="3"/>
        <v>354.17</v>
      </c>
      <c r="J19" s="34">
        <f t="shared" si="3"/>
        <v>354.17</v>
      </c>
      <c r="K19" s="34">
        <f t="shared" si="3"/>
        <v>354.17</v>
      </c>
      <c r="L19" s="34">
        <f t="shared" si="3"/>
        <v>354.17</v>
      </c>
      <c r="M19" s="35">
        <f t="shared" si="3"/>
        <v>354.17</v>
      </c>
      <c r="N19" s="35"/>
    </row>
    <row r="20" spans="1:15" x14ac:dyDescent="0.2">
      <c r="A20" s="3" t="s">
        <v>71</v>
      </c>
      <c r="B20" s="41">
        <v>615</v>
      </c>
      <c r="C20" s="41">
        <v>615</v>
      </c>
      <c r="D20" s="41">
        <v>615</v>
      </c>
      <c r="E20" s="41">
        <v>615</v>
      </c>
      <c r="F20" s="41">
        <v>615</v>
      </c>
      <c r="G20" s="41">
        <v>615</v>
      </c>
      <c r="H20" s="41">
        <v>615</v>
      </c>
      <c r="I20" s="41">
        <v>615</v>
      </c>
      <c r="J20" s="41">
        <v>615</v>
      </c>
      <c r="K20" s="41">
        <v>615</v>
      </c>
      <c r="L20" s="41">
        <v>615</v>
      </c>
      <c r="M20" s="42">
        <v>615</v>
      </c>
      <c r="N20" s="42"/>
    </row>
    <row r="21" spans="1:15" x14ac:dyDescent="0.2">
      <c r="A21" s="3" t="s">
        <v>72</v>
      </c>
      <c r="B21" s="15">
        <f t="shared" ref="B21:M21" si="4">B20*B19</f>
        <v>217814.55000000002</v>
      </c>
      <c r="C21" s="15">
        <f t="shared" si="4"/>
        <v>217814.55000000002</v>
      </c>
      <c r="D21" s="15">
        <f t="shared" si="4"/>
        <v>217814.55000000002</v>
      </c>
      <c r="E21" s="15">
        <f t="shared" si="4"/>
        <v>217814.55000000002</v>
      </c>
      <c r="F21" s="15">
        <f t="shared" si="4"/>
        <v>217814.55000000002</v>
      </c>
      <c r="G21" s="15">
        <f t="shared" si="4"/>
        <v>217814.55000000002</v>
      </c>
      <c r="H21" s="15">
        <f t="shared" si="4"/>
        <v>217814.55000000002</v>
      </c>
      <c r="I21" s="15">
        <f t="shared" si="4"/>
        <v>217814.55000000002</v>
      </c>
      <c r="J21" s="15">
        <f t="shared" si="4"/>
        <v>217814.55000000002</v>
      </c>
      <c r="K21" s="15">
        <f t="shared" si="4"/>
        <v>217814.55000000002</v>
      </c>
      <c r="L21" s="15">
        <f t="shared" si="4"/>
        <v>217814.55000000002</v>
      </c>
      <c r="M21" s="43">
        <f t="shared" si="4"/>
        <v>217814.55000000002</v>
      </c>
      <c r="N21" s="43">
        <f>SUM(B21:M21)</f>
        <v>2613774.5999999996</v>
      </c>
      <c r="O21" s="15"/>
    </row>
    <row r="22" spans="1:15" x14ac:dyDescent="0.2">
      <c r="M22" s="29"/>
      <c r="N22" s="29"/>
    </row>
    <row r="23" spans="1:15" x14ac:dyDescent="0.2">
      <c r="M23" s="29"/>
      <c r="N23" s="29"/>
    </row>
    <row r="24" spans="1:15" x14ac:dyDescent="0.2">
      <c r="M24" s="29"/>
      <c r="N24" s="29"/>
    </row>
    <row r="25" spans="1:15" x14ac:dyDescent="0.2">
      <c r="M25" s="29"/>
      <c r="N25" s="29"/>
    </row>
    <row r="26" spans="1:15" ht="13.2" x14ac:dyDescent="0.25">
      <c r="A26" s="24" t="s">
        <v>73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44"/>
      <c r="N26" s="44"/>
    </row>
    <row r="27" spans="1:15" ht="13.2" x14ac:dyDescent="0.25">
      <c r="A27" s="25" t="s">
        <v>74</v>
      </c>
      <c r="B27" s="26"/>
      <c r="C27" s="26"/>
      <c r="D27" s="2"/>
      <c r="E27" s="2"/>
      <c r="F27" s="2"/>
      <c r="G27" s="2"/>
      <c r="H27" s="2"/>
      <c r="I27" s="2"/>
      <c r="J27" s="2"/>
      <c r="K27" s="2"/>
      <c r="L27" s="2"/>
      <c r="M27" s="44"/>
      <c r="N27" s="44"/>
    </row>
    <row r="28" spans="1: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44"/>
      <c r="N28" s="44"/>
    </row>
    <row r="29" spans="1:15" x14ac:dyDescent="0.2">
      <c r="A29" s="3" t="s">
        <v>67</v>
      </c>
      <c r="D29" s="28">
        <v>79</v>
      </c>
      <c r="M29" s="29"/>
      <c r="N29" s="29"/>
    </row>
    <row r="30" spans="1:15" x14ac:dyDescent="0.2">
      <c r="A30" s="3" t="s">
        <v>59</v>
      </c>
      <c r="D30" s="28">
        <v>360</v>
      </c>
      <c r="E30" s="3" t="s">
        <v>60</v>
      </c>
      <c r="M30" s="29"/>
      <c r="N30" s="29"/>
      <c r="O30" s="28"/>
    </row>
    <row r="31" spans="1:15" x14ac:dyDescent="0.2">
      <c r="A31" s="3" t="s">
        <v>21</v>
      </c>
      <c r="D31" s="45" t="s">
        <v>68</v>
      </c>
      <c r="F31" s="3">
        <v>2.5000000000000001E-3</v>
      </c>
      <c r="M31" s="29"/>
      <c r="N31" s="29"/>
      <c r="O31" s="28"/>
    </row>
    <row r="32" spans="1:15" x14ac:dyDescent="0.2">
      <c r="A32" s="3" t="s">
        <v>13</v>
      </c>
      <c r="M32" s="29"/>
      <c r="N32" s="29"/>
    </row>
    <row r="33" spans="1:15" x14ac:dyDescent="0.2">
      <c r="M33" s="29"/>
      <c r="N33" s="29"/>
    </row>
    <row r="34" spans="1:15" s="13" customFormat="1" x14ac:dyDescent="0.2">
      <c r="A34" s="46" t="s">
        <v>61</v>
      </c>
      <c r="B34" s="30" t="s">
        <v>22</v>
      </c>
      <c r="C34" s="30" t="s">
        <v>23</v>
      </c>
      <c r="D34" s="30" t="s">
        <v>24</v>
      </c>
      <c r="E34" s="30" t="s">
        <v>25</v>
      </c>
      <c r="F34" s="30" t="s">
        <v>26</v>
      </c>
      <c r="G34" s="30" t="s">
        <v>27</v>
      </c>
      <c r="H34" s="30" t="s">
        <v>28</v>
      </c>
      <c r="I34" s="30" t="s">
        <v>29</v>
      </c>
      <c r="J34" s="30" t="s">
        <v>30</v>
      </c>
      <c r="K34" s="30" t="s">
        <v>31</v>
      </c>
      <c r="L34" s="30" t="s">
        <v>32</v>
      </c>
      <c r="M34" s="30" t="s">
        <v>33</v>
      </c>
      <c r="N34" s="30" t="s">
        <v>19</v>
      </c>
      <c r="O34" s="36"/>
    </row>
    <row r="35" spans="1:15" x14ac:dyDescent="0.2">
      <c r="A35" s="3" t="s">
        <v>62</v>
      </c>
      <c r="B35" s="31"/>
      <c r="C35" s="31"/>
      <c r="D35" s="31"/>
      <c r="E35" s="31"/>
      <c r="F35" s="31"/>
      <c r="G35" s="31"/>
      <c r="H35" s="31"/>
      <c r="I35" s="31"/>
      <c r="J35" s="31"/>
      <c r="M35" s="29"/>
      <c r="N35" s="29"/>
    </row>
    <row r="36" spans="1:15" x14ac:dyDescent="0.2">
      <c r="A36" s="3" t="s">
        <v>63</v>
      </c>
      <c r="B36" s="3">
        <v>30</v>
      </c>
      <c r="C36" s="3">
        <v>30</v>
      </c>
      <c r="D36" s="3">
        <v>30</v>
      </c>
      <c r="E36" s="3">
        <v>30</v>
      </c>
      <c r="F36" s="3">
        <v>30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29">
        <v>30</v>
      </c>
      <c r="N36" s="29"/>
    </row>
    <row r="37" spans="1:15" x14ac:dyDescent="0.2">
      <c r="A37" s="3" t="s">
        <v>17</v>
      </c>
      <c r="B37" s="3">
        <v>0.04</v>
      </c>
      <c r="C37" s="3">
        <v>0.04</v>
      </c>
      <c r="D37" s="3">
        <v>0.04</v>
      </c>
      <c r="E37" s="3">
        <v>0.04</v>
      </c>
      <c r="F37" s="3">
        <v>0.04</v>
      </c>
      <c r="G37" s="3">
        <v>0.04</v>
      </c>
      <c r="H37" s="3">
        <v>0.04</v>
      </c>
      <c r="I37" s="3">
        <v>0.04</v>
      </c>
      <c r="J37" s="3">
        <v>0.04</v>
      </c>
      <c r="K37" s="3">
        <v>0.04</v>
      </c>
      <c r="L37" s="3">
        <v>0.04</v>
      </c>
      <c r="M37" s="3">
        <v>0.04</v>
      </c>
      <c r="N37" s="29"/>
    </row>
    <row r="38" spans="1:15" x14ac:dyDescent="0.2">
      <c r="A38" s="3" t="s">
        <v>64</v>
      </c>
      <c r="B38" s="3">
        <f t="shared" ref="B38:M38" si="5">+B37+$F$31</f>
        <v>4.2500000000000003E-2</v>
      </c>
      <c r="C38" s="3">
        <f t="shared" si="5"/>
        <v>4.2500000000000003E-2</v>
      </c>
      <c r="D38" s="3">
        <f t="shared" si="5"/>
        <v>4.2500000000000003E-2</v>
      </c>
      <c r="E38" s="3">
        <f t="shared" si="5"/>
        <v>4.2500000000000003E-2</v>
      </c>
      <c r="F38" s="3">
        <f t="shared" si="5"/>
        <v>4.2500000000000003E-2</v>
      </c>
      <c r="G38" s="3">
        <f t="shared" si="5"/>
        <v>4.2500000000000003E-2</v>
      </c>
      <c r="H38" s="3">
        <f t="shared" si="5"/>
        <v>4.2500000000000003E-2</v>
      </c>
      <c r="I38" s="3">
        <f t="shared" si="5"/>
        <v>4.2500000000000003E-2</v>
      </c>
      <c r="J38" s="3">
        <f t="shared" si="5"/>
        <v>4.2500000000000003E-2</v>
      </c>
      <c r="K38" s="3">
        <f t="shared" si="5"/>
        <v>4.2500000000000003E-2</v>
      </c>
      <c r="L38" s="3">
        <f t="shared" si="5"/>
        <v>4.2500000000000003E-2</v>
      </c>
      <c r="M38" s="29">
        <f t="shared" si="5"/>
        <v>4.2500000000000003E-2</v>
      </c>
      <c r="N38" s="29"/>
    </row>
    <row r="39" spans="1:15" x14ac:dyDescent="0.2">
      <c r="A39" s="3" t="s">
        <v>20</v>
      </c>
      <c r="B39" s="37">
        <f t="shared" ref="B39:M39" si="6">+B38/$D$30</f>
        <v>1.1805555555555556E-4</v>
      </c>
      <c r="C39" s="37">
        <f t="shared" si="6"/>
        <v>1.1805555555555556E-4</v>
      </c>
      <c r="D39" s="37">
        <f t="shared" si="6"/>
        <v>1.1805555555555556E-4</v>
      </c>
      <c r="E39" s="37">
        <f t="shared" si="6"/>
        <v>1.1805555555555556E-4</v>
      </c>
      <c r="F39" s="37">
        <f t="shared" si="6"/>
        <v>1.1805555555555556E-4</v>
      </c>
      <c r="G39" s="37">
        <f t="shared" si="6"/>
        <v>1.1805555555555556E-4</v>
      </c>
      <c r="H39" s="37">
        <f t="shared" si="6"/>
        <v>1.1805555555555556E-4</v>
      </c>
      <c r="I39" s="37">
        <f t="shared" si="6"/>
        <v>1.1805555555555556E-4</v>
      </c>
      <c r="J39" s="37">
        <f t="shared" si="6"/>
        <v>1.1805555555555556E-4</v>
      </c>
      <c r="K39" s="37">
        <f t="shared" si="6"/>
        <v>1.1805555555555556E-4</v>
      </c>
      <c r="L39" s="37">
        <f t="shared" si="6"/>
        <v>1.1805555555555556E-4</v>
      </c>
      <c r="M39" s="38">
        <f t="shared" si="6"/>
        <v>1.1805555555555556E-4</v>
      </c>
      <c r="N39" s="38"/>
    </row>
    <row r="40" spans="1:15" x14ac:dyDescent="0.2">
      <c r="A40" s="3" t="s">
        <v>69</v>
      </c>
      <c r="B40" s="32">
        <f t="shared" ref="B40:M40" si="7">$D$29</f>
        <v>79</v>
      </c>
      <c r="C40" s="32">
        <f t="shared" si="7"/>
        <v>79</v>
      </c>
      <c r="D40" s="32">
        <f t="shared" si="7"/>
        <v>79</v>
      </c>
      <c r="E40" s="32">
        <f t="shared" si="7"/>
        <v>79</v>
      </c>
      <c r="F40" s="32">
        <f t="shared" si="7"/>
        <v>79</v>
      </c>
      <c r="G40" s="32">
        <f t="shared" si="7"/>
        <v>79</v>
      </c>
      <c r="H40" s="32">
        <f t="shared" si="7"/>
        <v>79</v>
      </c>
      <c r="I40" s="32">
        <f t="shared" si="7"/>
        <v>79</v>
      </c>
      <c r="J40" s="32">
        <f t="shared" si="7"/>
        <v>79</v>
      </c>
      <c r="K40" s="32">
        <f t="shared" si="7"/>
        <v>79</v>
      </c>
      <c r="L40" s="32">
        <f t="shared" si="7"/>
        <v>79</v>
      </c>
      <c r="M40" s="33">
        <f t="shared" si="7"/>
        <v>79</v>
      </c>
      <c r="N40" s="33"/>
    </row>
    <row r="41" spans="1:15" x14ac:dyDescent="0.2">
      <c r="A41" s="3" t="s">
        <v>70</v>
      </c>
      <c r="B41" s="34">
        <f t="shared" ref="B41:M41" si="8">ROUND(B39*B36*B40,2)</f>
        <v>0.28000000000000003</v>
      </c>
      <c r="C41" s="34">
        <f t="shared" si="8"/>
        <v>0.28000000000000003</v>
      </c>
      <c r="D41" s="34">
        <f t="shared" si="8"/>
        <v>0.28000000000000003</v>
      </c>
      <c r="E41" s="34">
        <f t="shared" si="8"/>
        <v>0.28000000000000003</v>
      </c>
      <c r="F41" s="34">
        <f t="shared" si="8"/>
        <v>0.28000000000000003</v>
      </c>
      <c r="G41" s="34">
        <f t="shared" si="8"/>
        <v>0.28000000000000003</v>
      </c>
      <c r="H41" s="34">
        <f t="shared" si="8"/>
        <v>0.28000000000000003</v>
      </c>
      <c r="I41" s="34">
        <f t="shared" si="8"/>
        <v>0.28000000000000003</v>
      </c>
      <c r="J41" s="34">
        <f t="shared" si="8"/>
        <v>0.28000000000000003</v>
      </c>
      <c r="K41" s="34">
        <f t="shared" si="8"/>
        <v>0.28000000000000003</v>
      </c>
      <c r="L41" s="34">
        <f t="shared" si="8"/>
        <v>0.28000000000000003</v>
      </c>
      <c r="M41" s="35">
        <f t="shared" si="8"/>
        <v>0.28000000000000003</v>
      </c>
      <c r="N41" s="35"/>
    </row>
    <row r="42" spans="1:15" x14ac:dyDescent="0.2">
      <c r="A42" s="3" t="s">
        <v>71</v>
      </c>
      <c r="B42" s="41">
        <v>320000</v>
      </c>
      <c r="C42" s="41">
        <v>320000</v>
      </c>
      <c r="D42" s="41">
        <v>320000</v>
      </c>
      <c r="E42" s="41">
        <v>320000</v>
      </c>
      <c r="F42" s="41">
        <v>320000</v>
      </c>
      <c r="G42" s="41">
        <v>320000</v>
      </c>
      <c r="H42" s="41">
        <v>320000</v>
      </c>
      <c r="I42" s="41">
        <v>320000</v>
      </c>
      <c r="J42" s="41">
        <v>320000</v>
      </c>
      <c r="K42" s="41">
        <v>320000</v>
      </c>
      <c r="L42" s="41">
        <v>320000</v>
      </c>
      <c r="M42" s="42">
        <v>320000</v>
      </c>
      <c r="N42" s="42"/>
    </row>
    <row r="43" spans="1:15" x14ac:dyDescent="0.2">
      <c r="A43" s="3" t="s">
        <v>72</v>
      </c>
      <c r="B43" s="15">
        <f t="shared" ref="B43:M43" si="9">B42*B41</f>
        <v>89600.000000000015</v>
      </c>
      <c r="C43" s="15">
        <f t="shared" si="9"/>
        <v>89600.000000000015</v>
      </c>
      <c r="D43" s="15">
        <f t="shared" si="9"/>
        <v>89600.000000000015</v>
      </c>
      <c r="E43" s="15">
        <f t="shared" si="9"/>
        <v>89600.000000000015</v>
      </c>
      <c r="F43" s="15">
        <f t="shared" si="9"/>
        <v>89600.000000000015</v>
      </c>
      <c r="G43" s="15">
        <f t="shared" si="9"/>
        <v>89600.000000000015</v>
      </c>
      <c r="H43" s="15">
        <f t="shared" si="9"/>
        <v>89600.000000000015</v>
      </c>
      <c r="I43" s="15">
        <f t="shared" si="9"/>
        <v>89600.000000000015</v>
      </c>
      <c r="J43" s="15">
        <f t="shared" si="9"/>
        <v>89600.000000000015</v>
      </c>
      <c r="K43" s="15">
        <f t="shared" si="9"/>
        <v>89600.000000000015</v>
      </c>
      <c r="L43" s="15">
        <f t="shared" si="9"/>
        <v>89600.000000000015</v>
      </c>
      <c r="M43" s="43">
        <f t="shared" si="9"/>
        <v>89600.000000000015</v>
      </c>
      <c r="N43" s="43">
        <f>SUM(B43:M43)</f>
        <v>1075200.0000000002</v>
      </c>
      <c r="O43" s="15"/>
    </row>
    <row r="44" spans="1:15" x14ac:dyDescent="0.2">
      <c r="M44" s="29"/>
      <c r="N44" s="29"/>
    </row>
    <row r="45" spans="1:15" x14ac:dyDescent="0.2">
      <c r="M45" s="29"/>
      <c r="N45" s="29"/>
    </row>
    <row r="46" spans="1:15" x14ac:dyDescent="0.2">
      <c r="M46" s="29"/>
      <c r="N46" s="29"/>
    </row>
    <row r="47" spans="1:15" x14ac:dyDescent="0.2">
      <c r="M47" s="29"/>
      <c r="N47" s="29"/>
    </row>
    <row r="48" spans="1:15" x14ac:dyDescent="0.2">
      <c r="M48" s="29"/>
      <c r="N48" s="29"/>
    </row>
    <row r="49" spans="13:14" x14ac:dyDescent="0.2">
      <c r="M49" s="29"/>
      <c r="N49" s="29"/>
    </row>
    <row r="50" spans="13:14" x14ac:dyDescent="0.2">
      <c r="M50" s="29"/>
      <c r="N50" s="29"/>
    </row>
    <row r="51" spans="13:14" x14ac:dyDescent="0.2">
      <c r="M51" s="29"/>
      <c r="N51" s="29"/>
    </row>
    <row r="52" spans="13:14" x14ac:dyDescent="0.2">
      <c r="M52" s="29"/>
      <c r="N52" s="29"/>
    </row>
    <row r="53" spans="13:14" x14ac:dyDescent="0.2">
      <c r="M53" s="29"/>
      <c r="N53" s="29"/>
    </row>
    <row r="54" spans="13:14" x14ac:dyDescent="0.2">
      <c r="M54" s="29"/>
      <c r="N54" s="29"/>
    </row>
    <row r="55" spans="13:14" x14ac:dyDescent="0.2">
      <c r="M55" s="29"/>
      <c r="N55" s="29"/>
    </row>
    <row r="56" spans="13:14" x14ac:dyDescent="0.2">
      <c r="M56" s="29"/>
      <c r="N56" s="29"/>
    </row>
    <row r="57" spans="13:14" x14ac:dyDescent="0.2">
      <c r="M57" s="29"/>
      <c r="N57" s="29"/>
    </row>
    <row r="58" spans="13:14" x14ac:dyDescent="0.2">
      <c r="M58" s="29"/>
      <c r="N58" s="29"/>
    </row>
    <row r="59" spans="13:14" x14ac:dyDescent="0.2">
      <c r="M59" s="29"/>
      <c r="N59" s="29"/>
    </row>
    <row r="60" spans="13:14" x14ac:dyDescent="0.2">
      <c r="M60" s="29"/>
      <c r="N60" s="29"/>
    </row>
    <row r="61" spans="13:14" x14ac:dyDescent="0.2">
      <c r="M61" s="29"/>
      <c r="N61" s="29"/>
    </row>
    <row r="62" spans="13:14" x14ac:dyDescent="0.2">
      <c r="M62" s="29"/>
      <c r="N62" s="29"/>
    </row>
    <row r="63" spans="13:14" x14ac:dyDescent="0.2">
      <c r="M63" s="29"/>
      <c r="N63" s="29"/>
    </row>
    <row r="64" spans="13:14" x14ac:dyDescent="0.2">
      <c r="M64" s="29"/>
      <c r="N64" s="29"/>
    </row>
    <row r="65" spans="13:14" x14ac:dyDescent="0.2">
      <c r="M65" s="29"/>
      <c r="N65" s="29"/>
    </row>
    <row r="66" spans="13:14" x14ac:dyDescent="0.2">
      <c r="M66" s="29"/>
      <c r="N66" s="29"/>
    </row>
    <row r="67" spans="13:14" x14ac:dyDescent="0.2">
      <c r="M67" s="29"/>
      <c r="N67" s="29"/>
    </row>
    <row r="68" spans="13:14" x14ac:dyDescent="0.2">
      <c r="M68" s="29"/>
      <c r="N68" s="29"/>
    </row>
    <row r="69" spans="13:14" x14ac:dyDescent="0.2">
      <c r="M69" s="29"/>
      <c r="N69" s="29"/>
    </row>
    <row r="70" spans="13:14" x14ac:dyDescent="0.2">
      <c r="M70" s="29"/>
      <c r="N70" s="29"/>
    </row>
    <row r="71" spans="13:14" x14ac:dyDescent="0.2">
      <c r="M71" s="29"/>
      <c r="N71" s="29"/>
    </row>
    <row r="72" spans="13:14" x14ac:dyDescent="0.2">
      <c r="M72" s="29"/>
      <c r="N72" s="29"/>
    </row>
    <row r="73" spans="13:14" x14ac:dyDescent="0.2">
      <c r="M73" s="29"/>
      <c r="N73" s="29"/>
    </row>
    <row r="74" spans="13:14" x14ac:dyDescent="0.2">
      <c r="M74" s="29"/>
      <c r="N74" s="29"/>
    </row>
    <row r="75" spans="13:14" x14ac:dyDescent="0.2">
      <c r="M75" s="29"/>
      <c r="N75" s="29"/>
    </row>
    <row r="76" spans="13:14" x14ac:dyDescent="0.2">
      <c r="M76" s="29"/>
      <c r="N76" s="29"/>
    </row>
    <row r="77" spans="13:14" x14ac:dyDescent="0.2">
      <c r="M77" s="29"/>
      <c r="N77" s="29"/>
    </row>
    <row r="78" spans="13:14" x14ac:dyDescent="0.2">
      <c r="M78" s="29"/>
      <c r="N78" s="29"/>
    </row>
    <row r="79" spans="13:14" x14ac:dyDescent="0.2">
      <c r="M79" s="29"/>
      <c r="N79" s="29"/>
    </row>
    <row r="80" spans="13:14" x14ac:dyDescent="0.2">
      <c r="M80" s="29"/>
      <c r="N80" s="29"/>
    </row>
    <row r="81" spans="13:14" x14ac:dyDescent="0.2">
      <c r="M81" s="29"/>
      <c r="N81" s="29"/>
    </row>
    <row r="82" spans="13:14" x14ac:dyDescent="0.2">
      <c r="M82" s="29"/>
      <c r="N82" s="29"/>
    </row>
    <row r="83" spans="13:14" x14ac:dyDescent="0.2">
      <c r="M83" s="29"/>
      <c r="N83" s="29"/>
    </row>
    <row r="84" spans="13:14" x14ac:dyDescent="0.2">
      <c r="M84" s="29"/>
      <c r="N84" s="29"/>
    </row>
    <row r="85" spans="13:14" x14ac:dyDescent="0.2">
      <c r="M85" s="29"/>
      <c r="N85" s="29"/>
    </row>
    <row r="86" spans="13:14" x14ac:dyDescent="0.2">
      <c r="M86" s="29"/>
      <c r="N86" s="29"/>
    </row>
    <row r="87" spans="13:14" x14ac:dyDescent="0.2">
      <c r="M87" s="29"/>
      <c r="N87" s="29"/>
    </row>
    <row r="88" spans="13:14" x14ac:dyDescent="0.2">
      <c r="M88" s="29"/>
      <c r="N88" s="29"/>
    </row>
    <row r="89" spans="13:14" x14ac:dyDescent="0.2">
      <c r="M89" s="29"/>
      <c r="N89" s="29"/>
    </row>
    <row r="90" spans="13:14" x14ac:dyDescent="0.2">
      <c r="M90" s="29"/>
      <c r="N90" s="29"/>
    </row>
    <row r="91" spans="13:14" x14ac:dyDescent="0.2">
      <c r="M91" s="29"/>
      <c r="N91" s="29"/>
    </row>
    <row r="92" spans="13:14" x14ac:dyDescent="0.2">
      <c r="M92" s="29"/>
      <c r="N92" s="29"/>
    </row>
    <row r="93" spans="13:14" x14ac:dyDescent="0.2">
      <c r="M93" s="29"/>
      <c r="N93" s="29"/>
    </row>
    <row r="94" spans="13:14" x14ac:dyDescent="0.2">
      <c r="M94" s="29"/>
      <c r="N94" s="29"/>
    </row>
    <row r="95" spans="13:14" x14ac:dyDescent="0.2">
      <c r="M95" s="29"/>
      <c r="N95" s="29"/>
    </row>
    <row r="96" spans="13:14" x14ac:dyDescent="0.2">
      <c r="M96" s="29"/>
      <c r="N96" s="29"/>
    </row>
    <row r="97" spans="13:14" x14ac:dyDescent="0.2">
      <c r="M97" s="29"/>
      <c r="N97" s="29"/>
    </row>
    <row r="98" spans="13:14" x14ac:dyDescent="0.2">
      <c r="M98" s="29"/>
      <c r="N98" s="29"/>
    </row>
    <row r="99" spans="13:14" x14ac:dyDescent="0.2">
      <c r="M99" s="29"/>
      <c r="N99" s="29"/>
    </row>
    <row r="100" spans="13:14" x14ac:dyDescent="0.2">
      <c r="M100" s="29"/>
      <c r="N100" s="29"/>
    </row>
    <row r="101" spans="13:14" x14ac:dyDescent="0.2">
      <c r="M101" s="29"/>
      <c r="N101" s="29"/>
    </row>
    <row r="102" spans="13:14" x14ac:dyDescent="0.2">
      <c r="M102" s="29"/>
      <c r="N102" s="29"/>
    </row>
    <row r="103" spans="13:14" x14ac:dyDescent="0.2">
      <c r="M103" s="29"/>
      <c r="N103" s="29"/>
    </row>
    <row r="104" spans="13:14" x14ac:dyDescent="0.2">
      <c r="M104" s="29"/>
      <c r="N104" s="29"/>
    </row>
    <row r="105" spans="13:14" x14ac:dyDescent="0.2">
      <c r="M105" s="29"/>
      <c r="N105" s="29"/>
    </row>
    <row r="106" spans="13:14" x14ac:dyDescent="0.2">
      <c r="M106" s="29"/>
      <c r="N106" s="29"/>
    </row>
    <row r="107" spans="13:14" x14ac:dyDescent="0.2">
      <c r="M107" s="29"/>
      <c r="N107" s="29"/>
    </row>
    <row r="108" spans="13:14" x14ac:dyDescent="0.2">
      <c r="M108" s="29"/>
      <c r="N108" s="29"/>
    </row>
    <row r="109" spans="13:14" x14ac:dyDescent="0.2">
      <c r="M109" s="29"/>
      <c r="N109" s="29"/>
    </row>
    <row r="110" spans="13:14" x14ac:dyDescent="0.2">
      <c r="M110" s="29"/>
      <c r="N110" s="29"/>
    </row>
    <row r="111" spans="13:14" x14ac:dyDescent="0.2">
      <c r="M111" s="29"/>
      <c r="N111" s="29"/>
    </row>
    <row r="112" spans="13:14" x14ac:dyDescent="0.2">
      <c r="M112" s="29"/>
      <c r="N112" s="29"/>
    </row>
    <row r="113" spans="13:14" x14ac:dyDescent="0.2">
      <c r="M113" s="29"/>
      <c r="N113" s="29"/>
    </row>
    <row r="114" spans="13:14" x14ac:dyDescent="0.2">
      <c r="M114" s="29"/>
      <c r="N114" s="29"/>
    </row>
    <row r="115" spans="13:14" x14ac:dyDescent="0.2">
      <c r="M115" s="29"/>
      <c r="N115" s="29"/>
    </row>
    <row r="116" spans="13:14" x14ac:dyDescent="0.2">
      <c r="M116" s="29"/>
      <c r="N116" s="29"/>
    </row>
    <row r="117" spans="13:14" x14ac:dyDescent="0.2">
      <c r="M117" s="29"/>
      <c r="N117" s="29"/>
    </row>
    <row r="118" spans="13:14" x14ac:dyDescent="0.2">
      <c r="M118" s="29"/>
      <c r="N118" s="29"/>
    </row>
    <row r="119" spans="13:14" x14ac:dyDescent="0.2">
      <c r="M119" s="29"/>
      <c r="N119" s="29"/>
    </row>
    <row r="120" spans="13:14" x14ac:dyDescent="0.2">
      <c r="M120" s="29"/>
      <c r="N120" s="29"/>
    </row>
    <row r="121" spans="13:14" x14ac:dyDescent="0.2">
      <c r="M121" s="29"/>
      <c r="N121" s="29"/>
    </row>
    <row r="122" spans="13:14" x14ac:dyDescent="0.2">
      <c r="M122" s="29"/>
      <c r="N122" s="29"/>
    </row>
    <row r="123" spans="13:14" x14ac:dyDescent="0.2">
      <c r="M123" s="29"/>
      <c r="N123" s="29"/>
    </row>
    <row r="124" spans="13:14" x14ac:dyDescent="0.2">
      <c r="M124" s="29"/>
      <c r="N124" s="29"/>
    </row>
    <row r="125" spans="13:14" x14ac:dyDescent="0.2">
      <c r="M125" s="29"/>
      <c r="N125" s="29"/>
    </row>
    <row r="126" spans="13:14" x14ac:dyDescent="0.2">
      <c r="M126" s="29"/>
      <c r="N126" s="29"/>
    </row>
    <row r="127" spans="13:14" x14ac:dyDescent="0.2">
      <c r="M127" s="29"/>
      <c r="N127" s="29"/>
    </row>
    <row r="128" spans="13:14" x14ac:dyDescent="0.2">
      <c r="M128" s="29"/>
      <c r="N128" s="29"/>
    </row>
    <row r="129" spans="13:14" x14ac:dyDescent="0.2">
      <c r="M129" s="29"/>
      <c r="N129" s="29"/>
    </row>
    <row r="130" spans="13:14" x14ac:dyDescent="0.2">
      <c r="M130" s="29"/>
      <c r="N130" s="29"/>
    </row>
    <row r="131" spans="13:14" x14ac:dyDescent="0.2">
      <c r="M131" s="29"/>
      <c r="N131" s="29"/>
    </row>
    <row r="132" spans="13:14" x14ac:dyDescent="0.2">
      <c r="M132" s="29"/>
      <c r="N132" s="29"/>
    </row>
    <row r="133" spans="13:14" x14ac:dyDescent="0.2">
      <c r="M133" s="29"/>
      <c r="N133" s="29"/>
    </row>
    <row r="134" spans="13:14" x14ac:dyDescent="0.2">
      <c r="M134" s="29"/>
      <c r="N134" s="29"/>
    </row>
    <row r="135" spans="13:14" x14ac:dyDescent="0.2">
      <c r="M135" s="29"/>
      <c r="N135" s="29"/>
    </row>
    <row r="136" spans="13:14" x14ac:dyDescent="0.2">
      <c r="M136" s="29"/>
      <c r="N136" s="29"/>
    </row>
    <row r="137" spans="13:14" x14ac:dyDescent="0.2">
      <c r="M137" s="29"/>
      <c r="N137" s="29"/>
    </row>
    <row r="138" spans="13:14" x14ac:dyDescent="0.2">
      <c r="M138" s="29"/>
      <c r="N138" s="29"/>
    </row>
    <row r="139" spans="13:14" x14ac:dyDescent="0.2">
      <c r="M139" s="29"/>
      <c r="N139" s="29"/>
    </row>
    <row r="140" spans="13:14" x14ac:dyDescent="0.2">
      <c r="M140" s="29"/>
      <c r="N140" s="29"/>
    </row>
    <row r="141" spans="13:14" x14ac:dyDescent="0.2">
      <c r="M141" s="29"/>
      <c r="N141" s="29"/>
    </row>
    <row r="142" spans="13:14" x14ac:dyDescent="0.2">
      <c r="M142" s="29"/>
      <c r="N142" s="29"/>
    </row>
    <row r="143" spans="13:14" x14ac:dyDescent="0.2">
      <c r="M143" s="29"/>
      <c r="N143" s="29"/>
    </row>
    <row r="144" spans="13:14" x14ac:dyDescent="0.2">
      <c r="M144" s="29"/>
      <c r="N144" s="29"/>
    </row>
    <row r="145" spans="13:14" x14ac:dyDescent="0.2">
      <c r="M145" s="29"/>
      <c r="N145" s="29"/>
    </row>
    <row r="146" spans="13:14" x14ac:dyDescent="0.2">
      <c r="M146" s="29"/>
      <c r="N146" s="29"/>
    </row>
    <row r="147" spans="13:14" x14ac:dyDescent="0.2">
      <c r="M147" s="29"/>
      <c r="N147" s="29"/>
    </row>
    <row r="148" spans="13:14" x14ac:dyDescent="0.2">
      <c r="M148" s="29"/>
      <c r="N148" s="29"/>
    </row>
    <row r="149" spans="13:14" x14ac:dyDescent="0.2">
      <c r="M149" s="29"/>
      <c r="N149" s="29"/>
    </row>
    <row r="150" spans="13:14" x14ac:dyDescent="0.2">
      <c r="M150" s="29"/>
      <c r="N150" s="29"/>
    </row>
    <row r="151" spans="13:14" x14ac:dyDescent="0.2">
      <c r="M151" s="29"/>
      <c r="N151" s="29"/>
    </row>
    <row r="152" spans="13:14" x14ac:dyDescent="0.2">
      <c r="M152" s="29"/>
      <c r="N152" s="29"/>
    </row>
    <row r="153" spans="13:14" x14ac:dyDescent="0.2">
      <c r="M153" s="29"/>
      <c r="N153" s="29"/>
    </row>
    <row r="154" spans="13:14" x14ac:dyDescent="0.2">
      <c r="M154" s="29"/>
      <c r="N154" s="29"/>
    </row>
    <row r="155" spans="13:14" x14ac:dyDescent="0.2">
      <c r="M155" s="29"/>
      <c r="N155" s="29"/>
    </row>
    <row r="156" spans="13:14" x14ac:dyDescent="0.2">
      <c r="M156" s="29"/>
      <c r="N156" s="29"/>
    </row>
    <row r="157" spans="13:14" x14ac:dyDescent="0.2">
      <c r="M157" s="29"/>
      <c r="N157" s="29"/>
    </row>
    <row r="158" spans="13:14" x14ac:dyDescent="0.2">
      <c r="M158" s="29"/>
      <c r="N158" s="29"/>
    </row>
    <row r="159" spans="13:14" x14ac:dyDescent="0.2">
      <c r="M159" s="29"/>
      <c r="N159" s="29"/>
    </row>
    <row r="160" spans="13:14" x14ac:dyDescent="0.2">
      <c r="M160" s="29"/>
      <c r="N160" s="29"/>
    </row>
    <row r="161" spans="13:14" x14ac:dyDescent="0.2">
      <c r="M161" s="29"/>
      <c r="N161" s="29"/>
    </row>
    <row r="162" spans="13:14" x14ac:dyDescent="0.2">
      <c r="M162" s="29"/>
      <c r="N162" s="29"/>
    </row>
    <row r="163" spans="13:14" x14ac:dyDescent="0.2">
      <c r="M163" s="29"/>
      <c r="N163" s="29"/>
    </row>
    <row r="164" spans="13:14" x14ac:dyDescent="0.2">
      <c r="M164" s="29"/>
      <c r="N164" s="29"/>
    </row>
    <row r="165" spans="13:14" x14ac:dyDescent="0.2">
      <c r="M165" s="29"/>
      <c r="N165" s="29"/>
    </row>
    <row r="166" spans="13:14" x14ac:dyDescent="0.2">
      <c r="M166" s="29"/>
      <c r="N166" s="29"/>
    </row>
    <row r="167" spans="13:14" x14ac:dyDescent="0.2">
      <c r="M167" s="29"/>
      <c r="N167" s="29"/>
    </row>
    <row r="168" spans="13:14" x14ac:dyDescent="0.2">
      <c r="M168" s="29"/>
      <c r="N168" s="29"/>
    </row>
    <row r="169" spans="13:14" x14ac:dyDescent="0.2">
      <c r="M169" s="29"/>
      <c r="N169" s="29"/>
    </row>
    <row r="170" spans="13:14" x14ac:dyDescent="0.2">
      <c r="M170" s="29"/>
      <c r="N170" s="29"/>
    </row>
    <row r="171" spans="13:14" x14ac:dyDescent="0.2">
      <c r="M171" s="29"/>
      <c r="N171" s="29"/>
    </row>
    <row r="172" spans="13:14" x14ac:dyDescent="0.2">
      <c r="M172" s="29"/>
      <c r="N172" s="29"/>
    </row>
    <row r="173" spans="13:14" x14ac:dyDescent="0.2">
      <c r="M173" s="29"/>
      <c r="N173" s="29"/>
    </row>
    <row r="174" spans="13:14" x14ac:dyDescent="0.2">
      <c r="M174" s="29"/>
      <c r="N174" s="29"/>
    </row>
    <row r="175" spans="13:14" x14ac:dyDescent="0.2">
      <c r="M175" s="29"/>
      <c r="N175" s="29"/>
    </row>
    <row r="176" spans="13:14" x14ac:dyDescent="0.2">
      <c r="M176" s="29"/>
      <c r="N176" s="29"/>
    </row>
    <row r="177" spans="13:14" x14ac:dyDescent="0.2">
      <c r="M177" s="29"/>
      <c r="N177" s="29"/>
    </row>
    <row r="178" spans="13:14" x14ac:dyDescent="0.2">
      <c r="M178" s="29"/>
      <c r="N178" s="29"/>
    </row>
    <row r="179" spans="13:14" x14ac:dyDescent="0.2">
      <c r="M179" s="29"/>
      <c r="N179" s="29"/>
    </row>
    <row r="180" spans="13:14" x14ac:dyDescent="0.2">
      <c r="M180" s="29"/>
      <c r="N180" s="29"/>
    </row>
    <row r="181" spans="13:14" x14ac:dyDescent="0.2">
      <c r="M181" s="29"/>
      <c r="N181" s="29"/>
    </row>
    <row r="182" spans="13:14" x14ac:dyDescent="0.2">
      <c r="M182" s="29"/>
      <c r="N182" s="29"/>
    </row>
    <row r="183" spans="13:14" x14ac:dyDescent="0.2">
      <c r="M183" s="29"/>
      <c r="N183" s="29"/>
    </row>
    <row r="184" spans="13:14" x14ac:dyDescent="0.2">
      <c r="M184" s="29"/>
      <c r="N184" s="29"/>
    </row>
    <row r="185" spans="13:14" x14ac:dyDescent="0.2">
      <c r="M185" s="29"/>
      <c r="N185" s="29"/>
    </row>
    <row r="186" spans="13:14" x14ac:dyDescent="0.2">
      <c r="M186" s="29"/>
      <c r="N186" s="29"/>
    </row>
    <row r="187" spans="13:14" x14ac:dyDescent="0.2">
      <c r="M187" s="29"/>
      <c r="N187" s="29"/>
    </row>
    <row r="188" spans="13:14" x14ac:dyDescent="0.2">
      <c r="M188" s="29"/>
      <c r="N188" s="29"/>
    </row>
    <row r="189" spans="13:14" x14ac:dyDescent="0.2">
      <c r="M189" s="29"/>
      <c r="N189" s="29"/>
    </row>
    <row r="190" spans="13:14" x14ac:dyDescent="0.2">
      <c r="M190" s="29"/>
      <c r="N190" s="29"/>
    </row>
    <row r="191" spans="13:14" x14ac:dyDescent="0.2">
      <c r="M191" s="29"/>
      <c r="N191" s="29"/>
    </row>
    <row r="192" spans="13:14" x14ac:dyDescent="0.2">
      <c r="M192" s="29"/>
      <c r="N192" s="29"/>
    </row>
    <row r="193" spans="13:14" x14ac:dyDescent="0.2">
      <c r="M193" s="29"/>
      <c r="N193" s="29"/>
    </row>
    <row r="194" spans="13:14" x14ac:dyDescent="0.2">
      <c r="M194" s="29"/>
      <c r="N194" s="29"/>
    </row>
    <row r="195" spans="13:14" x14ac:dyDescent="0.2">
      <c r="M195" s="29"/>
      <c r="N195" s="29"/>
    </row>
    <row r="196" spans="13:14" x14ac:dyDescent="0.2">
      <c r="M196" s="29"/>
      <c r="N196" s="29"/>
    </row>
    <row r="197" spans="13:14" x14ac:dyDescent="0.2">
      <c r="M197" s="29"/>
      <c r="N197" s="29"/>
    </row>
    <row r="198" spans="13:14" x14ac:dyDescent="0.2">
      <c r="M198" s="29"/>
      <c r="N198" s="29"/>
    </row>
    <row r="199" spans="13:14" x14ac:dyDescent="0.2">
      <c r="M199" s="29"/>
      <c r="N199" s="29"/>
    </row>
    <row r="200" spans="13:14" x14ac:dyDescent="0.2">
      <c r="M200" s="29"/>
      <c r="N200" s="29"/>
    </row>
    <row r="201" spans="13:14" x14ac:dyDescent="0.2">
      <c r="M201" s="29"/>
      <c r="N201" s="29"/>
    </row>
    <row r="202" spans="13:14" x14ac:dyDescent="0.2">
      <c r="M202" s="29"/>
      <c r="N202" s="29"/>
    </row>
    <row r="203" spans="13:14" x14ac:dyDescent="0.2">
      <c r="M203" s="29"/>
      <c r="N203" s="29"/>
    </row>
    <row r="204" spans="13:14" x14ac:dyDescent="0.2">
      <c r="M204" s="29"/>
      <c r="N204" s="29"/>
    </row>
    <row r="205" spans="13:14" x14ac:dyDescent="0.2">
      <c r="M205" s="29"/>
      <c r="N205" s="29"/>
    </row>
    <row r="206" spans="13:14" x14ac:dyDescent="0.2">
      <c r="M206" s="29"/>
      <c r="N206" s="29"/>
    </row>
    <row r="207" spans="13:14" x14ac:dyDescent="0.2">
      <c r="M207" s="29"/>
      <c r="N207" s="29"/>
    </row>
    <row r="208" spans="13:14" x14ac:dyDescent="0.2">
      <c r="M208" s="29"/>
      <c r="N208" s="29"/>
    </row>
    <row r="209" spans="13:14" x14ac:dyDescent="0.2">
      <c r="M209" s="29"/>
      <c r="N209" s="29"/>
    </row>
    <row r="210" spans="13:14" x14ac:dyDescent="0.2">
      <c r="M210" s="29"/>
      <c r="N210" s="29"/>
    </row>
    <row r="211" spans="13:14" x14ac:dyDescent="0.2">
      <c r="M211" s="29"/>
      <c r="N211" s="29"/>
    </row>
    <row r="212" spans="13:14" x14ac:dyDescent="0.2">
      <c r="M212" s="29"/>
      <c r="N212" s="29"/>
    </row>
    <row r="213" spans="13:14" x14ac:dyDescent="0.2">
      <c r="M213" s="29"/>
      <c r="N213" s="29"/>
    </row>
    <row r="214" spans="13:14" x14ac:dyDescent="0.2">
      <c r="M214" s="29"/>
      <c r="N214" s="29"/>
    </row>
    <row r="215" spans="13:14" x14ac:dyDescent="0.2">
      <c r="M215" s="29"/>
      <c r="N215" s="29"/>
    </row>
    <row r="216" spans="13:14" x14ac:dyDescent="0.2">
      <c r="M216" s="29"/>
      <c r="N216" s="29"/>
    </row>
    <row r="217" spans="13:14" x14ac:dyDescent="0.2">
      <c r="M217" s="29"/>
      <c r="N217" s="29"/>
    </row>
    <row r="218" spans="13:14" x14ac:dyDescent="0.2">
      <c r="M218" s="29"/>
      <c r="N218" s="29"/>
    </row>
    <row r="219" spans="13:14" x14ac:dyDescent="0.2">
      <c r="M219" s="29"/>
      <c r="N219" s="29"/>
    </row>
    <row r="220" spans="13:14" x14ac:dyDescent="0.2">
      <c r="M220" s="29"/>
      <c r="N220" s="29"/>
    </row>
    <row r="221" spans="13:14" x14ac:dyDescent="0.2">
      <c r="M221" s="29"/>
      <c r="N221" s="29"/>
    </row>
    <row r="222" spans="13:14" x14ac:dyDescent="0.2">
      <c r="M222" s="29"/>
      <c r="N222" s="29"/>
    </row>
    <row r="223" spans="13:14" x14ac:dyDescent="0.2">
      <c r="M223" s="29"/>
      <c r="N223" s="29"/>
    </row>
    <row r="224" spans="13:14" x14ac:dyDescent="0.2">
      <c r="M224" s="29"/>
      <c r="N224" s="29"/>
    </row>
    <row r="225" spans="13:14" x14ac:dyDescent="0.2">
      <c r="M225" s="29"/>
      <c r="N225" s="29"/>
    </row>
    <row r="226" spans="13:14" x14ac:dyDescent="0.2">
      <c r="M226" s="29"/>
      <c r="N226" s="29"/>
    </row>
    <row r="227" spans="13:14" x14ac:dyDescent="0.2">
      <c r="M227" s="29"/>
      <c r="N227" s="29"/>
    </row>
    <row r="228" spans="13:14" x14ac:dyDescent="0.2">
      <c r="M228" s="29"/>
      <c r="N228" s="29"/>
    </row>
    <row r="229" spans="13:14" x14ac:dyDescent="0.2">
      <c r="M229" s="29"/>
      <c r="N229" s="29"/>
    </row>
    <row r="230" spans="13:14" x14ac:dyDescent="0.2">
      <c r="M230" s="29"/>
      <c r="N230" s="29"/>
    </row>
    <row r="231" spans="13:14" x14ac:dyDescent="0.2">
      <c r="M231" s="29"/>
      <c r="N231" s="29"/>
    </row>
    <row r="232" spans="13:14" x14ac:dyDescent="0.2">
      <c r="M232" s="29"/>
      <c r="N232" s="29"/>
    </row>
    <row r="233" spans="13:14" x14ac:dyDescent="0.2">
      <c r="M233" s="29"/>
      <c r="N233" s="29"/>
    </row>
    <row r="234" spans="13:14" x14ac:dyDescent="0.2">
      <c r="M234" s="29"/>
      <c r="N234" s="29"/>
    </row>
    <row r="235" spans="13:14" x14ac:dyDescent="0.2">
      <c r="M235" s="29"/>
      <c r="N235" s="29"/>
    </row>
    <row r="236" spans="13:14" x14ac:dyDescent="0.2">
      <c r="M236" s="29"/>
      <c r="N236" s="29"/>
    </row>
    <row r="237" spans="13:14" x14ac:dyDescent="0.2">
      <c r="M237" s="29"/>
      <c r="N237" s="29"/>
    </row>
    <row r="238" spans="13:14" x14ac:dyDescent="0.2">
      <c r="M238" s="29"/>
      <c r="N238" s="29"/>
    </row>
    <row r="239" spans="13:14" x14ac:dyDescent="0.2">
      <c r="M239" s="29"/>
      <c r="N239" s="29"/>
    </row>
    <row r="240" spans="13:14" x14ac:dyDescent="0.2">
      <c r="M240" s="29"/>
      <c r="N240" s="29"/>
    </row>
    <row r="241" spans="13:14" x14ac:dyDescent="0.2">
      <c r="M241" s="29"/>
      <c r="N241" s="29"/>
    </row>
    <row r="242" spans="13:14" x14ac:dyDescent="0.2">
      <c r="M242" s="29"/>
      <c r="N242" s="29"/>
    </row>
    <row r="243" spans="13:14" x14ac:dyDescent="0.2">
      <c r="M243" s="29"/>
      <c r="N243" s="29"/>
    </row>
    <row r="244" spans="13:14" x14ac:dyDescent="0.2">
      <c r="M244" s="29"/>
      <c r="N244" s="29"/>
    </row>
    <row r="245" spans="13:14" x14ac:dyDescent="0.2">
      <c r="M245" s="29"/>
      <c r="N245" s="29"/>
    </row>
    <row r="246" spans="13:14" x14ac:dyDescent="0.2">
      <c r="M246" s="29"/>
      <c r="N246" s="29"/>
    </row>
    <row r="247" spans="13:14" x14ac:dyDescent="0.2">
      <c r="M247" s="29"/>
      <c r="N247" s="29"/>
    </row>
    <row r="248" spans="13:14" x14ac:dyDescent="0.2">
      <c r="M248" s="29"/>
      <c r="N248" s="29"/>
    </row>
    <row r="249" spans="13:14" x14ac:dyDescent="0.2">
      <c r="M249" s="29"/>
      <c r="N249" s="29"/>
    </row>
    <row r="250" spans="13:14" x14ac:dyDescent="0.2">
      <c r="M250" s="29"/>
      <c r="N250" s="29"/>
    </row>
    <row r="251" spans="13:14" x14ac:dyDescent="0.2">
      <c r="M251" s="29"/>
      <c r="N251" s="29"/>
    </row>
    <row r="252" spans="13:14" x14ac:dyDescent="0.2">
      <c r="M252" s="29"/>
      <c r="N252" s="29"/>
    </row>
    <row r="253" spans="13:14" x14ac:dyDescent="0.2">
      <c r="M253" s="29"/>
      <c r="N253" s="29"/>
    </row>
    <row r="254" spans="13:14" x14ac:dyDescent="0.2">
      <c r="M254" s="29"/>
      <c r="N254" s="29"/>
    </row>
    <row r="255" spans="13:14" x14ac:dyDescent="0.2">
      <c r="M255" s="29"/>
      <c r="N255" s="29"/>
    </row>
    <row r="256" spans="13:14" x14ac:dyDescent="0.2">
      <c r="M256" s="29"/>
      <c r="N256" s="29"/>
    </row>
    <row r="257" spans="13:14" x14ac:dyDescent="0.2">
      <c r="M257" s="29"/>
      <c r="N257" s="29"/>
    </row>
    <row r="258" spans="13:14" x14ac:dyDescent="0.2">
      <c r="M258" s="29"/>
      <c r="N258" s="29"/>
    </row>
    <row r="259" spans="13:14" x14ac:dyDescent="0.2">
      <c r="M259" s="29"/>
      <c r="N259" s="29"/>
    </row>
    <row r="260" spans="13:14" x14ac:dyDescent="0.2">
      <c r="M260" s="29"/>
      <c r="N260" s="29"/>
    </row>
    <row r="261" spans="13:14" x14ac:dyDescent="0.2">
      <c r="M261" s="29"/>
      <c r="N261" s="29"/>
    </row>
    <row r="262" spans="13:14" x14ac:dyDescent="0.2">
      <c r="M262" s="29"/>
      <c r="N262" s="29"/>
    </row>
    <row r="263" spans="13:14" x14ac:dyDescent="0.2">
      <c r="M263" s="29"/>
      <c r="N263" s="29"/>
    </row>
    <row r="264" spans="13:14" x14ac:dyDescent="0.2">
      <c r="M264" s="29"/>
      <c r="N264" s="29"/>
    </row>
    <row r="265" spans="13:14" x14ac:dyDescent="0.2">
      <c r="M265" s="29"/>
      <c r="N265" s="29"/>
    </row>
    <row r="266" spans="13:14" x14ac:dyDescent="0.2">
      <c r="M266" s="29"/>
      <c r="N266" s="29"/>
    </row>
    <row r="267" spans="13:14" x14ac:dyDescent="0.2">
      <c r="M267" s="29"/>
      <c r="N267" s="29"/>
    </row>
    <row r="268" spans="13:14" x14ac:dyDescent="0.2">
      <c r="M268" s="29"/>
      <c r="N268" s="29"/>
    </row>
    <row r="269" spans="13:14" x14ac:dyDescent="0.2">
      <c r="M269" s="29"/>
      <c r="N269" s="29"/>
    </row>
    <row r="270" spans="13:14" x14ac:dyDescent="0.2">
      <c r="M270" s="29"/>
      <c r="N270" s="29"/>
    </row>
    <row r="271" spans="13:14" x14ac:dyDescent="0.2">
      <c r="M271" s="29"/>
      <c r="N271" s="29"/>
    </row>
    <row r="272" spans="13:14" x14ac:dyDescent="0.2">
      <c r="M272" s="29"/>
      <c r="N272" s="29"/>
    </row>
    <row r="273" spans="13:14" x14ac:dyDescent="0.2">
      <c r="M273" s="29"/>
      <c r="N273" s="29"/>
    </row>
    <row r="274" spans="13:14" x14ac:dyDescent="0.2">
      <c r="M274" s="29"/>
      <c r="N274" s="29"/>
    </row>
    <row r="275" spans="13:14" x14ac:dyDescent="0.2">
      <c r="M275" s="29"/>
      <c r="N275" s="29"/>
    </row>
    <row r="276" spans="13:14" x14ac:dyDescent="0.2">
      <c r="M276" s="29"/>
      <c r="N276" s="29"/>
    </row>
    <row r="277" spans="13:14" x14ac:dyDescent="0.2">
      <c r="M277" s="29"/>
      <c r="N277" s="29"/>
    </row>
    <row r="278" spans="13:14" x14ac:dyDescent="0.2">
      <c r="M278" s="29"/>
      <c r="N278" s="29"/>
    </row>
    <row r="279" spans="13:14" x14ac:dyDescent="0.2">
      <c r="M279" s="29"/>
      <c r="N279" s="29"/>
    </row>
    <row r="280" spans="13:14" x14ac:dyDescent="0.2">
      <c r="M280" s="29"/>
      <c r="N280" s="29"/>
    </row>
    <row r="281" spans="13:14" x14ac:dyDescent="0.2">
      <c r="M281" s="29"/>
      <c r="N281" s="29"/>
    </row>
    <row r="282" spans="13:14" x14ac:dyDescent="0.2">
      <c r="M282" s="29"/>
      <c r="N282" s="29"/>
    </row>
    <row r="283" spans="13:14" x14ac:dyDescent="0.2">
      <c r="M283" s="29"/>
      <c r="N283" s="29"/>
    </row>
    <row r="284" spans="13:14" x14ac:dyDescent="0.2">
      <c r="M284" s="29"/>
      <c r="N284" s="29"/>
    </row>
    <row r="285" spans="13:14" x14ac:dyDescent="0.2">
      <c r="M285" s="29"/>
      <c r="N285" s="29"/>
    </row>
    <row r="286" spans="13:14" x14ac:dyDescent="0.2">
      <c r="M286" s="29"/>
      <c r="N286" s="29"/>
    </row>
    <row r="287" spans="13:14" x14ac:dyDescent="0.2">
      <c r="M287" s="29"/>
      <c r="N287" s="29"/>
    </row>
    <row r="288" spans="13:14" x14ac:dyDescent="0.2">
      <c r="M288" s="29"/>
      <c r="N288" s="29"/>
    </row>
    <row r="289" spans="13:14" x14ac:dyDescent="0.2">
      <c r="M289" s="29"/>
      <c r="N289" s="29"/>
    </row>
    <row r="290" spans="13:14" x14ac:dyDescent="0.2">
      <c r="M290" s="29"/>
      <c r="N290" s="29"/>
    </row>
    <row r="291" spans="13:14" x14ac:dyDescent="0.2">
      <c r="M291" s="29"/>
      <c r="N291" s="29"/>
    </row>
    <row r="292" spans="13:14" x14ac:dyDescent="0.2">
      <c r="M292" s="29"/>
      <c r="N292" s="29"/>
    </row>
    <row r="293" spans="13:14" x14ac:dyDescent="0.2">
      <c r="M293" s="29"/>
      <c r="N293" s="29"/>
    </row>
    <row r="294" spans="13:14" x14ac:dyDescent="0.2">
      <c r="M294" s="29"/>
      <c r="N294" s="29"/>
    </row>
    <row r="295" spans="13:14" x14ac:dyDescent="0.2">
      <c r="M295" s="29"/>
      <c r="N295" s="29"/>
    </row>
    <row r="296" spans="13:14" x14ac:dyDescent="0.2">
      <c r="M296" s="29"/>
      <c r="N296" s="29"/>
    </row>
    <row r="297" spans="13:14" x14ac:dyDescent="0.2">
      <c r="M297" s="29"/>
      <c r="N297" s="29"/>
    </row>
    <row r="298" spans="13:14" x14ac:dyDescent="0.2">
      <c r="M298" s="29"/>
      <c r="N298" s="29"/>
    </row>
    <row r="299" spans="13:14" x14ac:dyDescent="0.2">
      <c r="M299" s="29"/>
      <c r="N299" s="29"/>
    </row>
    <row r="300" spans="13:14" x14ac:dyDescent="0.2">
      <c r="M300" s="29"/>
      <c r="N300" s="29"/>
    </row>
    <row r="301" spans="13:14" x14ac:dyDescent="0.2">
      <c r="M301" s="29"/>
      <c r="N301" s="29"/>
    </row>
    <row r="302" spans="13:14" x14ac:dyDescent="0.2">
      <c r="M302" s="29"/>
      <c r="N302" s="29"/>
    </row>
    <row r="303" spans="13:14" x14ac:dyDescent="0.2">
      <c r="M303" s="29"/>
      <c r="N303" s="29"/>
    </row>
    <row r="304" spans="13:14" x14ac:dyDescent="0.2">
      <c r="M304" s="29"/>
      <c r="N304" s="29"/>
    </row>
    <row r="305" spans="13:14" x14ac:dyDescent="0.2">
      <c r="M305" s="29"/>
      <c r="N305" s="29"/>
    </row>
    <row r="306" spans="13:14" x14ac:dyDescent="0.2">
      <c r="M306" s="29"/>
      <c r="N306" s="29"/>
    </row>
    <row r="307" spans="13:14" x14ac:dyDescent="0.2">
      <c r="M307" s="29"/>
      <c r="N307" s="29"/>
    </row>
    <row r="308" spans="13:14" x14ac:dyDescent="0.2">
      <c r="M308" s="29"/>
      <c r="N308" s="29"/>
    </row>
    <row r="309" spans="13:14" x14ac:dyDescent="0.2">
      <c r="M309" s="29"/>
      <c r="N309" s="29"/>
    </row>
    <row r="310" spans="13:14" x14ac:dyDescent="0.2">
      <c r="M310" s="29"/>
      <c r="N310" s="29"/>
    </row>
    <row r="311" spans="13:14" x14ac:dyDescent="0.2">
      <c r="M311" s="29"/>
      <c r="N311" s="29"/>
    </row>
    <row r="312" spans="13:14" x14ac:dyDescent="0.2">
      <c r="M312" s="29"/>
      <c r="N312" s="29"/>
    </row>
    <row r="313" spans="13:14" x14ac:dyDescent="0.2">
      <c r="M313" s="29"/>
      <c r="N313" s="29"/>
    </row>
    <row r="314" spans="13:14" x14ac:dyDescent="0.2">
      <c r="M314" s="29"/>
      <c r="N314" s="29"/>
    </row>
    <row r="315" spans="13:14" x14ac:dyDescent="0.2">
      <c r="M315" s="29"/>
      <c r="N315" s="29"/>
    </row>
    <row r="316" spans="13:14" x14ac:dyDescent="0.2">
      <c r="M316" s="29"/>
      <c r="N316" s="29"/>
    </row>
    <row r="317" spans="13:14" x14ac:dyDescent="0.2">
      <c r="M317" s="29"/>
      <c r="N317" s="29"/>
    </row>
    <row r="318" spans="13:14" x14ac:dyDescent="0.2">
      <c r="M318" s="29"/>
      <c r="N318" s="29"/>
    </row>
    <row r="319" spans="13:14" x14ac:dyDescent="0.2">
      <c r="M319" s="29"/>
      <c r="N319" s="29"/>
    </row>
    <row r="320" spans="13:14" x14ac:dyDescent="0.2">
      <c r="M320" s="29"/>
      <c r="N320" s="29"/>
    </row>
    <row r="321" spans="13:14" x14ac:dyDescent="0.2">
      <c r="M321" s="29"/>
      <c r="N321" s="29"/>
    </row>
    <row r="322" spans="13:14" x14ac:dyDescent="0.2">
      <c r="M322" s="29"/>
      <c r="N322" s="29"/>
    </row>
    <row r="323" spans="13:14" x14ac:dyDescent="0.2">
      <c r="M323" s="29"/>
      <c r="N323" s="29"/>
    </row>
    <row r="324" spans="13:14" x14ac:dyDescent="0.2">
      <c r="M324" s="29"/>
      <c r="N324" s="29"/>
    </row>
    <row r="325" spans="13:14" x14ac:dyDescent="0.2">
      <c r="M325" s="29"/>
      <c r="N325" s="29"/>
    </row>
    <row r="326" spans="13:14" x14ac:dyDescent="0.2">
      <c r="M326" s="29"/>
      <c r="N326" s="29"/>
    </row>
    <row r="327" spans="13:14" x14ac:dyDescent="0.2">
      <c r="M327" s="29"/>
      <c r="N327" s="29"/>
    </row>
    <row r="328" spans="13:14" x14ac:dyDescent="0.2">
      <c r="M328" s="29"/>
      <c r="N328" s="29"/>
    </row>
    <row r="329" spans="13:14" x14ac:dyDescent="0.2">
      <c r="M329" s="29"/>
      <c r="N329" s="29"/>
    </row>
    <row r="330" spans="13:14" x14ac:dyDescent="0.2">
      <c r="M330" s="29"/>
      <c r="N330" s="29"/>
    </row>
    <row r="331" spans="13:14" x14ac:dyDescent="0.2">
      <c r="M331" s="29"/>
      <c r="N331" s="29"/>
    </row>
    <row r="332" spans="13:14" x14ac:dyDescent="0.2">
      <c r="M332" s="29"/>
      <c r="N332" s="29"/>
    </row>
    <row r="333" spans="13:14" x14ac:dyDescent="0.2">
      <c r="M333" s="29"/>
      <c r="N333" s="29"/>
    </row>
    <row r="334" spans="13:14" x14ac:dyDescent="0.2">
      <c r="M334" s="29"/>
      <c r="N334" s="29"/>
    </row>
    <row r="335" spans="13:14" x14ac:dyDescent="0.2">
      <c r="M335" s="29"/>
      <c r="N335" s="29"/>
    </row>
    <row r="336" spans="13:14" x14ac:dyDescent="0.2">
      <c r="M336" s="29"/>
      <c r="N336" s="29"/>
    </row>
    <row r="337" spans="13:14" x14ac:dyDescent="0.2">
      <c r="M337" s="29"/>
      <c r="N337" s="29"/>
    </row>
    <row r="338" spans="13:14" x14ac:dyDescent="0.2">
      <c r="M338" s="29"/>
      <c r="N338" s="29"/>
    </row>
    <row r="339" spans="13:14" x14ac:dyDescent="0.2">
      <c r="M339" s="29"/>
      <c r="N339" s="29"/>
    </row>
    <row r="340" spans="13:14" x14ac:dyDescent="0.2">
      <c r="M340" s="29"/>
      <c r="N340" s="29"/>
    </row>
    <row r="341" spans="13:14" x14ac:dyDescent="0.2">
      <c r="M341" s="29"/>
      <c r="N341" s="29"/>
    </row>
    <row r="342" spans="13:14" x14ac:dyDescent="0.2">
      <c r="M342" s="29"/>
      <c r="N342" s="29"/>
    </row>
    <row r="343" spans="13:14" x14ac:dyDescent="0.2">
      <c r="M343" s="29"/>
      <c r="N343" s="29"/>
    </row>
    <row r="344" spans="13:14" x14ac:dyDescent="0.2">
      <c r="M344" s="29"/>
      <c r="N344" s="29"/>
    </row>
    <row r="345" spans="13:14" x14ac:dyDescent="0.2">
      <c r="M345" s="29"/>
      <c r="N345" s="29"/>
    </row>
    <row r="346" spans="13:14" x14ac:dyDescent="0.2">
      <c r="M346" s="29"/>
      <c r="N346" s="29"/>
    </row>
    <row r="347" spans="13:14" x14ac:dyDescent="0.2">
      <c r="M347" s="29"/>
      <c r="N347" s="29"/>
    </row>
    <row r="348" spans="13:14" x14ac:dyDescent="0.2">
      <c r="M348" s="29"/>
      <c r="N348" s="29"/>
    </row>
    <row r="349" spans="13:14" x14ac:dyDescent="0.2">
      <c r="M349" s="29"/>
      <c r="N349" s="29"/>
    </row>
    <row r="350" spans="13:14" x14ac:dyDescent="0.2">
      <c r="M350" s="29"/>
      <c r="N350" s="29"/>
    </row>
    <row r="351" spans="13:14" x14ac:dyDescent="0.2">
      <c r="M351" s="29"/>
      <c r="N351" s="29"/>
    </row>
    <row r="352" spans="13:14" x14ac:dyDescent="0.2">
      <c r="M352" s="29"/>
      <c r="N352" s="29"/>
    </row>
    <row r="353" spans="13:14" x14ac:dyDescent="0.2">
      <c r="M353" s="29"/>
      <c r="N353" s="29"/>
    </row>
    <row r="354" spans="13:14" x14ac:dyDescent="0.2">
      <c r="M354" s="29"/>
      <c r="N354" s="29"/>
    </row>
    <row r="355" spans="13:14" x14ac:dyDescent="0.2">
      <c r="M355" s="29"/>
      <c r="N355" s="29"/>
    </row>
    <row r="356" spans="13:14" x14ac:dyDescent="0.2">
      <c r="M356" s="29"/>
      <c r="N356" s="29"/>
    </row>
    <row r="357" spans="13:14" x14ac:dyDescent="0.2">
      <c r="M357" s="29"/>
      <c r="N357" s="29"/>
    </row>
    <row r="358" spans="13:14" x14ac:dyDescent="0.2">
      <c r="M358" s="29"/>
      <c r="N358" s="29"/>
    </row>
    <row r="359" spans="13:14" x14ac:dyDescent="0.2">
      <c r="M359" s="29"/>
      <c r="N359" s="29"/>
    </row>
    <row r="360" spans="13:14" x14ac:dyDescent="0.2">
      <c r="M360" s="29"/>
      <c r="N360" s="29"/>
    </row>
    <row r="361" spans="13:14" x14ac:dyDescent="0.2">
      <c r="M361" s="29"/>
      <c r="N361" s="29"/>
    </row>
    <row r="362" spans="13:14" x14ac:dyDescent="0.2">
      <c r="M362" s="29"/>
      <c r="N362" s="29"/>
    </row>
    <row r="363" spans="13:14" x14ac:dyDescent="0.2">
      <c r="M363" s="29"/>
      <c r="N363" s="29"/>
    </row>
    <row r="364" spans="13:14" x14ac:dyDescent="0.2">
      <c r="M364" s="29"/>
      <c r="N364" s="29"/>
    </row>
    <row r="365" spans="13:14" x14ac:dyDescent="0.2">
      <c r="M365" s="29"/>
      <c r="N365" s="29"/>
    </row>
    <row r="366" spans="13:14" x14ac:dyDescent="0.2">
      <c r="M366" s="29"/>
      <c r="N366" s="29"/>
    </row>
    <row r="367" spans="13:14" x14ac:dyDescent="0.2">
      <c r="M367" s="29"/>
      <c r="N367" s="29"/>
    </row>
    <row r="368" spans="13:14" x14ac:dyDescent="0.2">
      <c r="M368" s="29"/>
      <c r="N368" s="29"/>
    </row>
    <row r="369" spans="13:14" x14ac:dyDescent="0.2">
      <c r="M369" s="29"/>
      <c r="N369" s="29"/>
    </row>
    <row r="370" spans="13:14" x14ac:dyDescent="0.2">
      <c r="M370" s="29"/>
      <c r="N370" s="29"/>
    </row>
    <row r="371" spans="13:14" x14ac:dyDescent="0.2">
      <c r="M371" s="29"/>
      <c r="N371" s="29"/>
    </row>
    <row r="372" spans="13:14" x14ac:dyDescent="0.2">
      <c r="M372" s="29"/>
      <c r="N372" s="29"/>
    </row>
    <row r="373" spans="13:14" x14ac:dyDescent="0.2">
      <c r="M373" s="29"/>
      <c r="N373" s="29"/>
    </row>
    <row r="374" spans="13:14" x14ac:dyDescent="0.2">
      <c r="M374" s="29"/>
      <c r="N374" s="29"/>
    </row>
    <row r="375" spans="13:14" x14ac:dyDescent="0.2">
      <c r="M375" s="29"/>
      <c r="N375" s="29"/>
    </row>
    <row r="376" spans="13:14" x14ac:dyDescent="0.2">
      <c r="M376" s="29"/>
      <c r="N376" s="29"/>
    </row>
    <row r="377" spans="13:14" x14ac:dyDescent="0.2">
      <c r="M377" s="29"/>
      <c r="N377" s="29"/>
    </row>
    <row r="378" spans="13:14" x14ac:dyDescent="0.2">
      <c r="M378" s="29"/>
      <c r="N378" s="29"/>
    </row>
    <row r="379" spans="13:14" x14ac:dyDescent="0.2">
      <c r="M379" s="29"/>
      <c r="N379" s="29"/>
    </row>
    <row r="380" spans="13:14" x14ac:dyDescent="0.2">
      <c r="M380" s="29"/>
      <c r="N380" s="29"/>
    </row>
    <row r="381" spans="13:14" x14ac:dyDescent="0.2">
      <c r="M381" s="29"/>
      <c r="N381" s="29"/>
    </row>
    <row r="382" spans="13:14" x14ac:dyDescent="0.2">
      <c r="M382" s="29"/>
      <c r="N382" s="29"/>
    </row>
    <row r="383" spans="13:14" x14ac:dyDescent="0.2">
      <c r="M383" s="29"/>
      <c r="N383" s="29"/>
    </row>
    <row r="384" spans="13:14" x14ac:dyDescent="0.2">
      <c r="M384" s="29"/>
      <c r="N384" s="29"/>
    </row>
    <row r="385" spans="13:14" x14ac:dyDescent="0.2">
      <c r="M385" s="29"/>
      <c r="N385" s="29"/>
    </row>
    <row r="386" spans="13:14" x14ac:dyDescent="0.2">
      <c r="M386" s="29"/>
      <c r="N386" s="29"/>
    </row>
    <row r="387" spans="13:14" x14ac:dyDescent="0.2">
      <c r="M387" s="29"/>
      <c r="N387" s="29"/>
    </row>
    <row r="388" spans="13:14" x14ac:dyDescent="0.2">
      <c r="M388" s="29"/>
      <c r="N388" s="29"/>
    </row>
    <row r="389" spans="13:14" x14ac:dyDescent="0.2">
      <c r="M389" s="29"/>
      <c r="N389" s="29"/>
    </row>
    <row r="390" spans="13:14" x14ac:dyDescent="0.2">
      <c r="M390" s="29"/>
      <c r="N390" s="29"/>
    </row>
    <row r="391" spans="13:14" x14ac:dyDescent="0.2">
      <c r="M391" s="29"/>
      <c r="N391" s="29"/>
    </row>
    <row r="392" spans="13:14" x14ac:dyDescent="0.2">
      <c r="M392" s="29"/>
      <c r="N392" s="29"/>
    </row>
    <row r="393" spans="13:14" x14ac:dyDescent="0.2">
      <c r="M393" s="29"/>
      <c r="N393" s="29"/>
    </row>
    <row r="394" spans="13:14" x14ac:dyDescent="0.2">
      <c r="M394" s="29"/>
      <c r="N394" s="29"/>
    </row>
    <row r="395" spans="13:14" x14ac:dyDescent="0.2">
      <c r="M395" s="29"/>
      <c r="N395" s="29"/>
    </row>
    <row r="396" spans="13:14" x14ac:dyDescent="0.2">
      <c r="M396" s="29"/>
      <c r="N396" s="29"/>
    </row>
    <row r="397" spans="13:14" x14ac:dyDescent="0.2">
      <c r="M397" s="29"/>
      <c r="N397" s="29"/>
    </row>
    <row r="398" spans="13:14" x14ac:dyDescent="0.2">
      <c r="M398" s="29"/>
      <c r="N398" s="29"/>
    </row>
    <row r="399" spans="13:14" x14ac:dyDescent="0.2">
      <c r="M399" s="29"/>
      <c r="N399" s="29"/>
    </row>
    <row r="400" spans="13:14" x14ac:dyDescent="0.2">
      <c r="M400" s="29"/>
      <c r="N400" s="29"/>
    </row>
    <row r="401" spans="13:14" x14ac:dyDescent="0.2">
      <c r="M401" s="29"/>
      <c r="N401" s="29"/>
    </row>
    <row r="402" spans="13:14" x14ac:dyDescent="0.2">
      <c r="M402" s="29"/>
      <c r="N402" s="29"/>
    </row>
    <row r="403" spans="13:14" x14ac:dyDescent="0.2">
      <c r="M403" s="29"/>
      <c r="N403" s="29"/>
    </row>
    <row r="404" spans="13:14" x14ac:dyDescent="0.2">
      <c r="M404" s="29"/>
      <c r="N404" s="29"/>
    </row>
    <row r="405" spans="13:14" x14ac:dyDescent="0.2">
      <c r="M405" s="29"/>
      <c r="N405" s="29"/>
    </row>
    <row r="406" spans="13:14" x14ac:dyDescent="0.2">
      <c r="M406" s="29"/>
      <c r="N406" s="29"/>
    </row>
    <row r="407" spans="13:14" x14ac:dyDescent="0.2">
      <c r="M407" s="29"/>
      <c r="N407" s="29"/>
    </row>
    <row r="408" spans="13:14" x14ac:dyDescent="0.2">
      <c r="M408" s="29"/>
      <c r="N408" s="29"/>
    </row>
    <row r="409" spans="13:14" x14ac:dyDescent="0.2">
      <c r="M409" s="29"/>
      <c r="N409" s="29"/>
    </row>
    <row r="410" spans="13:14" x14ac:dyDescent="0.2">
      <c r="M410" s="29"/>
      <c r="N410" s="29"/>
    </row>
    <row r="411" spans="13:14" x14ac:dyDescent="0.2">
      <c r="M411" s="29"/>
      <c r="N411" s="29"/>
    </row>
    <row r="412" spans="13:14" x14ac:dyDescent="0.2">
      <c r="M412" s="29"/>
      <c r="N412" s="29"/>
    </row>
    <row r="413" spans="13:14" x14ac:dyDescent="0.2">
      <c r="M413" s="29"/>
      <c r="N413" s="29"/>
    </row>
    <row r="414" spans="13:14" x14ac:dyDescent="0.2">
      <c r="M414" s="29"/>
      <c r="N414" s="29"/>
    </row>
    <row r="415" spans="13:14" x14ac:dyDescent="0.2">
      <c r="M415" s="29"/>
      <c r="N415" s="29"/>
    </row>
    <row r="416" spans="13:14" x14ac:dyDescent="0.2">
      <c r="M416" s="29"/>
      <c r="N416" s="29"/>
    </row>
    <row r="417" spans="13:14" x14ac:dyDescent="0.2">
      <c r="M417" s="29"/>
      <c r="N417" s="29"/>
    </row>
    <row r="418" spans="13:14" x14ac:dyDescent="0.2">
      <c r="M418" s="29"/>
      <c r="N418" s="29"/>
    </row>
    <row r="419" spans="13:14" x14ac:dyDescent="0.2">
      <c r="M419" s="29"/>
      <c r="N419" s="29"/>
    </row>
    <row r="420" spans="13:14" x14ac:dyDescent="0.2">
      <c r="M420" s="29"/>
      <c r="N420" s="29"/>
    </row>
    <row r="421" spans="13:14" x14ac:dyDescent="0.2">
      <c r="M421" s="29"/>
      <c r="N421" s="29"/>
    </row>
    <row r="422" spans="13:14" x14ac:dyDescent="0.2">
      <c r="M422" s="29"/>
      <c r="N422" s="29"/>
    </row>
    <row r="423" spans="13:14" x14ac:dyDescent="0.2">
      <c r="M423" s="29"/>
      <c r="N423" s="29"/>
    </row>
    <row r="424" spans="13:14" x14ac:dyDescent="0.2">
      <c r="M424" s="29"/>
      <c r="N424" s="29"/>
    </row>
    <row r="425" spans="13:14" x14ac:dyDescent="0.2">
      <c r="M425" s="29"/>
      <c r="N425" s="29"/>
    </row>
    <row r="426" spans="13:14" x14ac:dyDescent="0.2">
      <c r="M426" s="29"/>
      <c r="N426" s="29"/>
    </row>
    <row r="427" spans="13:14" x14ac:dyDescent="0.2">
      <c r="M427" s="29"/>
      <c r="N427" s="29"/>
    </row>
    <row r="428" spans="13:14" x14ac:dyDescent="0.2">
      <c r="M428" s="29"/>
      <c r="N428" s="29"/>
    </row>
    <row r="429" spans="13:14" x14ac:dyDescent="0.2">
      <c r="M429" s="29"/>
      <c r="N429" s="29"/>
    </row>
    <row r="430" spans="13:14" x14ac:dyDescent="0.2">
      <c r="M430" s="29"/>
      <c r="N430" s="29"/>
    </row>
    <row r="431" spans="13:14" x14ac:dyDescent="0.2">
      <c r="M431" s="29"/>
      <c r="N431" s="29"/>
    </row>
    <row r="432" spans="13:14" x14ac:dyDescent="0.2">
      <c r="M432" s="29"/>
      <c r="N432" s="29"/>
    </row>
    <row r="433" spans="13:14" x14ac:dyDescent="0.2">
      <c r="M433" s="29"/>
      <c r="N433" s="29"/>
    </row>
    <row r="434" spans="13:14" x14ac:dyDescent="0.2">
      <c r="M434" s="29"/>
      <c r="N434" s="29"/>
    </row>
    <row r="435" spans="13:14" x14ac:dyDescent="0.2">
      <c r="M435" s="29"/>
      <c r="N435" s="29"/>
    </row>
    <row r="436" spans="13:14" x14ac:dyDescent="0.2">
      <c r="M436" s="29"/>
      <c r="N436" s="29"/>
    </row>
    <row r="437" spans="13:14" x14ac:dyDescent="0.2">
      <c r="M437" s="29"/>
      <c r="N437" s="29"/>
    </row>
    <row r="438" spans="13:14" x14ac:dyDescent="0.2">
      <c r="M438" s="29"/>
      <c r="N438" s="29"/>
    </row>
    <row r="439" spans="13:14" x14ac:dyDescent="0.2">
      <c r="M439" s="29"/>
      <c r="N439" s="29"/>
    </row>
    <row r="440" spans="13:14" x14ac:dyDescent="0.2">
      <c r="M440" s="29"/>
      <c r="N440" s="29"/>
    </row>
    <row r="441" spans="13:14" x14ac:dyDescent="0.2">
      <c r="M441" s="29"/>
      <c r="N441" s="29"/>
    </row>
    <row r="442" spans="13:14" x14ac:dyDescent="0.2">
      <c r="M442" s="29"/>
      <c r="N442" s="29"/>
    </row>
    <row r="443" spans="13:14" x14ac:dyDescent="0.2">
      <c r="M443" s="29"/>
      <c r="N443" s="29"/>
    </row>
    <row r="444" spans="13:14" x14ac:dyDescent="0.2">
      <c r="M444" s="29"/>
      <c r="N444" s="29"/>
    </row>
    <row r="445" spans="13:14" x14ac:dyDescent="0.2">
      <c r="M445" s="29"/>
      <c r="N445" s="29"/>
    </row>
    <row r="446" spans="13:14" x14ac:dyDescent="0.2">
      <c r="M446" s="29"/>
      <c r="N446" s="29"/>
    </row>
    <row r="447" spans="13:14" x14ac:dyDescent="0.2">
      <c r="M447" s="29"/>
      <c r="N447" s="29"/>
    </row>
    <row r="448" spans="13:14" x14ac:dyDescent="0.2">
      <c r="M448" s="29"/>
      <c r="N448" s="29"/>
    </row>
    <row r="449" spans="13:14" x14ac:dyDescent="0.2">
      <c r="M449" s="29"/>
      <c r="N449" s="29"/>
    </row>
    <row r="450" spans="13:14" x14ac:dyDescent="0.2">
      <c r="M450" s="29"/>
      <c r="N450" s="29"/>
    </row>
    <row r="451" spans="13:14" x14ac:dyDescent="0.2">
      <c r="M451" s="29"/>
      <c r="N451" s="29"/>
    </row>
    <row r="452" spans="13:14" x14ac:dyDescent="0.2">
      <c r="M452" s="29"/>
      <c r="N452" s="29"/>
    </row>
    <row r="453" spans="13:14" x14ac:dyDescent="0.2">
      <c r="M453" s="29"/>
      <c r="N453" s="29"/>
    </row>
    <row r="454" spans="13:14" x14ac:dyDescent="0.2">
      <c r="M454" s="29"/>
      <c r="N454" s="29"/>
    </row>
    <row r="455" spans="13:14" x14ac:dyDescent="0.2">
      <c r="M455" s="29"/>
      <c r="N455" s="29"/>
    </row>
    <row r="456" spans="13:14" x14ac:dyDescent="0.2">
      <c r="M456" s="29"/>
      <c r="N456" s="29"/>
    </row>
    <row r="457" spans="13:14" x14ac:dyDescent="0.2">
      <c r="M457" s="29"/>
      <c r="N457" s="29"/>
    </row>
    <row r="458" spans="13:14" x14ac:dyDescent="0.2">
      <c r="M458" s="29"/>
      <c r="N458" s="29"/>
    </row>
    <row r="459" spans="13:14" x14ac:dyDescent="0.2">
      <c r="M459" s="29"/>
      <c r="N459" s="29"/>
    </row>
    <row r="460" spans="13:14" x14ac:dyDescent="0.2">
      <c r="M460" s="29"/>
      <c r="N460" s="29"/>
    </row>
    <row r="461" spans="13:14" x14ac:dyDescent="0.2">
      <c r="M461" s="29"/>
      <c r="N461" s="29"/>
    </row>
    <row r="462" spans="13:14" x14ac:dyDescent="0.2">
      <c r="M462" s="29"/>
      <c r="N462" s="29"/>
    </row>
    <row r="463" spans="13:14" x14ac:dyDescent="0.2">
      <c r="M463" s="29"/>
      <c r="N463" s="29"/>
    </row>
    <row r="464" spans="13:14" x14ac:dyDescent="0.2">
      <c r="M464" s="29"/>
      <c r="N464" s="29"/>
    </row>
    <row r="465" spans="13:14" x14ac:dyDescent="0.2">
      <c r="M465" s="29"/>
      <c r="N465" s="29"/>
    </row>
    <row r="466" spans="13:14" x14ac:dyDescent="0.2">
      <c r="M466" s="29"/>
      <c r="N466" s="29"/>
    </row>
    <row r="467" spans="13:14" x14ac:dyDescent="0.2">
      <c r="M467" s="29"/>
      <c r="N467" s="29"/>
    </row>
    <row r="468" spans="13:14" x14ac:dyDescent="0.2">
      <c r="M468" s="29"/>
      <c r="N468" s="29"/>
    </row>
    <row r="469" spans="13:14" x14ac:dyDescent="0.2">
      <c r="M469" s="29"/>
      <c r="N469" s="29"/>
    </row>
    <row r="470" spans="13:14" x14ac:dyDescent="0.2">
      <c r="M470" s="29"/>
      <c r="N470" s="29"/>
    </row>
    <row r="471" spans="13:14" x14ac:dyDescent="0.2">
      <c r="M471" s="29"/>
      <c r="N471" s="29"/>
    </row>
    <row r="472" spans="13:14" x14ac:dyDescent="0.2">
      <c r="M472" s="29"/>
      <c r="N472" s="29"/>
    </row>
    <row r="473" spans="13:14" x14ac:dyDescent="0.2">
      <c r="M473" s="29"/>
      <c r="N473" s="29"/>
    </row>
    <row r="474" spans="13:14" x14ac:dyDescent="0.2">
      <c r="M474" s="29"/>
      <c r="N474" s="29"/>
    </row>
    <row r="475" spans="13:14" x14ac:dyDescent="0.2">
      <c r="M475" s="29"/>
      <c r="N475" s="29"/>
    </row>
    <row r="476" spans="13:14" x14ac:dyDescent="0.2">
      <c r="M476" s="29"/>
      <c r="N476" s="29"/>
    </row>
    <row r="477" spans="13:14" x14ac:dyDescent="0.2">
      <c r="M477" s="29"/>
      <c r="N477" s="29"/>
    </row>
    <row r="478" spans="13:14" x14ac:dyDescent="0.2">
      <c r="M478" s="29"/>
      <c r="N478" s="29"/>
    </row>
    <row r="479" spans="13:14" x14ac:dyDescent="0.2">
      <c r="M479" s="29"/>
      <c r="N479" s="29"/>
    </row>
    <row r="480" spans="13:14" x14ac:dyDescent="0.2">
      <c r="M480" s="29"/>
      <c r="N480" s="29"/>
    </row>
    <row r="481" spans="13:14" x14ac:dyDescent="0.2">
      <c r="M481" s="29"/>
      <c r="N481" s="29"/>
    </row>
    <row r="482" spans="13:14" x14ac:dyDescent="0.2">
      <c r="M482" s="29"/>
      <c r="N482" s="29"/>
    </row>
    <row r="483" spans="13:14" x14ac:dyDescent="0.2">
      <c r="M483" s="29"/>
      <c r="N483" s="29"/>
    </row>
    <row r="484" spans="13:14" x14ac:dyDescent="0.2">
      <c r="M484" s="29"/>
      <c r="N484" s="29"/>
    </row>
    <row r="485" spans="13:14" x14ac:dyDescent="0.2">
      <c r="M485" s="29"/>
      <c r="N485" s="29"/>
    </row>
    <row r="486" spans="13:14" x14ac:dyDescent="0.2">
      <c r="M486" s="29"/>
      <c r="N486" s="29"/>
    </row>
    <row r="487" spans="13:14" x14ac:dyDescent="0.2">
      <c r="M487" s="29"/>
      <c r="N487" s="29"/>
    </row>
    <row r="488" spans="13:14" x14ac:dyDescent="0.2">
      <c r="M488" s="29"/>
      <c r="N488" s="29"/>
    </row>
    <row r="489" spans="13:14" x14ac:dyDescent="0.2">
      <c r="M489" s="29"/>
      <c r="N489" s="29"/>
    </row>
    <row r="490" spans="13:14" x14ac:dyDescent="0.2">
      <c r="M490" s="29"/>
      <c r="N490" s="29"/>
    </row>
    <row r="491" spans="13:14" x14ac:dyDescent="0.2">
      <c r="M491" s="29"/>
      <c r="N491" s="29"/>
    </row>
    <row r="492" spans="13:14" x14ac:dyDescent="0.2">
      <c r="M492" s="29"/>
      <c r="N492" s="29"/>
    </row>
    <row r="493" spans="13:14" x14ac:dyDescent="0.2">
      <c r="M493" s="29"/>
      <c r="N493" s="29"/>
    </row>
    <row r="494" spans="13:14" x14ac:dyDescent="0.2">
      <c r="M494" s="29"/>
      <c r="N494" s="29"/>
    </row>
    <row r="495" spans="13:14" x14ac:dyDescent="0.2">
      <c r="M495" s="29"/>
      <c r="N495" s="29"/>
    </row>
    <row r="496" spans="13:14" x14ac:dyDescent="0.2">
      <c r="M496" s="29"/>
      <c r="N496" s="29"/>
    </row>
    <row r="497" spans="13:14" x14ac:dyDescent="0.2">
      <c r="M497" s="29"/>
      <c r="N497" s="29"/>
    </row>
    <row r="498" spans="13:14" x14ac:dyDescent="0.2">
      <c r="M498" s="29"/>
      <c r="N498" s="29"/>
    </row>
    <row r="499" spans="13:14" x14ac:dyDescent="0.2">
      <c r="M499" s="29"/>
      <c r="N499" s="29"/>
    </row>
    <row r="500" spans="13:14" x14ac:dyDescent="0.2">
      <c r="M500" s="29"/>
      <c r="N500" s="29"/>
    </row>
    <row r="501" spans="13:14" x14ac:dyDescent="0.2">
      <c r="M501" s="29"/>
      <c r="N501" s="29"/>
    </row>
    <row r="502" spans="13:14" x14ac:dyDescent="0.2">
      <c r="M502" s="29"/>
      <c r="N502" s="29"/>
    </row>
    <row r="503" spans="13:14" x14ac:dyDescent="0.2">
      <c r="M503" s="29"/>
      <c r="N503" s="29"/>
    </row>
    <row r="504" spans="13:14" x14ac:dyDescent="0.2">
      <c r="M504" s="29"/>
      <c r="N504" s="29"/>
    </row>
    <row r="505" spans="13:14" x14ac:dyDescent="0.2">
      <c r="M505" s="29"/>
      <c r="N505" s="29"/>
    </row>
    <row r="506" spans="13:14" x14ac:dyDescent="0.2">
      <c r="M506" s="29"/>
      <c r="N506" s="29"/>
    </row>
    <row r="507" spans="13:14" x14ac:dyDescent="0.2">
      <c r="M507" s="29"/>
      <c r="N507" s="29"/>
    </row>
    <row r="508" spans="13:14" x14ac:dyDescent="0.2">
      <c r="M508" s="29"/>
      <c r="N508" s="29"/>
    </row>
    <row r="509" spans="13:14" x14ac:dyDescent="0.2">
      <c r="M509" s="29"/>
      <c r="N509" s="29"/>
    </row>
    <row r="510" spans="13:14" x14ac:dyDescent="0.2">
      <c r="M510" s="29"/>
      <c r="N510" s="29"/>
    </row>
    <row r="511" spans="13:14" x14ac:dyDescent="0.2">
      <c r="M511" s="29"/>
      <c r="N511" s="29"/>
    </row>
    <row r="512" spans="13:14" x14ac:dyDescent="0.2">
      <c r="M512" s="29"/>
      <c r="N512" s="29"/>
    </row>
    <row r="513" spans="13:14" x14ac:dyDescent="0.2">
      <c r="M513" s="29"/>
      <c r="N513" s="29"/>
    </row>
    <row r="514" spans="13:14" x14ac:dyDescent="0.2">
      <c r="M514" s="29"/>
      <c r="N514" s="29"/>
    </row>
    <row r="515" spans="13:14" x14ac:dyDescent="0.2">
      <c r="M515" s="29"/>
      <c r="N515" s="29"/>
    </row>
    <row r="516" spans="13:14" x14ac:dyDescent="0.2">
      <c r="M516" s="29"/>
      <c r="N516" s="29"/>
    </row>
    <row r="517" spans="13:14" x14ac:dyDescent="0.2">
      <c r="M517" s="29"/>
      <c r="N517" s="29"/>
    </row>
    <row r="518" spans="13:14" x14ac:dyDescent="0.2">
      <c r="M518" s="29"/>
      <c r="N518" s="29"/>
    </row>
    <row r="519" spans="13:14" x14ac:dyDescent="0.2">
      <c r="M519" s="29"/>
      <c r="N519" s="29"/>
    </row>
    <row r="520" spans="13:14" x14ac:dyDescent="0.2">
      <c r="M520" s="29"/>
      <c r="N520" s="29"/>
    </row>
    <row r="521" spans="13:14" x14ac:dyDescent="0.2">
      <c r="M521" s="29"/>
      <c r="N521" s="29"/>
    </row>
    <row r="522" spans="13:14" x14ac:dyDescent="0.2">
      <c r="M522" s="29"/>
      <c r="N522" s="29"/>
    </row>
    <row r="523" spans="13:14" x14ac:dyDescent="0.2">
      <c r="M523" s="29"/>
      <c r="N523" s="29"/>
    </row>
    <row r="524" spans="13:14" x14ac:dyDescent="0.2">
      <c r="M524" s="29"/>
      <c r="N524" s="29"/>
    </row>
    <row r="525" spans="13:14" x14ac:dyDescent="0.2">
      <c r="M525" s="29"/>
      <c r="N525" s="29"/>
    </row>
    <row r="526" spans="13:14" x14ac:dyDescent="0.2">
      <c r="M526" s="29"/>
      <c r="N526" s="29"/>
    </row>
    <row r="527" spans="13:14" x14ac:dyDescent="0.2">
      <c r="M527" s="29"/>
      <c r="N527" s="29"/>
    </row>
    <row r="528" spans="13:14" x14ac:dyDescent="0.2">
      <c r="M528" s="29"/>
      <c r="N528" s="29"/>
    </row>
    <row r="529" spans="13:14" x14ac:dyDescent="0.2">
      <c r="M529" s="29"/>
      <c r="N529" s="29"/>
    </row>
    <row r="530" spans="13:14" x14ac:dyDescent="0.2">
      <c r="M530" s="29"/>
      <c r="N530" s="29"/>
    </row>
    <row r="531" spans="13:14" x14ac:dyDescent="0.2">
      <c r="M531" s="29"/>
      <c r="N531" s="29"/>
    </row>
    <row r="532" spans="13:14" x14ac:dyDescent="0.2">
      <c r="M532" s="29"/>
      <c r="N532" s="29"/>
    </row>
    <row r="533" spans="13:14" x14ac:dyDescent="0.2">
      <c r="M533" s="29"/>
      <c r="N533" s="29"/>
    </row>
    <row r="534" spans="13:14" x14ac:dyDescent="0.2">
      <c r="M534" s="29"/>
      <c r="N534" s="29"/>
    </row>
    <row r="535" spans="13:14" x14ac:dyDescent="0.2">
      <c r="M535" s="29"/>
      <c r="N535" s="29"/>
    </row>
    <row r="536" spans="13:14" x14ac:dyDescent="0.2">
      <c r="M536" s="29"/>
      <c r="N536" s="29"/>
    </row>
    <row r="537" spans="13:14" x14ac:dyDescent="0.2">
      <c r="M537" s="29"/>
      <c r="N537" s="29"/>
    </row>
    <row r="538" spans="13:14" x14ac:dyDescent="0.2">
      <c r="M538" s="29"/>
      <c r="N538" s="29"/>
    </row>
    <row r="539" spans="13:14" x14ac:dyDescent="0.2">
      <c r="M539" s="29"/>
      <c r="N539" s="29"/>
    </row>
    <row r="540" spans="13:14" x14ac:dyDescent="0.2">
      <c r="M540" s="29"/>
      <c r="N540" s="29"/>
    </row>
    <row r="541" spans="13:14" x14ac:dyDescent="0.2">
      <c r="M541" s="29"/>
      <c r="N541" s="29"/>
    </row>
    <row r="542" spans="13:14" x14ac:dyDescent="0.2">
      <c r="M542" s="29"/>
      <c r="N542" s="29"/>
    </row>
    <row r="543" spans="13:14" x14ac:dyDescent="0.2">
      <c r="M543" s="29"/>
      <c r="N543" s="29"/>
    </row>
    <row r="544" spans="13:14" x14ac:dyDescent="0.2">
      <c r="M544" s="29"/>
      <c r="N544" s="29"/>
    </row>
    <row r="545" spans="13:14" x14ac:dyDescent="0.2">
      <c r="M545" s="29"/>
      <c r="N545" s="29"/>
    </row>
    <row r="546" spans="13:14" x14ac:dyDescent="0.2">
      <c r="M546" s="29"/>
      <c r="N546" s="29"/>
    </row>
    <row r="547" spans="13:14" x14ac:dyDescent="0.2">
      <c r="M547" s="29"/>
      <c r="N547" s="29"/>
    </row>
    <row r="548" spans="13:14" x14ac:dyDescent="0.2">
      <c r="M548" s="29"/>
      <c r="N548" s="29"/>
    </row>
    <row r="549" spans="13:14" x14ac:dyDescent="0.2">
      <c r="M549" s="29"/>
      <c r="N549" s="29"/>
    </row>
    <row r="550" spans="13:14" x14ac:dyDescent="0.2">
      <c r="M550" s="29"/>
      <c r="N550" s="29"/>
    </row>
    <row r="551" spans="13:14" x14ac:dyDescent="0.2">
      <c r="M551" s="29"/>
      <c r="N551" s="29"/>
    </row>
    <row r="552" spans="13:14" x14ac:dyDescent="0.2">
      <c r="M552" s="29"/>
      <c r="N552" s="29"/>
    </row>
    <row r="553" spans="13:14" x14ac:dyDescent="0.2">
      <c r="M553" s="29"/>
      <c r="N553" s="29"/>
    </row>
    <row r="554" spans="13:14" x14ac:dyDescent="0.2">
      <c r="M554" s="29"/>
      <c r="N554" s="29"/>
    </row>
    <row r="555" spans="13:14" x14ac:dyDescent="0.2">
      <c r="M555" s="29"/>
      <c r="N555" s="29"/>
    </row>
    <row r="556" spans="13:14" x14ac:dyDescent="0.2">
      <c r="M556" s="29"/>
      <c r="N556" s="29"/>
    </row>
    <row r="557" spans="13:14" x14ac:dyDescent="0.2">
      <c r="M557" s="29"/>
      <c r="N557" s="29"/>
    </row>
    <row r="558" spans="13:14" x14ac:dyDescent="0.2">
      <c r="M558" s="29"/>
      <c r="N558" s="29"/>
    </row>
    <row r="559" spans="13:14" x14ac:dyDescent="0.2">
      <c r="M559" s="29"/>
      <c r="N559" s="29"/>
    </row>
    <row r="560" spans="13:14" x14ac:dyDescent="0.2">
      <c r="M560" s="29"/>
      <c r="N560" s="29"/>
    </row>
    <row r="561" spans="13:14" x14ac:dyDescent="0.2">
      <c r="M561" s="29"/>
      <c r="N561" s="29"/>
    </row>
    <row r="562" spans="13:14" x14ac:dyDescent="0.2">
      <c r="M562" s="29"/>
      <c r="N562" s="29"/>
    </row>
    <row r="563" spans="13:14" x14ac:dyDescent="0.2">
      <c r="M563" s="29"/>
      <c r="N563" s="29"/>
    </row>
    <row r="564" spans="13:14" x14ac:dyDescent="0.2">
      <c r="M564" s="29"/>
      <c r="N564" s="29"/>
    </row>
    <row r="565" spans="13:14" x14ac:dyDescent="0.2">
      <c r="M565" s="29"/>
      <c r="N565" s="29"/>
    </row>
    <row r="566" spans="13:14" x14ac:dyDescent="0.2">
      <c r="M566" s="29"/>
      <c r="N566" s="29"/>
    </row>
    <row r="567" spans="13:14" x14ac:dyDescent="0.2">
      <c r="M567" s="29"/>
      <c r="N567" s="29"/>
    </row>
    <row r="568" spans="13:14" x14ac:dyDescent="0.2">
      <c r="M568" s="29"/>
      <c r="N568" s="29"/>
    </row>
    <row r="569" spans="13:14" x14ac:dyDescent="0.2">
      <c r="M569" s="29"/>
      <c r="N569" s="29"/>
    </row>
    <row r="570" spans="13:14" x14ac:dyDescent="0.2">
      <c r="M570" s="29"/>
      <c r="N570" s="29"/>
    </row>
    <row r="571" spans="13:14" x14ac:dyDescent="0.2">
      <c r="M571" s="29"/>
      <c r="N571" s="29"/>
    </row>
    <row r="572" spans="13:14" x14ac:dyDescent="0.2">
      <c r="M572" s="29"/>
      <c r="N572" s="29"/>
    </row>
    <row r="573" spans="13:14" x14ac:dyDescent="0.2">
      <c r="M573" s="29"/>
      <c r="N573" s="29"/>
    </row>
    <row r="574" spans="13:14" x14ac:dyDescent="0.2">
      <c r="M574" s="29"/>
      <c r="N574" s="29"/>
    </row>
    <row r="575" spans="13:14" x14ac:dyDescent="0.2">
      <c r="M575" s="29"/>
      <c r="N575" s="29"/>
    </row>
    <row r="576" spans="13:14" x14ac:dyDescent="0.2">
      <c r="M576" s="29"/>
      <c r="N576" s="29"/>
    </row>
    <row r="577" spans="13:14" x14ac:dyDescent="0.2">
      <c r="M577" s="29"/>
      <c r="N577" s="29"/>
    </row>
    <row r="578" spans="13:14" x14ac:dyDescent="0.2">
      <c r="M578" s="29"/>
      <c r="N578" s="29"/>
    </row>
    <row r="579" spans="13:14" x14ac:dyDescent="0.2">
      <c r="M579" s="29"/>
      <c r="N579" s="29"/>
    </row>
    <row r="580" spans="13:14" x14ac:dyDescent="0.2">
      <c r="M580" s="29"/>
      <c r="N580" s="29"/>
    </row>
    <row r="581" spans="13:14" x14ac:dyDescent="0.2">
      <c r="M581" s="29"/>
      <c r="N581" s="29"/>
    </row>
    <row r="582" spans="13:14" x14ac:dyDescent="0.2">
      <c r="M582" s="29"/>
      <c r="N582" s="29"/>
    </row>
    <row r="583" spans="13:14" x14ac:dyDescent="0.2">
      <c r="M583" s="29"/>
      <c r="N583" s="29"/>
    </row>
    <row r="584" spans="13:14" x14ac:dyDescent="0.2">
      <c r="M584" s="29"/>
      <c r="N584" s="29"/>
    </row>
    <row r="585" spans="13:14" x14ac:dyDescent="0.2">
      <c r="M585" s="29"/>
      <c r="N585" s="29"/>
    </row>
    <row r="586" spans="13:14" x14ac:dyDescent="0.2">
      <c r="M586" s="29"/>
      <c r="N586" s="29"/>
    </row>
    <row r="587" spans="13:14" x14ac:dyDescent="0.2">
      <c r="M587" s="29"/>
      <c r="N587" s="29"/>
    </row>
    <row r="588" spans="13:14" x14ac:dyDescent="0.2">
      <c r="M588" s="29"/>
      <c r="N588" s="29"/>
    </row>
    <row r="589" spans="13:14" x14ac:dyDescent="0.2">
      <c r="M589" s="29"/>
      <c r="N589" s="29"/>
    </row>
    <row r="590" spans="13:14" x14ac:dyDescent="0.2">
      <c r="M590" s="29"/>
      <c r="N590" s="29"/>
    </row>
    <row r="591" spans="13:14" x14ac:dyDescent="0.2">
      <c r="M591" s="29"/>
      <c r="N591" s="29"/>
    </row>
    <row r="592" spans="13:14" x14ac:dyDescent="0.2">
      <c r="M592" s="29"/>
      <c r="N592" s="29"/>
    </row>
    <row r="593" spans="13:14" x14ac:dyDescent="0.2">
      <c r="M593" s="29"/>
      <c r="N593" s="29"/>
    </row>
    <row r="594" spans="13:14" x14ac:dyDescent="0.2">
      <c r="M594" s="29"/>
      <c r="N594" s="29"/>
    </row>
    <row r="595" spans="13:14" x14ac:dyDescent="0.2">
      <c r="M595" s="29"/>
      <c r="N595" s="29"/>
    </row>
    <row r="596" spans="13:14" x14ac:dyDescent="0.2">
      <c r="M596" s="29"/>
      <c r="N596" s="29"/>
    </row>
    <row r="597" spans="13:14" x14ac:dyDescent="0.2">
      <c r="M597" s="29"/>
      <c r="N597" s="29"/>
    </row>
    <row r="598" spans="13:14" x14ac:dyDescent="0.2">
      <c r="M598" s="29"/>
      <c r="N598" s="29"/>
    </row>
    <row r="599" spans="13:14" x14ac:dyDescent="0.2">
      <c r="M599" s="29"/>
      <c r="N599" s="29"/>
    </row>
    <row r="600" spans="13:14" x14ac:dyDescent="0.2">
      <c r="M600" s="29"/>
      <c r="N600" s="29"/>
    </row>
    <row r="601" spans="13:14" x14ac:dyDescent="0.2">
      <c r="M601" s="29"/>
      <c r="N601" s="29"/>
    </row>
    <row r="602" spans="13:14" x14ac:dyDescent="0.2">
      <c r="M602" s="29"/>
      <c r="N602" s="29"/>
    </row>
    <row r="603" spans="13:14" x14ac:dyDescent="0.2">
      <c r="M603" s="29"/>
      <c r="N603" s="29"/>
    </row>
    <row r="604" spans="13:14" x14ac:dyDescent="0.2">
      <c r="M604" s="29"/>
      <c r="N604" s="29"/>
    </row>
    <row r="605" spans="13:14" x14ac:dyDescent="0.2">
      <c r="M605" s="29"/>
      <c r="N605" s="29"/>
    </row>
    <row r="606" spans="13:14" x14ac:dyDescent="0.2">
      <c r="M606" s="29"/>
      <c r="N606" s="29"/>
    </row>
    <row r="607" spans="13:14" x14ac:dyDescent="0.2">
      <c r="M607" s="29"/>
      <c r="N607" s="29"/>
    </row>
    <row r="608" spans="13:14" x14ac:dyDescent="0.2">
      <c r="M608" s="29"/>
      <c r="N608" s="29"/>
    </row>
    <row r="609" spans="13:14" x14ac:dyDescent="0.2">
      <c r="M609" s="29"/>
      <c r="N609" s="29"/>
    </row>
    <row r="610" spans="13:14" x14ac:dyDescent="0.2">
      <c r="M610" s="29"/>
      <c r="N610" s="29"/>
    </row>
    <row r="611" spans="13:14" x14ac:dyDescent="0.2">
      <c r="M611" s="29"/>
      <c r="N611" s="29"/>
    </row>
    <row r="612" spans="13:14" x14ac:dyDescent="0.2">
      <c r="M612" s="29"/>
      <c r="N612" s="29"/>
    </row>
    <row r="613" spans="13:14" x14ac:dyDescent="0.2">
      <c r="M613" s="29"/>
      <c r="N613" s="29"/>
    </row>
    <row r="614" spans="13:14" x14ac:dyDescent="0.2">
      <c r="M614" s="29"/>
      <c r="N614" s="29"/>
    </row>
    <row r="615" spans="13:14" x14ac:dyDescent="0.2">
      <c r="M615" s="29"/>
      <c r="N615" s="29"/>
    </row>
    <row r="616" spans="13:14" x14ac:dyDescent="0.2">
      <c r="M616" s="29"/>
      <c r="N616" s="29"/>
    </row>
    <row r="617" spans="13:14" x14ac:dyDescent="0.2">
      <c r="M617" s="29"/>
      <c r="N617" s="29"/>
    </row>
    <row r="618" spans="13:14" x14ac:dyDescent="0.2">
      <c r="M618" s="29"/>
      <c r="N618" s="29"/>
    </row>
    <row r="619" spans="13:14" x14ac:dyDescent="0.2">
      <c r="M619" s="29"/>
      <c r="N619" s="29"/>
    </row>
    <row r="620" spans="13:14" x14ac:dyDescent="0.2">
      <c r="M620" s="29"/>
      <c r="N620" s="29"/>
    </row>
    <row r="621" spans="13:14" x14ac:dyDescent="0.2">
      <c r="M621" s="29"/>
      <c r="N621" s="29"/>
    </row>
    <row r="622" spans="13:14" x14ac:dyDescent="0.2">
      <c r="M622" s="29"/>
      <c r="N622" s="29"/>
    </row>
    <row r="623" spans="13:14" x14ac:dyDescent="0.2">
      <c r="M623" s="29"/>
      <c r="N623" s="29"/>
    </row>
    <row r="624" spans="13:14" x14ac:dyDescent="0.2">
      <c r="M624" s="29"/>
      <c r="N624" s="29"/>
    </row>
    <row r="625" spans="13:14" x14ac:dyDescent="0.2">
      <c r="M625" s="29"/>
      <c r="N625" s="29"/>
    </row>
    <row r="626" spans="13:14" x14ac:dyDescent="0.2">
      <c r="M626" s="29"/>
      <c r="N626" s="29"/>
    </row>
    <row r="627" spans="13:14" x14ac:dyDescent="0.2">
      <c r="M627" s="29"/>
      <c r="N627" s="29"/>
    </row>
    <row r="628" spans="13:14" x14ac:dyDescent="0.2">
      <c r="M628" s="29"/>
      <c r="N628" s="29"/>
    </row>
    <row r="629" spans="13:14" x14ac:dyDescent="0.2">
      <c r="M629" s="29"/>
      <c r="N629" s="29"/>
    </row>
    <row r="630" spans="13:14" x14ac:dyDescent="0.2">
      <c r="M630" s="29"/>
      <c r="N630" s="29"/>
    </row>
    <row r="631" spans="13:14" x14ac:dyDescent="0.2">
      <c r="M631" s="29"/>
      <c r="N631" s="29"/>
    </row>
    <row r="632" spans="13:14" x14ac:dyDescent="0.2">
      <c r="M632" s="29"/>
      <c r="N632" s="29"/>
    </row>
    <row r="633" spans="13:14" x14ac:dyDescent="0.2">
      <c r="M633" s="29"/>
      <c r="N633" s="29"/>
    </row>
    <row r="634" spans="13:14" x14ac:dyDescent="0.2">
      <c r="M634" s="29"/>
      <c r="N634" s="29"/>
    </row>
    <row r="635" spans="13:14" x14ac:dyDescent="0.2">
      <c r="M635" s="29"/>
      <c r="N635" s="29"/>
    </row>
    <row r="636" spans="13:14" x14ac:dyDescent="0.2">
      <c r="M636" s="29"/>
      <c r="N636" s="29"/>
    </row>
    <row r="637" spans="13:14" x14ac:dyDescent="0.2">
      <c r="M637" s="29"/>
      <c r="N637" s="29"/>
    </row>
    <row r="638" spans="13:14" x14ac:dyDescent="0.2">
      <c r="M638" s="29"/>
      <c r="N638" s="29"/>
    </row>
    <row r="639" spans="13:14" x14ac:dyDescent="0.2">
      <c r="M639" s="29"/>
      <c r="N639" s="29"/>
    </row>
    <row r="640" spans="13:14" x14ac:dyDescent="0.2">
      <c r="M640" s="29"/>
      <c r="N640" s="29"/>
    </row>
    <row r="641" spans="13:14" x14ac:dyDescent="0.2">
      <c r="M641" s="29"/>
      <c r="N641" s="29"/>
    </row>
    <row r="642" spans="13:14" x14ac:dyDescent="0.2">
      <c r="M642" s="29"/>
      <c r="N642" s="29"/>
    </row>
    <row r="643" spans="13:14" x14ac:dyDescent="0.2">
      <c r="M643" s="29"/>
      <c r="N643" s="29"/>
    </row>
    <row r="644" spans="13:14" x14ac:dyDescent="0.2">
      <c r="M644" s="29"/>
      <c r="N644" s="29"/>
    </row>
    <row r="645" spans="13:14" x14ac:dyDescent="0.2">
      <c r="M645" s="29"/>
      <c r="N645" s="29"/>
    </row>
    <row r="646" spans="13:14" x14ac:dyDescent="0.2">
      <c r="M646" s="29"/>
      <c r="N646" s="29"/>
    </row>
    <row r="647" spans="13:14" x14ac:dyDescent="0.2">
      <c r="M647" s="29"/>
      <c r="N647" s="29"/>
    </row>
    <row r="648" spans="13:14" x14ac:dyDescent="0.2">
      <c r="M648" s="29"/>
      <c r="N648" s="29"/>
    </row>
    <row r="649" spans="13:14" x14ac:dyDescent="0.2">
      <c r="M649" s="29"/>
      <c r="N649" s="29"/>
    </row>
    <row r="650" spans="13:14" x14ac:dyDescent="0.2">
      <c r="M650" s="29"/>
      <c r="N650" s="29"/>
    </row>
    <row r="651" spans="13:14" x14ac:dyDescent="0.2">
      <c r="M651" s="29"/>
      <c r="N651" s="29"/>
    </row>
    <row r="652" spans="13:14" x14ac:dyDescent="0.2">
      <c r="M652" s="29"/>
      <c r="N652" s="29"/>
    </row>
    <row r="653" spans="13:14" x14ac:dyDescent="0.2">
      <c r="M653" s="29"/>
      <c r="N653" s="29"/>
    </row>
    <row r="654" spans="13:14" x14ac:dyDescent="0.2">
      <c r="M654" s="29"/>
      <c r="N654" s="29"/>
    </row>
    <row r="655" spans="13:14" x14ac:dyDescent="0.2">
      <c r="M655" s="29"/>
      <c r="N655" s="29"/>
    </row>
    <row r="656" spans="13:14" x14ac:dyDescent="0.2">
      <c r="M656" s="29"/>
      <c r="N656" s="29"/>
    </row>
    <row r="657" spans="13:14" x14ac:dyDescent="0.2">
      <c r="M657" s="29"/>
      <c r="N657" s="29"/>
    </row>
    <row r="658" spans="13:14" x14ac:dyDescent="0.2">
      <c r="M658" s="29"/>
      <c r="N658" s="29"/>
    </row>
    <row r="659" spans="13:14" x14ac:dyDescent="0.2">
      <c r="M659" s="29"/>
      <c r="N659" s="29"/>
    </row>
    <row r="660" spans="13:14" x14ac:dyDescent="0.2">
      <c r="M660" s="29"/>
      <c r="N660" s="29"/>
    </row>
    <row r="661" spans="13:14" x14ac:dyDescent="0.2">
      <c r="M661" s="29"/>
      <c r="N661" s="29"/>
    </row>
    <row r="662" spans="13:14" x14ac:dyDescent="0.2">
      <c r="M662" s="29"/>
      <c r="N662" s="29"/>
    </row>
    <row r="663" spans="13:14" x14ac:dyDescent="0.2">
      <c r="M663" s="29"/>
      <c r="N663" s="29"/>
    </row>
    <row r="664" spans="13:14" x14ac:dyDescent="0.2">
      <c r="M664" s="29"/>
      <c r="N664" s="29"/>
    </row>
    <row r="665" spans="13:14" x14ac:dyDescent="0.2">
      <c r="M665" s="29"/>
      <c r="N665" s="29"/>
    </row>
    <row r="666" spans="13:14" x14ac:dyDescent="0.2">
      <c r="M666" s="29"/>
      <c r="N666" s="29"/>
    </row>
    <row r="667" spans="13:14" x14ac:dyDescent="0.2">
      <c r="M667" s="29"/>
      <c r="N667" s="29"/>
    </row>
    <row r="668" spans="13:14" x14ac:dyDescent="0.2">
      <c r="M668" s="29"/>
      <c r="N668" s="29"/>
    </row>
    <row r="669" spans="13:14" x14ac:dyDescent="0.2">
      <c r="M669" s="29"/>
      <c r="N669" s="29"/>
    </row>
    <row r="670" spans="13:14" x14ac:dyDescent="0.2">
      <c r="M670" s="29"/>
      <c r="N670" s="29"/>
    </row>
    <row r="671" spans="13:14" x14ac:dyDescent="0.2">
      <c r="M671" s="29"/>
      <c r="N671" s="29"/>
    </row>
    <row r="672" spans="13:14" x14ac:dyDescent="0.2">
      <c r="M672" s="29"/>
      <c r="N672" s="29"/>
    </row>
    <row r="673" spans="13:14" x14ac:dyDescent="0.2">
      <c r="M673" s="29"/>
      <c r="N673" s="29"/>
    </row>
    <row r="674" spans="13:14" x14ac:dyDescent="0.2">
      <c r="M674" s="29"/>
      <c r="N674" s="29"/>
    </row>
    <row r="675" spans="13:14" x14ac:dyDescent="0.2">
      <c r="M675" s="29"/>
      <c r="N675" s="29"/>
    </row>
    <row r="676" spans="13:14" x14ac:dyDescent="0.2">
      <c r="M676" s="29"/>
      <c r="N676" s="29"/>
    </row>
    <row r="677" spans="13:14" x14ac:dyDescent="0.2">
      <c r="M677" s="29"/>
      <c r="N677" s="29"/>
    </row>
    <row r="678" spans="13:14" x14ac:dyDescent="0.2">
      <c r="M678" s="29"/>
      <c r="N678" s="29"/>
    </row>
    <row r="679" spans="13:14" x14ac:dyDescent="0.2">
      <c r="M679" s="29"/>
      <c r="N679" s="29"/>
    </row>
    <row r="680" spans="13:14" x14ac:dyDescent="0.2">
      <c r="M680" s="29"/>
      <c r="N680" s="29"/>
    </row>
    <row r="681" spans="13:14" x14ac:dyDescent="0.2">
      <c r="M681" s="29"/>
      <c r="N681" s="29"/>
    </row>
    <row r="682" spans="13:14" x14ac:dyDescent="0.2">
      <c r="M682" s="29"/>
      <c r="N682" s="29"/>
    </row>
    <row r="683" spans="13:14" x14ac:dyDescent="0.2">
      <c r="M683" s="29"/>
      <c r="N683" s="29"/>
    </row>
    <row r="684" spans="13:14" x14ac:dyDescent="0.2">
      <c r="M684" s="29"/>
      <c r="N684" s="29"/>
    </row>
    <row r="685" spans="13:14" x14ac:dyDescent="0.2">
      <c r="M685" s="29"/>
      <c r="N685" s="29"/>
    </row>
    <row r="686" spans="13:14" x14ac:dyDescent="0.2">
      <c r="M686" s="29"/>
      <c r="N686" s="29"/>
    </row>
    <row r="687" spans="13:14" x14ac:dyDescent="0.2">
      <c r="M687" s="29"/>
      <c r="N687" s="29"/>
    </row>
    <row r="688" spans="13:14" x14ac:dyDescent="0.2">
      <c r="M688" s="29"/>
      <c r="N688" s="29"/>
    </row>
    <row r="689" spans="13:14" x14ac:dyDescent="0.2">
      <c r="M689" s="29"/>
      <c r="N689" s="29"/>
    </row>
    <row r="690" spans="13:14" x14ac:dyDescent="0.2">
      <c r="M690" s="29"/>
      <c r="N690" s="29"/>
    </row>
    <row r="691" spans="13:14" x14ac:dyDescent="0.2">
      <c r="M691" s="29"/>
      <c r="N691" s="29"/>
    </row>
    <row r="692" spans="13:14" x14ac:dyDescent="0.2">
      <c r="M692" s="29"/>
      <c r="N692" s="29"/>
    </row>
    <row r="693" spans="13:14" x14ac:dyDescent="0.2">
      <c r="M693" s="29"/>
      <c r="N693" s="29"/>
    </row>
    <row r="694" spans="13:14" x14ac:dyDescent="0.2">
      <c r="M694" s="29"/>
      <c r="N694" s="29"/>
    </row>
    <row r="695" spans="13:14" x14ac:dyDescent="0.2">
      <c r="M695" s="29"/>
      <c r="N695" s="29"/>
    </row>
    <row r="696" spans="13:14" x14ac:dyDescent="0.2">
      <c r="M696" s="29"/>
      <c r="N696" s="29"/>
    </row>
    <row r="697" spans="13:14" x14ac:dyDescent="0.2">
      <c r="M697" s="29"/>
      <c r="N697" s="29"/>
    </row>
    <row r="698" spans="13:14" x14ac:dyDescent="0.2">
      <c r="M698" s="29"/>
      <c r="N698" s="29"/>
    </row>
    <row r="699" spans="13:14" x14ac:dyDescent="0.2">
      <c r="M699" s="29"/>
      <c r="N699" s="29"/>
    </row>
    <row r="700" spans="13:14" x14ac:dyDescent="0.2">
      <c r="M700" s="29"/>
      <c r="N700" s="29"/>
    </row>
    <row r="701" spans="13:14" x14ac:dyDescent="0.2">
      <c r="M701" s="29"/>
      <c r="N701" s="29"/>
    </row>
    <row r="702" spans="13:14" x14ac:dyDescent="0.2">
      <c r="M702" s="29"/>
      <c r="N702" s="29"/>
    </row>
    <row r="703" spans="13:14" x14ac:dyDescent="0.2">
      <c r="M703" s="29"/>
      <c r="N703" s="29"/>
    </row>
    <row r="704" spans="13:14" x14ac:dyDescent="0.2">
      <c r="M704" s="29"/>
      <c r="N704" s="29"/>
    </row>
    <row r="705" spans="13:14" x14ac:dyDescent="0.2">
      <c r="M705" s="29"/>
      <c r="N705" s="29"/>
    </row>
    <row r="706" spans="13:14" x14ac:dyDescent="0.2">
      <c r="M706" s="29"/>
      <c r="N706" s="29"/>
    </row>
    <row r="707" spans="13:14" x14ac:dyDescent="0.2">
      <c r="M707" s="29"/>
      <c r="N707" s="29"/>
    </row>
    <row r="708" spans="13:14" x14ac:dyDescent="0.2">
      <c r="M708" s="29"/>
      <c r="N708" s="29"/>
    </row>
    <row r="709" spans="13:14" x14ac:dyDescent="0.2">
      <c r="M709" s="29"/>
      <c r="N709" s="29"/>
    </row>
    <row r="710" spans="13:14" x14ac:dyDescent="0.2">
      <c r="M710" s="29"/>
      <c r="N710" s="29"/>
    </row>
    <row r="711" spans="13:14" x14ac:dyDescent="0.2">
      <c r="M711" s="29"/>
      <c r="N711" s="29"/>
    </row>
    <row r="712" spans="13:14" x14ac:dyDescent="0.2">
      <c r="M712" s="29"/>
      <c r="N712" s="29"/>
    </row>
    <row r="713" spans="13:14" x14ac:dyDescent="0.2">
      <c r="M713" s="29"/>
      <c r="N713" s="29"/>
    </row>
    <row r="714" spans="13:14" x14ac:dyDescent="0.2">
      <c r="M714" s="29"/>
      <c r="N714" s="29"/>
    </row>
    <row r="715" spans="13:14" x14ac:dyDescent="0.2">
      <c r="M715" s="29"/>
      <c r="N715" s="29"/>
    </row>
    <row r="716" spans="13:14" x14ac:dyDescent="0.2">
      <c r="M716" s="29"/>
      <c r="N716" s="29"/>
    </row>
    <row r="717" spans="13:14" x14ac:dyDescent="0.2">
      <c r="M717" s="29"/>
      <c r="N717" s="29"/>
    </row>
    <row r="718" spans="13:14" x14ac:dyDescent="0.2">
      <c r="M718" s="29"/>
      <c r="N718" s="29"/>
    </row>
    <row r="719" spans="13:14" x14ac:dyDescent="0.2">
      <c r="M719" s="29"/>
      <c r="N719" s="29"/>
    </row>
    <row r="720" spans="13:14" x14ac:dyDescent="0.2">
      <c r="M720" s="29"/>
      <c r="N720" s="29"/>
    </row>
    <row r="721" spans="13:14" x14ac:dyDescent="0.2">
      <c r="M721" s="29"/>
      <c r="N721" s="29"/>
    </row>
    <row r="722" spans="13:14" x14ac:dyDescent="0.2">
      <c r="M722" s="29"/>
      <c r="N722" s="29"/>
    </row>
    <row r="723" spans="13:14" x14ac:dyDescent="0.2">
      <c r="M723" s="29"/>
      <c r="N723" s="29"/>
    </row>
    <row r="724" spans="13:14" x14ac:dyDescent="0.2">
      <c r="M724" s="29"/>
      <c r="N724" s="29"/>
    </row>
    <row r="725" spans="13:14" x14ac:dyDescent="0.2">
      <c r="M725" s="29"/>
      <c r="N725" s="29"/>
    </row>
    <row r="726" spans="13:14" x14ac:dyDescent="0.2">
      <c r="M726" s="29"/>
      <c r="N726" s="29"/>
    </row>
    <row r="727" spans="13:14" x14ac:dyDescent="0.2">
      <c r="M727" s="29"/>
      <c r="N727" s="29"/>
    </row>
    <row r="728" spans="13:14" x14ac:dyDescent="0.2">
      <c r="M728" s="29"/>
      <c r="N728" s="29"/>
    </row>
    <row r="729" spans="13:14" x14ac:dyDescent="0.2">
      <c r="M729" s="29"/>
      <c r="N729" s="29"/>
    </row>
    <row r="730" spans="13:14" x14ac:dyDescent="0.2">
      <c r="M730" s="29"/>
      <c r="N730" s="29"/>
    </row>
    <row r="731" spans="13:14" x14ac:dyDescent="0.2">
      <c r="M731" s="29"/>
      <c r="N731" s="29"/>
    </row>
    <row r="732" spans="13:14" x14ac:dyDescent="0.2">
      <c r="M732" s="29"/>
      <c r="N732" s="29"/>
    </row>
    <row r="733" spans="13:14" x14ac:dyDescent="0.2">
      <c r="M733" s="29"/>
      <c r="N733" s="29"/>
    </row>
    <row r="734" spans="13:14" x14ac:dyDescent="0.2">
      <c r="M734" s="29"/>
      <c r="N734" s="29"/>
    </row>
    <row r="735" spans="13:14" x14ac:dyDescent="0.2">
      <c r="M735" s="29"/>
      <c r="N735" s="29"/>
    </row>
    <row r="736" spans="13:14" x14ac:dyDescent="0.2">
      <c r="M736" s="29"/>
      <c r="N736" s="29"/>
    </row>
    <row r="737" spans="13:14" x14ac:dyDescent="0.2">
      <c r="M737" s="29"/>
      <c r="N737" s="29"/>
    </row>
    <row r="738" spans="13:14" x14ac:dyDescent="0.2">
      <c r="M738" s="29"/>
      <c r="N738" s="29"/>
    </row>
    <row r="739" spans="13:14" x14ac:dyDescent="0.2">
      <c r="M739" s="29"/>
      <c r="N739" s="29"/>
    </row>
    <row r="740" spans="13:14" x14ac:dyDescent="0.2">
      <c r="M740" s="29"/>
      <c r="N740" s="29"/>
    </row>
    <row r="741" spans="13:14" x14ac:dyDescent="0.2">
      <c r="M741" s="29"/>
      <c r="N741" s="29"/>
    </row>
    <row r="742" spans="13:14" x14ac:dyDescent="0.2">
      <c r="M742" s="29"/>
      <c r="N742" s="29"/>
    </row>
    <row r="743" spans="13:14" x14ac:dyDescent="0.2">
      <c r="M743" s="29"/>
      <c r="N743" s="29"/>
    </row>
    <row r="744" spans="13:14" x14ac:dyDescent="0.2">
      <c r="M744" s="29"/>
      <c r="N744" s="29"/>
    </row>
    <row r="745" spans="13:14" x14ac:dyDescent="0.2">
      <c r="M745" s="29"/>
      <c r="N745" s="29"/>
    </row>
    <row r="746" spans="13:14" x14ac:dyDescent="0.2">
      <c r="M746" s="29"/>
      <c r="N746" s="29"/>
    </row>
    <row r="747" spans="13:14" x14ac:dyDescent="0.2">
      <c r="M747" s="29"/>
      <c r="N747" s="29"/>
    </row>
    <row r="748" spans="13:14" x14ac:dyDescent="0.2">
      <c r="M748" s="29"/>
      <c r="N748" s="29"/>
    </row>
    <row r="749" spans="13:14" x14ac:dyDescent="0.2">
      <c r="M749" s="29"/>
      <c r="N749" s="29"/>
    </row>
    <row r="750" spans="13:14" x14ac:dyDescent="0.2">
      <c r="M750" s="29"/>
      <c r="N750" s="29"/>
    </row>
    <row r="751" spans="13:14" x14ac:dyDescent="0.2">
      <c r="M751" s="29"/>
      <c r="N751" s="29"/>
    </row>
    <row r="752" spans="13:14" x14ac:dyDescent="0.2">
      <c r="M752" s="29"/>
      <c r="N752" s="29"/>
    </row>
    <row r="753" spans="13:14" x14ac:dyDescent="0.2">
      <c r="M753" s="29"/>
      <c r="N753" s="29"/>
    </row>
    <row r="754" spans="13:14" x14ac:dyDescent="0.2">
      <c r="M754" s="29"/>
      <c r="N754" s="29"/>
    </row>
    <row r="755" spans="13:14" x14ac:dyDescent="0.2">
      <c r="M755" s="29"/>
      <c r="N755" s="29"/>
    </row>
    <row r="756" spans="13:14" x14ac:dyDescent="0.2">
      <c r="M756" s="29"/>
      <c r="N756" s="29"/>
    </row>
    <row r="757" spans="13:14" x14ac:dyDescent="0.2">
      <c r="M757" s="29"/>
      <c r="N757" s="29"/>
    </row>
    <row r="758" spans="13:14" x14ac:dyDescent="0.2">
      <c r="M758" s="29"/>
      <c r="N758" s="29"/>
    </row>
    <row r="759" spans="13:14" x14ac:dyDescent="0.2">
      <c r="M759" s="29"/>
      <c r="N759" s="29"/>
    </row>
    <row r="760" spans="13:14" x14ac:dyDescent="0.2">
      <c r="M760" s="29"/>
      <c r="N760" s="29"/>
    </row>
    <row r="761" spans="13:14" x14ac:dyDescent="0.2">
      <c r="M761" s="29"/>
      <c r="N761" s="29"/>
    </row>
    <row r="762" spans="13:14" x14ac:dyDescent="0.2">
      <c r="M762" s="29"/>
      <c r="N762" s="29"/>
    </row>
    <row r="763" spans="13:14" x14ac:dyDescent="0.2">
      <c r="M763" s="29"/>
      <c r="N763" s="29"/>
    </row>
    <row r="764" spans="13:14" x14ac:dyDescent="0.2">
      <c r="M764" s="29"/>
      <c r="N764" s="29"/>
    </row>
    <row r="765" spans="13:14" x14ac:dyDescent="0.2">
      <c r="M765" s="29"/>
      <c r="N765" s="29"/>
    </row>
    <row r="766" spans="13:14" x14ac:dyDescent="0.2">
      <c r="M766" s="29"/>
      <c r="N766" s="29"/>
    </row>
    <row r="767" spans="13:14" x14ac:dyDescent="0.2">
      <c r="M767" s="29"/>
      <c r="N767" s="29"/>
    </row>
    <row r="768" spans="13:14" x14ac:dyDescent="0.2">
      <c r="M768" s="29"/>
      <c r="N768" s="29"/>
    </row>
    <row r="769" spans="13:14" x14ac:dyDescent="0.2">
      <c r="M769" s="29"/>
      <c r="N769" s="29"/>
    </row>
    <row r="770" spans="13:14" x14ac:dyDescent="0.2">
      <c r="M770" s="29"/>
      <c r="N770" s="29"/>
    </row>
    <row r="771" spans="13:14" x14ac:dyDescent="0.2">
      <c r="M771" s="29"/>
      <c r="N771" s="29"/>
    </row>
    <row r="772" spans="13:14" x14ac:dyDescent="0.2">
      <c r="M772" s="29"/>
      <c r="N772" s="29"/>
    </row>
    <row r="773" spans="13:14" x14ac:dyDescent="0.2">
      <c r="M773" s="29"/>
      <c r="N773" s="29"/>
    </row>
    <row r="774" spans="13:14" x14ac:dyDescent="0.2">
      <c r="M774" s="29"/>
      <c r="N774" s="29"/>
    </row>
    <row r="775" spans="13:14" x14ac:dyDescent="0.2">
      <c r="M775" s="29"/>
      <c r="N775" s="29"/>
    </row>
    <row r="776" spans="13:14" x14ac:dyDescent="0.2">
      <c r="M776" s="29"/>
      <c r="N776" s="29"/>
    </row>
    <row r="777" spans="13:14" x14ac:dyDescent="0.2">
      <c r="M777" s="29"/>
      <c r="N777" s="29"/>
    </row>
    <row r="778" spans="13:14" x14ac:dyDescent="0.2">
      <c r="M778" s="29"/>
      <c r="N778" s="29"/>
    </row>
    <row r="779" spans="13:14" x14ac:dyDescent="0.2">
      <c r="M779" s="29"/>
      <c r="N779" s="29"/>
    </row>
    <row r="780" spans="13:14" x14ac:dyDescent="0.2">
      <c r="M780" s="29"/>
      <c r="N780" s="29"/>
    </row>
    <row r="781" spans="13:14" x14ac:dyDescent="0.2">
      <c r="M781" s="29"/>
      <c r="N781" s="29"/>
    </row>
    <row r="782" spans="13:14" x14ac:dyDescent="0.2">
      <c r="M782" s="29"/>
      <c r="N782" s="29"/>
    </row>
    <row r="783" spans="13:14" x14ac:dyDescent="0.2">
      <c r="M783" s="29"/>
      <c r="N783" s="29"/>
    </row>
    <row r="784" spans="13:14" x14ac:dyDescent="0.2">
      <c r="M784" s="29"/>
      <c r="N784" s="29"/>
    </row>
    <row r="785" spans="13:14" x14ac:dyDescent="0.2">
      <c r="M785" s="29"/>
      <c r="N785" s="29"/>
    </row>
    <row r="786" spans="13:14" x14ac:dyDescent="0.2">
      <c r="M786" s="29"/>
      <c r="N786" s="29"/>
    </row>
    <row r="787" spans="13:14" x14ac:dyDescent="0.2">
      <c r="M787" s="29"/>
      <c r="N787" s="29"/>
    </row>
    <row r="788" spans="13:14" x14ac:dyDescent="0.2">
      <c r="M788" s="29"/>
      <c r="N788" s="29"/>
    </row>
    <row r="789" spans="13:14" x14ac:dyDescent="0.2">
      <c r="M789" s="29"/>
      <c r="N789" s="29"/>
    </row>
    <row r="790" spans="13:14" x14ac:dyDescent="0.2">
      <c r="M790" s="29"/>
      <c r="N790" s="29"/>
    </row>
    <row r="791" spans="13:14" x14ac:dyDescent="0.2">
      <c r="M791" s="29"/>
      <c r="N791" s="29"/>
    </row>
    <row r="792" spans="13:14" x14ac:dyDescent="0.2">
      <c r="M792" s="29"/>
      <c r="N792" s="29"/>
    </row>
    <row r="793" spans="13:14" x14ac:dyDescent="0.2">
      <c r="M793" s="29"/>
      <c r="N793" s="29"/>
    </row>
    <row r="794" spans="13:14" x14ac:dyDescent="0.2">
      <c r="M794" s="29"/>
      <c r="N794" s="29"/>
    </row>
    <row r="795" spans="13:14" x14ac:dyDescent="0.2">
      <c r="M795" s="29"/>
      <c r="N795" s="29"/>
    </row>
    <row r="796" spans="13:14" x14ac:dyDescent="0.2">
      <c r="M796" s="29"/>
      <c r="N796" s="29"/>
    </row>
    <row r="797" spans="13:14" x14ac:dyDescent="0.2">
      <c r="M797" s="29"/>
      <c r="N797" s="29"/>
    </row>
    <row r="798" spans="13:14" x14ac:dyDescent="0.2">
      <c r="M798" s="29"/>
      <c r="N798" s="29"/>
    </row>
    <row r="799" spans="13:14" x14ac:dyDescent="0.2">
      <c r="M799" s="29"/>
      <c r="N799" s="29"/>
    </row>
    <row r="800" spans="13:14" x14ac:dyDescent="0.2">
      <c r="M800" s="29"/>
      <c r="N800" s="29"/>
    </row>
    <row r="801" spans="13:14" x14ac:dyDescent="0.2">
      <c r="M801" s="29"/>
      <c r="N801" s="29"/>
    </row>
    <row r="802" spans="13:14" x14ac:dyDescent="0.2">
      <c r="M802" s="29"/>
      <c r="N802" s="29"/>
    </row>
    <row r="803" spans="13:14" x14ac:dyDescent="0.2">
      <c r="M803" s="29"/>
      <c r="N803" s="29"/>
    </row>
    <row r="804" spans="13:14" x14ac:dyDescent="0.2">
      <c r="M804" s="29"/>
      <c r="N804" s="29"/>
    </row>
    <row r="805" spans="13:14" x14ac:dyDescent="0.2">
      <c r="M805" s="29"/>
      <c r="N805" s="29"/>
    </row>
    <row r="806" spans="13:14" x14ac:dyDescent="0.2">
      <c r="M806" s="29"/>
      <c r="N806" s="29"/>
    </row>
    <row r="807" spans="13:14" x14ac:dyDescent="0.2">
      <c r="M807" s="29"/>
      <c r="N807" s="29"/>
    </row>
    <row r="808" spans="13:14" x14ac:dyDescent="0.2">
      <c r="M808" s="29"/>
      <c r="N808" s="29"/>
    </row>
    <row r="809" spans="13:14" x14ac:dyDescent="0.2">
      <c r="M809" s="29"/>
      <c r="N809" s="29"/>
    </row>
    <row r="810" spans="13:14" x14ac:dyDescent="0.2">
      <c r="M810" s="29"/>
      <c r="N810" s="29"/>
    </row>
    <row r="811" spans="13:14" x14ac:dyDescent="0.2">
      <c r="M811" s="29"/>
      <c r="N811" s="29"/>
    </row>
  </sheetData>
  <phoneticPr fontId="14" type="noConversion"/>
  <pageMargins left="0.25" right="0.25" top="0.5" bottom="1" header="0.5" footer="0.5"/>
  <pageSetup paperSize="5" scale="98" orientation="landscape" r:id="rId1"/>
  <headerFooter alignWithMargins="0">
    <oddFooter xml:space="preserve">&amp;L&amp;"Small Fonts,Regular"&amp;7&amp;F
&amp;A&amp;R&amp;D
&amp;T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</vt:lpstr>
      <vt:lpstr>EDC Note 1</vt:lpstr>
      <vt:lpstr>ENA Note 1</vt:lpstr>
      <vt:lpstr>Corp Note 1</vt:lpstr>
      <vt:lpstr>Steele</vt:lpstr>
      <vt:lpstr>Steele!Print_Area</vt:lpstr>
      <vt:lpstr>Steele!Print_Titles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jhollma</dc:creator>
  <cp:lastModifiedBy>Havlíček Jan</cp:lastModifiedBy>
  <cp:lastPrinted>2001-10-10T17:25:30Z</cp:lastPrinted>
  <dcterms:created xsi:type="dcterms:W3CDTF">2001-10-10T17:08:15Z</dcterms:created>
  <dcterms:modified xsi:type="dcterms:W3CDTF">2023-09-10T14:58:34Z</dcterms:modified>
</cp:coreProperties>
</file>