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 firstSheet="3" activeTab="8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1" i="2"/>
  <c r="H31" i="2"/>
  <c r="J31" i="2"/>
  <c r="L31" i="2"/>
  <c r="N31" i="2"/>
  <c r="P31" i="2"/>
  <c r="R31" i="2"/>
  <c r="R36" i="2"/>
  <c r="R38" i="2"/>
  <c r="R40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G11" i="8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D28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G45" i="8"/>
  <c r="K45" i="8"/>
  <c r="O45" i="8"/>
  <c r="S45" i="8"/>
  <c r="T45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G49" i="8"/>
  <c r="K49" i="8"/>
  <c r="O49" i="8"/>
  <c r="S49" i="8"/>
  <c r="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G64" i="8"/>
  <c r="K64" i="8"/>
  <c r="O64" i="8"/>
  <c r="S64" i="8"/>
  <c r="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G66" i="8"/>
  <c r="K66" i="8"/>
  <c r="O66" i="8"/>
  <c r="S66" i="8"/>
  <c r="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1" i="8"/>
  <c r="K71" i="8"/>
  <c r="O71" i="8"/>
  <c r="S71" i="8"/>
  <c r="T71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G76" i="8"/>
  <c r="K76" i="8"/>
  <c r="O76" i="8"/>
  <c r="S76" i="8"/>
  <c r="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G82" i="8"/>
  <c r="K82" i="8"/>
  <c r="O82" i="8"/>
  <c r="S82" i="8"/>
  <c r="T82" i="8"/>
  <c r="G83" i="8"/>
  <c r="K83" i="8"/>
  <c r="O83" i="8"/>
  <c r="S83" i="8"/>
  <c r="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7" i="1"/>
  <c r="F17" i="1"/>
  <c r="H17" i="1"/>
  <c r="J17" i="1"/>
  <c r="L17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H31" i="1"/>
  <c r="J31" i="1"/>
  <c r="L31" i="1"/>
  <c r="H34" i="1"/>
  <c r="L34" i="1"/>
  <c r="H35" i="1"/>
  <c r="L35" i="1"/>
  <c r="H36" i="1"/>
  <c r="L36" i="1"/>
  <c r="D38" i="1"/>
  <c r="F38" i="1"/>
  <c r="H38" i="1"/>
  <c r="J38" i="1"/>
  <c r="L38" i="1"/>
  <c r="D40" i="1"/>
  <c r="F40" i="1"/>
  <c r="H40" i="1"/>
  <c r="J40" i="1"/>
  <c r="L40" i="1"/>
  <c r="H42" i="1"/>
  <c r="L42" i="1"/>
  <c r="H43" i="1"/>
  <c r="L43" i="1"/>
  <c r="D44" i="1"/>
  <c r="F44" i="1"/>
  <c r="H44" i="1"/>
  <c r="J44" i="1"/>
  <c r="L44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H57" i="1"/>
  <c r="J57" i="1"/>
  <c r="L57" i="1"/>
  <c r="H59" i="1"/>
  <c r="L59" i="1"/>
  <c r="H60" i="1"/>
  <c r="L60" i="1"/>
  <c r="D61" i="1"/>
  <c r="F61" i="1"/>
  <c r="H61" i="1"/>
  <c r="J61" i="1"/>
  <c r="L61" i="1"/>
  <c r="H63" i="1"/>
  <c r="L63" i="1"/>
  <c r="D65" i="1"/>
  <c r="F65" i="1"/>
  <c r="H65" i="1"/>
  <c r="J65" i="1"/>
  <c r="L65" i="1"/>
  <c r="H9" i="5"/>
  <c r="L9" i="5"/>
  <c r="H10" i="5"/>
  <c r="L10" i="5"/>
  <c r="H11" i="5"/>
  <c r="L11" i="5"/>
  <c r="H12" i="5"/>
  <c r="L12" i="5"/>
  <c r="H13" i="5"/>
  <c r="L13" i="5"/>
  <c r="D18" i="5"/>
  <c r="F18" i="5"/>
  <c r="H18" i="5"/>
  <c r="J18" i="5"/>
  <c r="L18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L32" i="5"/>
  <c r="H35" i="5"/>
  <c r="L35" i="5"/>
  <c r="H36" i="5"/>
  <c r="L36" i="5"/>
  <c r="H37" i="5"/>
  <c r="L37" i="5"/>
  <c r="D39" i="5"/>
  <c r="F39" i="5"/>
  <c r="H39" i="5"/>
  <c r="J39" i="5"/>
  <c r="L39" i="5"/>
  <c r="D41" i="5"/>
  <c r="F41" i="5"/>
  <c r="H41" i="5"/>
  <c r="J41" i="5"/>
  <c r="L41" i="5"/>
  <c r="H43" i="5"/>
  <c r="L43" i="5"/>
  <c r="H44" i="5"/>
  <c r="L44" i="5"/>
  <c r="D45" i="5"/>
  <c r="F45" i="5"/>
  <c r="H45" i="5"/>
  <c r="J45" i="5"/>
  <c r="L45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L58" i="5"/>
  <c r="H60" i="5"/>
  <c r="L60" i="5"/>
  <c r="H61" i="5"/>
  <c r="L61" i="5"/>
  <c r="D62" i="5"/>
  <c r="F62" i="5"/>
  <c r="H62" i="5"/>
  <c r="J62" i="5"/>
  <c r="L62" i="5"/>
  <c r="H64" i="5"/>
  <c r="L64" i="5"/>
  <c r="D66" i="5"/>
  <c r="F66" i="5"/>
  <c r="H66" i="5"/>
  <c r="J66" i="5"/>
  <c r="L66" i="5"/>
</calcChain>
</file>

<file path=xl/sharedStrings.xml><?xml version="1.0" encoding="utf-8"?>
<sst xmlns="http://schemas.openxmlformats.org/spreadsheetml/2006/main" count="646" uniqueCount="281">
  <si>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</si>
  <si>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</si>
  <si>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</si>
  <si>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</si>
  <si>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</si>
  <si>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</si>
  <si>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</si>
  <si>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</si>
  <si>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</si>
  <si>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</si>
  <si>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</si>
  <si>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</si>
  <si>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</si>
  <si>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</si>
  <si>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</si>
  <si>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</si>
  <si>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</si>
  <si>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</si>
  <si>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</si>
  <si>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</si>
  <si>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</si>
  <si>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</si>
  <si>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</si>
  <si>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</si>
  <si>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</si>
  <si>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</si>
  <si>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</si>
  <si>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</si>
  <si>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</si>
  <si>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</si>
  <si>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</si>
  <si>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</si>
  <si>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</si>
  <si>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</si>
  <si>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</si>
  <si>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</si>
  <si>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</si>
  <si>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</si>
  <si>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</si>
  <si>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</si>
  <si>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</si>
  <si>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</si>
  <si>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</si>
  <si>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</si>
  <si>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</si>
  <si>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</si>
  <si>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</si>
  <si>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</si>
  <si>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</si>
  <si>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</si>
  <si>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</si>
  <si>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</si>
  <si>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</si>
  <si>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</si>
  <si>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</si>
  <si>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</si>
  <si>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</si>
  <si>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</si>
  <si>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</si>
  <si>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</si>
  <si>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</si>
  <si>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</si>
  <si>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</si>
  <si>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</si>
  <si>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</si>
  <si>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</si>
  <si>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</si>
  <si>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</si>
  <si>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</si>
  <si>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</si>
  <si>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</si>
  <si>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</si>
  <si>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</si>
  <si>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</si>
  <si>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</si>
  <si>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</si>
  <si>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</si>
  <si>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</si>
  <si>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</si>
  <si>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</si>
  <si>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</si>
  <si>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</si>
  <si>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</si>
  <si>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</si>
  <si>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</si>
  <si>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</si>
  <si>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</si>
  <si>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</si>
  <si>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</si>
  <si>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</si>
  <si>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</si>
  <si>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</si>
  <si>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</si>
  <si>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</si>
  <si>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</si>
  <si>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</si>
  <si>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</si>
  <si>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</si>
  <si>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</si>
  <si>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</si>
  <si>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</si>
  <si>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</si>
  <si>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</si>
  <si>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</si>
  <si>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</si>
  <si>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</si>
  <si>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</si>
  <si>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</si>
  <si>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</si>
  <si>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</si>
  <si>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</si>
  <si>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</si>
  <si>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</si>
  <si>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</si>
  <si>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</si>
  <si>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</si>
  <si>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</si>
  <si>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</si>
  <si>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</si>
  <si>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</si>
  <si>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</si>
  <si>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</si>
  <si>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</si>
  <si>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</si>
  <si>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</si>
  <si>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</si>
  <si>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</si>
  <si>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</si>
  <si>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</si>
  <si>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</si>
  <si>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</si>
  <si>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</si>
  <si>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</si>
  <si>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</si>
  <si>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</si>
  <si>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</si>
  <si>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</si>
  <si>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</si>
  <si>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</si>
  <si>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</si>
  <si>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</si>
  <si>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</si>
  <si>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</si>
  <si>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</si>
  <si>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</si>
  <si>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</si>
  <si>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</si>
  <si>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</si>
  <si>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</si>
  <si>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</si>
  <si>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</si>
  <si>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</si>
  <si>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</si>
  <si>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</si>
  <si>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</si>
  <si>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</si>
  <si>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</si>
  <si>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</si>
  <si>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</si>
  <si>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</si>
  <si>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</si>
  <si>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</si>
  <si>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</si>
  <si>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</si>
  <si>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</si>
  <si>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</si>
  <si>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</si>
  <si>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</si>
  <si>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</si>
  <si>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</si>
  <si>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</si>
  <si>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</si>
  <si>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</si>
  <si>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</si>
  <si>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</si>
  <si>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</si>
  <si>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</si>
  <si>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</si>
  <si>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</si>
  <si>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</si>
  <si>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</si>
  <si>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</si>
  <si>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</si>
  <si>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</si>
  <si>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</si>
  <si>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</si>
  <si>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</si>
  <si>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</si>
  <si>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</si>
  <si>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</si>
  <si>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</si>
  <si>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</si>
  <si>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</si>
  <si>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</si>
  <si>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</si>
  <si>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</si>
  <si>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</si>
  <si>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</si>
  <si>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</si>
  <si>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</si>
  <si>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</si>
  <si>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</si>
  <si>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</si>
  <si>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</si>
  <si>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</si>
  <si>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</si>
  <si>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</si>
  <si>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</si>
  <si>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</si>
  <si>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</si>
  <si>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</si>
  <si>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</si>
  <si>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</si>
  <si>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</si>
  <si>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</si>
  <si>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</si>
  <si>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</si>
  <si>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</si>
  <si>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</si>
  <si>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</si>
  <si>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</si>
  <si>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</si>
  <si>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</si>
  <si>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</si>
  <si>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</si>
  <si>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</si>
  <si>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</si>
  <si>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</si>
  <si>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</si>
  <si>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</si>
  <si>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</si>
  <si>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</si>
  <si>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</si>
  <si>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</si>
  <si>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</si>
  <si>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</si>
  <si>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</si>
  <si>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</si>
  <si>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</si>
  <si>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</si>
  <si>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</si>
  <si>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</si>
  <si>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</si>
  <si>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</si>
  <si>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</si>
  <si>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</si>
  <si>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</si>
  <si>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</si>
  <si>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</si>
  <si>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</si>
  <si>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</si>
  <si>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</si>
  <si>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</si>
  <si>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</si>
  <si>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</si>
  <si>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</si>
  <si>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</si>
  <si>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</si>
  <si>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</si>
  <si>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</si>
  <si>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</si>
  <si>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</si>
  <si>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</si>
  <si>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</si>
  <si>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</si>
  <si>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</si>
  <si>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</si>
  <si>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</si>
  <si>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</si>
  <si>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</si>
  <si>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</si>
  <si>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</si>
  <si>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</si>
  <si>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</si>
  <si>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</si>
  <si>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</si>
  <si>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July 2001</t>
  </si>
  <si>
    <t>YTD July 2001</t>
  </si>
  <si>
    <t xml:space="preserve"> July 2001</t>
  </si>
  <si>
    <t>July</t>
  </si>
  <si>
    <t>Actuals through July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</si>
</sst>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37" fontId="2" fillId="0" borderId="8" xfId="2" applyNumberFormat="1" applyFont="1" applyBorder="1"/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workbookViewId="0">
      <selection activeCell="D60" sqref="D60"/>
    </sheetView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>
      <c r="A5" t="s">
        <v>251</v>
      </c>
      <c r="D5" s="108">
        <v>1.4148000000000001</v>
      </c>
      <c r="E5" s="106"/>
      <c r="F5" s="106">
        <v>1.4</v>
      </c>
      <c r="G5" s="106"/>
      <c r="H5" s="106"/>
      <c r="I5" s="106"/>
      <c r="J5" s="106">
        <v>1.431</v>
      </c>
    </row>
    <row r="6" spans="1:12" x14ac:dyDescent="0.25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267</v>
      </c>
      <c r="C9" s="1"/>
      <c r="D9" s="18">
        <v>9605</v>
      </c>
      <c r="E9" s="18"/>
      <c r="F9" s="18">
        <v>9201</v>
      </c>
      <c r="G9" s="18"/>
      <c r="H9" s="18">
        <f>+D9-F9</f>
        <v>404</v>
      </c>
      <c r="I9" s="18"/>
      <c r="J9" s="18">
        <v>9261</v>
      </c>
      <c r="K9" s="18"/>
      <c r="L9" s="18">
        <f>+D9-J9</f>
        <v>344</v>
      </c>
    </row>
    <row r="10" spans="1:12" x14ac:dyDescent="0.25">
      <c r="A10" s="7"/>
      <c r="B10" s="7" t="s">
        <v>268</v>
      </c>
      <c r="C10" s="1"/>
      <c r="D10" s="18">
        <v>20817</v>
      </c>
      <c r="E10" s="18"/>
      <c r="F10" s="18">
        <v>19810</v>
      </c>
      <c r="G10" s="18"/>
      <c r="H10" s="18">
        <f>+D10-F10</f>
        <v>1007</v>
      </c>
      <c r="I10" s="18"/>
      <c r="J10" s="18">
        <v>20106</v>
      </c>
      <c r="K10" s="18"/>
      <c r="L10" s="18">
        <f>+D10-J10</f>
        <v>711</v>
      </c>
    </row>
    <row r="11" spans="1:12" x14ac:dyDescent="0.25">
      <c r="A11" s="7"/>
      <c r="B11" s="7" t="s">
        <v>269</v>
      </c>
      <c r="C11" s="1"/>
      <c r="D11" s="18">
        <v>722</v>
      </c>
      <c r="E11" s="18"/>
      <c r="F11" s="18">
        <v>1339</v>
      </c>
      <c r="G11" s="18"/>
      <c r="H11" s="18">
        <f>+D11-F11</f>
        <v>-617</v>
      </c>
      <c r="I11" s="18"/>
      <c r="J11" s="18">
        <v>1369</v>
      </c>
      <c r="K11" s="18"/>
      <c r="L11" s="18">
        <f>+D11-J11</f>
        <v>-647</v>
      </c>
    </row>
    <row r="12" spans="1:12" x14ac:dyDescent="0.25">
      <c r="A12" s="7"/>
      <c r="B12" s="7" t="s">
        <v>270</v>
      </c>
      <c r="C12" s="1"/>
      <c r="D12" s="18">
        <v>1919</v>
      </c>
      <c r="E12" s="18"/>
      <c r="F12" s="18">
        <v>1259</v>
      </c>
      <c r="G12" s="18"/>
      <c r="H12" s="18">
        <f>+D12-F12</f>
        <v>660</v>
      </c>
      <c r="I12" s="18"/>
      <c r="J12" s="18">
        <v>1287</v>
      </c>
      <c r="K12" s="18"/>
      <c r="L12" s="18">
        <f>+D12-J12</f>
        <v>632</v>
      </c>
    </row>
    <row r="13" spans="1:12" x14ac:dyDescent="0.25">
      <c r="A13" s="7"/>
      <c r="B13" s="7" t="s">
        <v>271</v>
      </c>
      <c r="C13" s="1"/>
      <c r="D13" s="18">
        <v>463</v>
      </c>
      <c r="E13" s="18"/>
      <c r="F13" s="18">
        <v>805</v>
      </c>
      <c r="G13" s="18"/>
      <c r="H13" s="18">
        <f>+D13-F13</f>
        <v>-342</v>
      </c>
      <c r="I13" s="18"/>
      <c r="J13" s="18">
        <v>966</v>
      </c>
      <c r="K13" s="18"/>
      <c r="L13" s="18">
        <f>+D13-J13</f>
        <v>-503</v>
      </c>
    </row>
    <row r="14" spans="1:12" x14ac:dyDescent="0.25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5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5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5">
      <c r="A17" s="8" t="s">
        <v>1</v>
      </c>
      <c r="B17" s="9"/>
      <c r="D17" s="21">
        <f>SUM(D8:D16)</f>
        <v>33526</v>
      </c>
      <c r="E17" s="20"/>
      <c r="F17" s="21">
        <f>SUM(F8:F16)</f>
        <v>32414</v>
      </c>
      <c r="G17" s="17"/>
      <c r="H17" s="21">
        <f>SUM(H8:H16)</f>
        <v>1112</v>
      </c>
      <c r="I17" s="17"/>
      <c r="J17" s="21">
        <f>SUM(J8:J16)</f>
        <v>32989</v>
      </c>
      <c r="K17" s="17"/>
      <c r="L17" s="21">
        <f>SUM(L8:L16)</f>
        <v>537</v>
      </c>
    </row>
    <row r="18" spans="1:12" x14ac:dyDescent="0.25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7"/>
      <c r="B19" s="7" t="s">
        <v>3</v>
      </c>
      <c r="C19" s="1"/>
      <c r="D19" s="18">
        <v>1579</v>
      </c>
      <c r="E19" s="18"/>
      <c r="F19" s="18">
        <v>1648</v>
      </c>
      <c r="G19" s="18"/>
      <c r="H19" s="18">
        <f>+F19-D19</f>
        <v>69</v>
      </c>
      <c r="I19" s="18"/>
      <c r="J19" s="18">
        <v>1684</v>
      </c>
      <c r="K19" s="18"/>
      <c r="L19" s="18">
        <f>+J19-D19</f>
        <v>105</v>
      </c>
    </row>
    <row r="20" spans="1:12" x14ac:dyDescent="0.25">
      <c r="A20" s="7"/>
      <c r="B20" s="7" t="s">
        <v>253</v>
      </c>
      <c r="C20" s="1"/>
      <c r="D20" s="18">
        <v>887</v>
      </c>
      <c r="E20" s="18"/>
      <c r="F20" s="18">
        <v>1211</v>
      </c>
      <c r="G20" s="18"/>
      <c r="H20" s="18">
        <f t="shared" ref="H20:H29" si="0">+F20-D20</f>
        <v>324</v>
      </c>
      <c r="I20" s="18"/>
      <c r="J20" s="18">
        <v>1238</v>
      </c>
      <c r="K20" s="18"/>
      <c r="L20" s="18">
        <f t="shared" ref="L20:L29" si="1">+J20-D20</f>
        <v>351</v>
      </c>
    </row>
    <row r="21" spans="1:12" x14ac:dyDescent="0.25">
      <c r="A21" s="7"/>
      <c r="B21" s="7" t="s">
        <v>254</v>
      </c>
      <c r="C21" s="1"/>
      <c r="D21" s="18">
        <v>467</v>
      </c>
      <c r="E21" s="18"/>
      <c r="F21" s="18">
        <v>494</v>
      </c>
      <c r="G21" s="18"/>
      <c r="H21" s="18">
        <f t="shared" si="0"/>
        <v>27</v>
      </c>
      <c r="I21" s="18"/>
      <c r="J21" s="18">
        <v>505</v>
      </c>
      <c r="K21" s="18"/>
      <c r="L21" s="18">
        <f t="shared" si="1"/>
        <v>38</v>
      </c>
    </row>
    <row r="22" spans="1:12" x14ac:dyDescent="0.25">
      <c r="A22" s="7"/>
      <c r="B22" s="7" t="s">
        <v>255</v>
      </c>
      <c r="C22" s="1"/>
      <c r="D22" s="18">
        <v>289</v>
      </c>
      <c r="E22" s="18"/>
      <c r="F22" s="18">
        <v>281</v>
      </c>
      <c r="G22" s="18"/>
      <c r="H22" s="18">
        <f t="shared" si="0"/>
        <v>-8</v>
      </c>
      <c r="I22" s="18"/>
      <c r="J22" s="18">
        <v>288</v>
      </c>
      <c r="K22" s="18"/>
      <c r="L22" s="18">
        <f t="shared" si="1"/>
        <v>-1</v>
      </c>
    </row>
    <row r="23" spans="1:12" x14ac:dyDescent="0.25">
      <c r="A23" s="7"/>
      <c r="B23" s="7" t="s">
        <v>256</v>
      </c>
      <c r="C23" s="1"/>
      <c r="D23" s="18">
        <v>580</v>
      </c>
      <c r="E23" s="18"/>
      <c r="F23" s="18">
        <v>563</v>
      </c>
      <c r="G23" s="18"/>
      <c r="H23" s="18">
        <f t="shared" si="0"/>
        <v>-17</v>
      </c>
      <c r="I23" s="18"/>
      <c r="J23" s="18">
        <v>575</v>
      </c>
      <c r="K23" s="18"/>
      <c r="L23" s="18">
        <f t="shared" si="1"/>
        <v>-5</v>
      </c>
    </row>
    <row r="24" spans="1:12" x14ac:dyDescent="0.25">
      <c r="A24" s="7"/>
      <c r="B24" s="7" t="s">
        <v>4</v>
      </c>
      <c r="C24" s="1"/>
      <c r="D24" s="18">
        <v>855</v>
      </c>
      <c r="E24" s="18"/>
      <c r="F24" s="18">
        <v>596</v>
      </c>
      <c r="G24" s="18"/>
      <c r="H24" s="18">
        <f t="shared" si="0"/>
        <v>-259</v>
      </c>
      <c r="I24" s="18"/>
      <c r="J24" s="18">
        <v>610</v>
      </c>
      <c r="K24" s="18"/>
      <c r="L24" s="18">
        <f t="shared" si="1"/>
        <v>-245</v>
      </c>
    </row>
    <row r="25" spans="1:12" x14ac:dyDescent="0.25">
      <c r="A25" s="7"/>
      <c r="B25" s="7" t="s">
        <v>257</v>
      </c>
      <c r="C25" s="1"/>
      <c r="D25" s="18">
        <v>1267</v>
      </c>
      <c r="E25" s="18"/>
      <c r="F25" s="18">
        <v>1225</v>
      </c>
      <c r="G25" s="18"/>
      <c r="H25" s="18">
        <f t="shared" si="0"/>
        <v>-42</v>
      </c>
      <c r="I25" s="18"/>
      <c r="J25" s="18">
        <v>1252</v>
      </c>
      <c r="K25" s="18"/>
      <c r="L25" s="18">
        <f t="shared" si="1"/>
        <v>-15</v>
      </c>
    </row>
    <row r="26" spans="1:12" x14ac:dyDescent="0.25">
      <c r="A26" s="7"/>
      <c r="B26" s="7" t="s">
        <v>258</v>
      </c>
      <c r="C26" s="1"/>
      <c r="D26" s="18">
        <v>1759</v>
      </c>
      <c r="E26" s="18"/>
      <c r="F26" s="18">
        <v>1121</v>
      </c>
      <c r="G26" s="18"/>
      <c r="H26" s="18">
        <f t="shared" si="0"/>
        <v>-638</v>
      </c>
      <c r="I26" s="18"/>
      <c r="J26" s="18">
        <v>1003</v>
      </c>
      <c r="K26" s="18"/>
      <c r="L26" s="18">
        <f t="shared" si="1"/>
        <v>-756</v>
      </c>
    </row>
    <row r="27" spans="1:12" x14ac:dyDescent="0.25">
      <c r="A27" s="7"/>
      <c r="B27" s="7" t="s">
        <v>269</v>
      </c>
      <c r="C27" s="1"/>
      <c r="D27" s="18">
        <v>438</v>
      </c>
      <c r="E27" s="18"/>
      <c r="F27" s="18">
        <v>533</v>
      </c>
      <c r="G27" s="18"/>
      <c r="H27" s="18">
        <f t="shared" si="0"/>
        <v>95</v>
      </c>
      <c r="I27" s="18"/>
      <c r="J27" s="18">
        <v>545</v>
      </c>
      <c r="K27" s="18"/>
      <c r="L27" s="18">
        <f t="shared" si="1"/>
        <v>107</v>
      </c>
    </row>
    <row r="28" spans="1:12" x14ac:dyDescent="0.25">
      <c r="A28" s="7"/>
      <c r="B28" s="7" t="s">
        <v>270</v>
      </c>
      <c r="C28" s="1"/>
      <c r="D28" s="18">
        <v>1916</v>
      </c>
      <c r="E28" s="18"/>
      <c r="F28" s="18">
        <v>1341</v>
      </c>
      <c r="G28" s="18"/>
      <c r="H28" s="18">
        <f t="shared" si="0"/>
        <v>-575</v>
      </c>
      <c r="I28" s="18"/>
      <c r="J28" s="18">
        <v>1371</v>
      </c>
      <c r="K28" s="18"/>
      <c r="L28" s="18">
        <f t="shared" si="1"/>
        <v>-545</v>
      </c>
    </row>
    <row r="29" spans="1:12" x14ac:dyDescent="0.25">
      <c r="A29" s="7"/>
      <c r="B29" s="7" t="s">
        <v>271</v>
      </c>
      <c r="C29" s="1"/>
      <c r="D29" s="18">
        <v>614</v>
      </c>
      <c r="E29" s="18"/>
      <c r="F29" s="18">
        <v>845</v>
      </c>
      <c r="G29" s="18"/>
      <c r="H29" s="18">
        <f t="shared" si="0"/>
        <v>231</v>
      </c>
      <c r="I29" s="18"/>
      <c r="J29" s="18">
        <v>863</v>
      </c>
      <c r="K29" s="18"/>
      <c r="L29" s="18">
        <f t="shared" si="1"/>
        <v>249</v>
      </c>
    </row>
    <row r="30" spans="1:12" x14ac:dyDescent="0.25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5">
      <c r="A31" s="8" t="s">
        <v>5</v>
      </c>
      <c r="B31" s="9"/>
      <c r="D31" s="21">
        <f>SUM(D19:D30)</f>
        <v>10651</v>
      </c>
      <c r="E31" s="22"/>
      <c r="F31" s="21">
        <f>SUM(F19:F30)</f>
        <v>9858</v>
      </c>
      <c r="G31" s="17"/>
      <c r="H31" s="21">
        <f>SUM(H19:H30)</f>
        <v>-793</v>
      </c>
      <c r="I31" s="17"/>
      <c r="J31" s="21">
        <f>SUM(J19:J30)</f>
        <v>9934</v>
      </c>
      <c r="K31" s="17"/>
      <c r="L31" s="21">
        <f>SUM(L19:L30)</f>
        <v>-717</v>
      </c>
    </row>
    <row r="32" spans="1:12" x14ac:dyDescent="0.25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5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7"/>
      <c r="B34" s="7" t="s">
        <v>259</v>
      </c>
      <c r="C34" s="1"/>
      <c r="D34" s="18">
        <v>1745</v>
      </c>
      <c r="E34" s="18"/>
      <c r="F34" s="18">
        <v>1431</v>
      </c>
      <c r="G34" s="18"/>
      <c r="H34" s="18">
        <f>+F34-D34</f>
        <v>-314</v>
      </c>
      <c r="I34" s="18"/>
      <c r="J34" s="18">
        <v>1462</v>
      </c>
      <c r="K34" s="18"/>
      <c r="L34" s="18">
        <f>+J34-D34</f>
        <v>-283</v>
      </c>
    </row>
    <row r="35" spans="1:12" x14ac:dyDescent="0.25">
      <c r="A35" s="7"/>
      <c r="B35" s="7" t="s">
        <v>260</v>
      </c>
      <c r="C35" s="1"/>
      <c r="D35" s="18">
        <v>781</v>
      </c>
      <c r="E35" s="18"/>
      <c r="F35" s="18">
        <v>984</v>
      </c>
      <c r="G35" s="18"/>
      <c r="H35" s="18">
        <f>+F35-D35</f>
        <v>203</v>
      </c>
      <c r="I35" s="18"/>
      <c r="J35" s="18">
        <v>964</v>
      </c>
      <c r="K35" s="18"/>
      <c r="L35" s="18">
        <f>+J35-D35</f>
        <v>183</v>
      </c>
    </row>
    <row r="36" spans="1:12" x14ac:dyDescent="0.25">
      <c r="A36" s="7"/>
      <c r="B36" s="7" t="s">
        <v>274</v>
      </c>
      <c r="C36" s="1"/>
      <c r="D36" s="18">
        <v>-8</v>
      </c>
      <c r="E36" s="18"/>
      <c r="F36" s="18">
        <v>0</v>
      </c>
      <c r="G36" s="18"/>
      <c r="H36" s="18">
        <f>+F36-D36</f>
        <v>8</v>
      </c>
      <c r="I36" s="18"/>
      <c r="J36" s="18">
        <v>0</v>
      </c>
      <c r="K36" s="18"/>
      <c r="L36" s="18">
        <f>+J36-D36</f>
        <v>8</v>
      </c>
    </row>
    <row r="37" spans="1:12" x14ac:dyDescent="0.25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5">
      <c r="A38" s="8" t="s">
        <v>7</v>
      </c>
      <c r="B38" s="9"/>
      <c r="D38" s="21">
        <f>SUM(D34:D37)</f>
        <v>2518</v>
      </c>
      <c r="E38" s="25"/>
      <c r="F38" s="21">
        <f>SUM(F34:F37)</f>
        <v>2415</v>
      </c>
      <c r="G38" s="18"/>
      <c r="H38" s="21">
        <f>SUM(H34:H37)</f>
        <v>-103</v>
      </c>
      <c r="I38" s="18"/>
      <c r="J38" s="21">
        <f>SUM(J34:J37)</f>
        <v>2426</v>
      </c>
      <c r="K38" s="18"/>
      <c r="L38" s="21">
        <f>SUM(L34:L37)</f>
        <v>-92</v>
      </c>
    </row>
    <row r="39" spans="1:12" x14ac:dyDescent="0.25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5">
      <c r="A40" s="8" t="s">
        <v>78</v>
      </c>
      <c r="B40" s="9"/>
      <c r="D40" s="21">
        <f>+D17-D31-D38</f>
        <v>20357</v>
      </c>
      <c r="E40" s="25"/>
      <c r="F40" s="21">
        <f>+F17-F31-F38</f>
        <v>20141</v>
      </c>
      <c r="G40" s="18"/>
      <c r="H40" s="21">
        <f>+H17+H31+H38</f>
        <v>216</v>
      </c>
      <c r="I40" s="18"/>
      <c r="J40" s="21">
        <f>+J17-J31-J38</f>
        <v>20629</v>
      </c>
      <c r="K40" s="18"/>
      <c r="L40" s="21">
        <f>+L17+L31+L38</f>
        <v>-272</v>
      </c>
    </row>
    <row r="41" spans="1:12" x14ac:dyDescent="0.25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5">
      <c r="A42" s="7" t="s">
        <v>205</v>
      </c>
      <c r="B42" s="7"/>
      <c r="C42" s="1"/>
      <c r="D42" s="18">
        <v>6347</v>
      </c>
      <c r="E42" s="18"/>
      <c r="F42" s="18">
        <v>6406</v>
      </c>
      <c r="G42" s="18"/>
      <c r="H42" s="18">
        <f>+F42-D42</f>
        <v>59</v>
      </c>
      <c r="I42" s="18"/>
      <c r="J42" s="18">
        <v>6477</v>
      </c>
      <c r="K42" s="18"/>
      <c r="L42" s="18">
        <f>+J42-D42</f>
        <v>130</v>
      </c>
    </row>
    <row r="43" spans="1:12" x14ac:dyDescent="0.25">
      <c r="A43" s="7" t="s">
        <v>152</v>
      </c>
      <c r="B43" s="7"/>
      <c r="C43" s="1"/>
      <c r="D43" s="24">
        <v>1570</v>
      </c>
      <c r="E43" s="18"/>
      <c r="F43" s="24">
        <v>1540</v>
      </c>
      <c r="G43" s="18"/>
      <c r="H43" s="24">
        <f>+F43-D43</f>
        <v>-30</v>
      </c>
      <c r="I43" s="18"/>
      <c r="J43" s="24">
        <v>1574</v>
      </c>
      <c r="K43" s="18"/>
      <c r="L43" s="24">
        <f>+J43-D43</f>
        <v>4</v>
      </c>
    </row>
    <row r="44" spans="1:12" x14ac:dyDescent="0.25">
      <c r="A44" s="8" t="s">
        <v>8</v>
      </c>
      <c r="B44" s="9"/>
      <c r="D44" s="21">
        <f>SUM(D42:D43)</f>
        <v>7917</v>
      </c>
      <c r="E44" s="25"/>
      <c r="F44" s="21">
        <f>SUM(F42:F43)</f>
        <v>7946</v>
      </c>
      <c r="G44" s="18"/>
      <c r="H44" s="21">
        <f>SUM(H42:H43)</f>
        <v>29</v>
      </c>
      <c r="I44" s="18"/>
      <c r="J44" s="21">
        <f>SUM(J42:J43)</f>
        <v>8051</v>
      </c>
      <c r="K44" s="18"/>
      <c r="L44" s="21">
        <f>SUM(L42:L43)</f>
        <v>134</v>
      </c>
    </row>
    <row r="45" spans="1:12" x14ac:dyDescent="0.25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5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5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5">
      <c r="A48" s="7" t="s">
        <v>10</v>
      </c>
      <c r="B48" s="7"/>
      <c r="C48" s="1"/>
      <c r="D48" s="18">
        <v>-826</v>
      </c>
      <c r="E48" s="18"/>
      <c r="F48" s="18">
        <v>-798</v>
      </c>
      <c r="G48" s="18"/>
      <c r="H48" s="18">
        <f t="shared" ref="H48:H56" si="3">+F48-D48</f>
        <v>28</v>
      </c>
      <c r="I48" s="18"/>
      <c r="J48" s="18">
        <v>-816</v>
      </c>
      <c r="K48" s="18"/>
      <c r="L48" s="18">
        <f t="shared" si="2"/>
        <v>10</v>
      </c>
    </row>
    <row r="49" spans="1:12" x14ac:dyDescent="0.25">
      <c r="A49" s="7" t="s">
        <v>11</v>
      </c>
      <c r="B49" s="7"/>
      <c r="C49" s="1"/>
      <c r="D49" s="18">
        <v>-571</v>
      </c>
      <c r="E49" s="18"/>
      <c r="F49" s="18">
        <v>-728</v>
      </c>
      <c r="G49" s="18"/>
      <c r="H49" s="18">
        <f t="shared" si="3"/>
        <v>-157</v>
      </c>
      <c r="I49" s="18"/>
      <c r="J49" s="18">
        <v>-744</v>
      </c>
      <c r="K49" s="18"/>
      <c r="L49" s="18">
        <f t="shared" si="2"/>
        <v>-173</v>
      </c>
    </row>
    <row r="50" spans="1:12" x14ac:dyDescent="0.25">
      <c r="A50" s="7" t="s">
        <v>12</v>
      </c>
      <c r="B50" s="7"/>
      <c r="C50" s="1"/>
      <c r="D50" s="18">
        <v>539</v>
      </c>
      <c r="E50" s="18"/>
      <c r="F50" s="18">
        <v>518</v>
      </c>
      <c r="G50" s="18"/>
      <c r="H50" s="18">
        <f t="shared" si="3"/>
        <v>-21</v>
      </c>
      <c r="I50" s="18"/>
      <c r="J50" s="18">
        <v>529</v>
      </c>
      <c r="K50" s="18"/>
      <c r="L50" s="18">
        <f t="shared" si="2"/>
        <v>-10</v>
      </c>
    </row>
    <row r="51" spans="1:12" x14ac:dyDescent="0.25">
      <c r="A51" s="7" t="s">
        <v>13</v>
      </c>
      <c r="B51" s="7"/>
      <c r="C51" s="1"/>
      <c r="D51" s="18">
        <v>5554</v>
      </c>
      <c r="E51" s="18"/>
      <c r="F51" s="18">
        <v>6342</v>
      </c>
      <c r="G51" s="18"/>
      <c r="H51" s="18">
        <f t="shared" si="3"/>
        <v>788</v>
      </c>
      <c r="I51" s="18"/>
      <c r="J51" s="18">
        <v>6482</v>
      </c>
      <c r="K51" s="18"/>
      <c r="L51" s="18">
        <f t="shared" si="2"/>
        <v>928</v>
      </c>
    </row>
    <row r="52" spans="1:12" x14ac:dyDescent="0.25">
      <c r="A52" s="7" t="s">
        <v>14</v>
      </c>
      <c r="B52" s="7"/>
      <c r="C52" s="1"/>
      <c r="D52" s="18">
        <v>111</v>
      </c>
      <c r="E52" s="18"/>
      <c r="F52" s="18">
        <v>140</v>
      </c>
      <c r="G52" s="18"/>
      <c r="H52" s="18">
        <f t="shared" si="3"/>
        <v>29</v>
      </c>
      <c r="I52" s="18"/>
      <c r="J52" s="18">
        <v>143</v>
      </c>
      <c r="K52" s="18"/>
      <c r="L52" s="18">
        <f t="shared" si="2"/>
        <v>32</v>
      </c>
    </row>
    <row r="53" spans="1:12" x14ac:dyDescent="0.25">
      <c r="A53" s="7" t="s">
        <v>206</v>
      </c>
      <c r="B53" s="7"/>
      <c r="C53" s="1"/>
      <c r="D53" s="18">
        <v>-361</v>
      </c>
      <c r="E53" s="18"/>
      <c r="F53" s="18">
        <v>-560</v>
      </c>
      <c r="G53" s="18"/>
      <c r="H53" s="18">
        <f t="shared" si="3"/>
        <v>-199</v>
      </c>
      <c r="I53" s="18"/>
      <c r="J53" s="18">
        <v>-572</v>
      </c>
      <c r="K53" s="18"/>
      <c r="L53" s="18">
        <f t="shared" si="2"/>
        <v>-211</v>
      </c>
    </row>
    <row r="54" spans="1:12" x14ac:dyDescent="0.25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5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5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5">
      <c r="A57" s="8" t="s">
        <v>18</v>
      </c>
      <c r="B57" s="9"/>
      <c r="D57" s="21">
        <f>SUM(D47:D56)</f>
        <v>4446</v>
      </c>
      <c r="E57" s="25"/>
      <c r="F57" s="21">
        <f>SUM(F47:F56)</f>
        <v>4914</v>
      </c>
      <c r="G57" s="18"/>
      <c r="H57" s="21">
        <f>SUM(H47:H56)</f>
        <v>468</v>
      </c>
      <c r="I57" s="18"/>
      <c r="J57" s="21">
        <f>SUM(J47:J56)</f>
        <v>5022</v>
      </c>
      <c r="K57" s="18"/>
      <c r="L57" s="21">
        <f>SUM(L47:L56)</f>
        <v>576</v>
      </c>
    </row>
    <row r="58" spans="1:12" x14ac:dyDescent="0.25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7" t="s">
        <v>19</v>
      </c>
      <c r="B59" s="7"/>
      <c r="C59" s="1"/>
      <c r="D59" s="18">
        <v>1031</v>
      </c>
      <c r="E59" s="18"/>
      <c r="F59" s="18">
        <v>420</v>
      </c>
      <c r="G59" s="18"/>
      <c r="H59" s="18">
        <f>+F59-D59</f>
        <v>-611</v>
      </c>
      <c r="I59" s="18"/>
      <c r="J59" s="18">
        <v>143</v>
      </c>
      <c r="K59" s="18"/>
      <c r="L59" s="18">
        <f>+J59-D59</f>
        <v>-888</v>
      </c>
    </row>
    <row r="60" spans="1:12" x14ac:dyDescent="0.25">
      <c r="A60" s="7" t="s">
        <v>20</v>
      </c>
      <c r="B60" s="7"/>
      <c r="C60" s="1"/>
      <c r="D60" s="24">
        <v>1845</v>
      </c>
      <c r="E60" s="18"/>
      <c r="F60" s="24">
        <v>2240</v>
      </c>
      <c r="G60" s="18"/>
      <c r="H60" s="24">
        <f>+F60-D60</f>
        <v>395</v>
      </c>
      <c r="I60" s="18"/>
      <c r="J60" s="24">
        <v>2576</v>
      </c>
      <c r="K60" s="18"/>
      <c r="L60" s="24">
        <f>+J60-D60</f>
        <v>731</v>
      </c>
    </row>
    <row r="61" spans="1:12" x14ac:dyDescent="0.25">
      <c r="A61" s="8" t="s">
        <v>21</v>
      </c>
      <c r="B61" s="9"/>
      <c r="D61" s="21">
        <f>SUM(D59:D60)</f>
        <v>2876</v>
      </c>
      <c r="E61" s="25"/>
      <c r="F61" s="21">
        <f>SUM(F59:F60)</f>
        <v>2660</v>
      </c>
      <c r="G61" s="18"/>
      <c r="H61" s="21">
        <f>SUM(H59:H60)</f>
        <v>-216</v>
      </c>
      <c r="I61" s="18"/>
      <c r="J61" s="21">
        <f>SUM(J59:J60)</f>
        <v>2719</v>
      </c>
      <c r="K61" s="18"/>
      <c r="L61" s="21">
        <f>SUM(L59:L60)</f>
        <v>-157</v>
      </c>
    </row>
    <row r="62" spans="1:12" x14ac:dyDescent="0.25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5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5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8" thickBot="1" x14ac:dyDescent="0.3">
      <c r="A65" s="11" t="s">
        <v>23</v>
      </c>
      <c r="B65" s="10"/>
      <c r="D65" s="23">
        <f>+D17-D31-D38-D44-D57-D61+D63</f>
        <v>5118</v>
      </c>
      <c r="E65" s="26"/>
      <c r="F65" s="23">
        <f>+F17-F31-F38-F44-F57-F61+F63</f>
        <v>4621</v>
      </c>
      <c r="G65" s="18"/>
      <c r="H65" s="23">
        <f>+H17+H31+H38+H44+H57+H61+H63</f>
        <v>497</v>
      </c>
      <c r="I65" s="18"/>
      <c r="J65" s="23">
        <f>+J17-J31-J38-J44-J57-J61+J63</f>
        <v>4837</v>
      </c>
      <c r="K65" s="18"/>
      <c r="L65" s="23">
        <f>+L17+L31+L38+L44+L57+L61+L63</f>
        <v>281</v>
      </c>
    </row>
    <row r="66" spans="1:12" ht="13.8" thickTop="1" x14ac:dyDescent="0.25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6" x14ac:dyDescent="0.3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paperSize="9" scale="8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topLeftCell="A34" workbookViewId="0">
      <selection activeCell="D60" sqref="D60"/>
    </sheetView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>
      <c r="A5" t="s">
        <v>252</v>
      </c>
      <c r="D5" s="107">
        <v>1.4360999999999999</v>
      </c>
      <c r="F5" s="106">
        <v>1.4339999999999999</v>
      </c>
      <c r="J5" s="106">
        <v>1.4293</v>
      </c>
    </row>
    <row r="6" spans="1:12" x14ac:dyDescent="0.25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267</v>
      </c>
      <c r="C9" s="1"/>
      <c r="D9" s="18">
        <v>65855</v>
      </c>
      <c r="E9" s="18"/>
      <c r="F9" s="18">
        <v>65451</v>
      </c>
      <c r="G9" s="18"/>
      <c r="H9" s="18">
        <f>+D9-F9</f>
        <v>404</v>
      </c>
      <c r="I9" s="18"/>
      <c r="J9" s="18">
        <v>64429</v>
      </c>
      <c r="K9" s="18"/>
      <c r="L9" s="18">
        <f>+D9-J9</f>
        <v>1426</v>
      </c>
    </row>
    <row r="10" spans="1:12" x14ac:dyDescent="0.25">
      <c r="A10" s="7"/>
      <c r="B10" s="7" t="s">
        <v>268</v>
      </c>
      <c r="C10" s="1"/>
      <c r="D10" s="18">
        <v>141435</v>
      </c>
      <c r="E10" s="18"/>
      <c r="F10" s="18">
        <v>140428</v>
      </c>
      <c r="G10" s="18"/>
      <c r="H10" s="18">
        <f>+D10-F10</f>
        <v>1007</v>
      </c>
      <c r="I10" s="18"/>
      <c r="J10" s="18">
        <v>138685</v>
      </c>
      <c r="K10" s="18"/>
      <c r="L10" s="18">
        <f>+D10-J10</f>
        <v>2750</v>
      </c>
    </row>
    <row r="11" spans="1:12" x14ac:dyDescent="0.25">
      <c r="A11" s="7"/>
      <c r="B11" s="7" t="s">
        <v>269</v>
      </c>
      <c r="C11" s="1"/>
      <c r="D11" s="18">
        <v>9612</v>
      </c>
      <c r="E11" s="18"/>
      <c r="F11" s="18">
        <v>10229</v>
      </c>
      <c r="G11" s="18"/>
      <c r="H11" s="18">
        <f>+D11-F11</f>
        <v>-617</v>
      </c>
      <c r="I11" s="18"/>
      <c r="J11" s="18">
        <v>8980</v>
      </c>
      <c r="K11" s="18"/>
      <c r="L11" s="18">
        <f>+D11-J11</f>
        <v>632</v>
      </c>
    </row>
    <row r="12" spans="1:12" x14ac:dyDescent="0.25">
      <c r="A12" s="7"/>
      <c r="B12" s="7" t="s">
        <v>270</v>
      </c>
      <c r="C12" s="1"/>
      <c r="D12" s="18">
        <v>9201</v>
      </c>
      <c r="E12" s="18"/>
      <c r="F12" s="18">
        <v>8541</v>
      </c>
      <c r="G12" s="18"/>
      <c r="H12" s="18">
        <f>+D12-F12</f>
        <v>660</v>
      </c>
      <c r="I12" s="18"/>
      <c r="J12" s="18">
        <v>8995</v>
      </c>
      <c r="K12" s="18"/>
      <c r="L12" s="18">
        <f>+D12-J12</f>
        <v>206</v>
      </c>
    </row>
    <row r="13" spans="1:12" x14ac:dyDescent="0.25">
      <c r="A13" s="7"/>
      <c r="B13" s="7" t="s">
        <v>271</v>
      </c>
      <c r="C13" s="1"/>
      <c r="D13" s="18">
        <v>5804</v>
      </c>
      <c r="E13" s="18"/>
      <c r="F13" s="18">
        <v>6146</v>
      </c>
      <c r="G13" s="18"/>
      <c r="H13" s="18">
        <f>+D13-F13</f>
        <v>-342</v>
      </c>
      <c r="I13" s="18"/>
      <c r="J13" s="18">
        <v>6234</v>
      </c>
      <c r="K13" s="18"/>
      <c r="L13" s="18">
        <f>+D13-J13</f>
        <v>-430</v>
      </c>
    </row>
    <row r="14" spans="1:12" x14ac:dyDescent="0.25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5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5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5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5">
      <c r="A18" s="8" t="s">
        <v>1</v>
      </c>
      <c r="B18" s="9"/>
      <c r="D18" s="21">
        <f>SUM(D8:D17)</f>
        <v>231907</v>
      </c>
      <c r="E18" s="20"/>
      <c r="F18" s="21">
        <f>SUM(F8:F17)</f>
        <v>230795</v>
      </c>
      <c r="G18" s="17"/>
      <c r="H18" s="21">
        <f>SUM(H8:H17)</f>
        <v>1112</v>
      </c>
      <c r="I18" s="17"/>
      <c r="J18" s="21">
        <f>SUM(J8:J17)</f>
        <v>227323</v>
      </c>
      <c r="K18" s="17"/>
      <c r="L18" s="21">
        <f>SUM(L8:L17)</f>
        <v>4584</v>
      </c>
    </row>
    <row r="19" spans="1:12" x14ac:dyDescent="0.25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7"/>
      <c r="B20" s="7" t="s">
        <v>3</v>
      </c>
      <c r="C20" s="1"/>
      <c r="D20" s="18">
        <v>12912</v>
      </c>
      <c r="E20" s="18"/>
      <c r="F20" s="18">
        <v>12981</v>
      </c>
      <c r="G20" s="18"/>
      <c r="H20" s="18">
        <f t="shared" ref="H20:H30" si="0">+F20-D20</f>
        <v>69</v>
      </c>
      <c r="I20" s="18"/>
      <c r="J20" s="18">
        <v>11824</v>
      </c>
      <c r="K20" s="18"/>
      <c r="L20" s="18">
        <f t="shared" ref="L20:L30" si="1">+J20-D20</f>
        <v>-1088</v>
      </c>
    </row>
    <row r="21" spans="1:12" x14ac:dyDescent="0.25">
      <c r="A21" s="7"/>
      <c r="B21" s="7" t="s">
        <v>253</v>
      </c>
      <c r="C21" s="1"/>
      <c r="D21" s="18">
        <v>7588</v>
      </c>
      <c r="E21" s="18"/>
      <c r="F21" s="18">
        <v>7912</v>
      </c>
      <c r="G21" s="18"/>
      <c r="H21" s="18">
        <f t="shared" si="0"/>
        <v>324</v>
      </c>
      <c r="I21" s="18"/>
      <c r="J21" s="18">
        <v>8158</v>
      </c>
      <c r="K21" s="18"/>
      <c r="L21" s="18">
        <f t="shared" si="1"/>
        <v>570</v>
      </c>
    </row>
    <row r="22" spans="1:12" x14ac:dyDescent="0.25">
      <c r="A22" s="7"/>
      <c r="B22" s="7" t="s">
        <v>254</v>
      </c>
      <c r="C22" s="1"/>
      <c r="D22" s="18">
        <v>2407</v>
      </c>
      <c r="E22" s="18"/>
      <c r="F22" s="18">
        <v>2434</v>
      </c>
      <c r="G22" s="18"/>
      <c r="H22" s="18">
        <f t="shared" si="0"/>
        <v>27</v>
      </c>
      <c r="I22" s="18"/>
      <c r="J22" s="18">
        <v>3437</v>
      </c>
      <c r="K22" s="18"/>
      <c r="L22" s="18">
        <f t="shared" si="1"/>
        <v>1030</v>
      </c>
    </row>
    <row r="23" spans="1:12" x14ac:dyDescent="0.25">
      <c r="A23" s="7"/>
      <c r="B23" s="7" t="s">
        <v>255</v>
      </c>
      <c r="C23" s="1"/>
      <c r="D23" s="18">
        <v>2292</v>
      </c>
      <c r="E23" s="18"/>
      <c r="F23" s="18">
        <v>2284</v>
      </c>
      <c r="G23" s="18"/>
      <c r="H23" s="18">
        <f t="shared" si="0"/>
        <v>-8</v>
      </c>
      <c r="I23" s="18"/>
      <c r="J23" s="18">
        <v>2017</v>
      </c>
      <c r="K23" s="18"/>
      <c r="L23" s="18">
        <f t="shared" si="1"/>
        <v>-275</v>
      </c>
    </row>
    <row r="24" spans="1:12" x14ac:dyDescent="0.25">
      <c r="A24" s="7"/>
      <c r="B24" s="7" t="s">
        <v>256</v>
      </c>
      <c r="C24" s="1"/>
      <c r="D24" s="18">
        <v>4200</v>
      </c>
      <c r="E24" s="18"/>
      <c r="F24" s="18">
        <v>4183</v>
      </c>
      <c r="G24" s="18"/>
      <c r="H24" s="18">
        <f t="shared" si="0"/>
        <v>-17</v>
      </c>
      <c r="I24" s="18"/>
      <c r="J24" s="18">
        <v>3929</v>
      </c>
      <c r="K24" s="18"/>
      <c r="L24" s="18">
        <f t="shared" si="1"/>
        <v>-271</v>
      </c>
    </row>
    <row r="25" spans="1:12" x14ac:dyDescent="0.25">
      <c r="A25" s="7"/>
      <c r="B25" s="7" t="s">
        <v>4</v>
      </c>
      <c r="C25" s="1"/>
      <c r="D25" s="18">
        <v>4165</v>
      </c>
      <c r="E25" s="18"/>
      <c r="F25" s="18">
        <v>3906</v>
      </c>
      <c r="G25" s="18"/>
      <c r="H25" s="18">
        <f t="shared" si="0"/>
        <v>-259</v>
      </c>
      <c r="I25" s="18"/>
      <c r="J25" s="18">
        <v>3835</v>
      </c>
      <c r="K25" s="18"/>
      <c r="L25" s="18">
        <f t="shared" si="1"/>
        <v>-330</v>
      </c>
    </row>
    <row r="26" spans="1:12" x14ac:dyDescent="0.25">
      <c r="A26" s="7"/>
      <c r="B26" s="7" t="s">
        <v>257</v>
      </c>
      <c r="C26" s="1"/>
      <c r="D26" s="18">
        <v>8609</v>
      </c>
      <c r="E26" s="18"/>
      <c r="F26" s="18">
        <v>8567</v>
      </c>
      <c r="G26" s="18"/>
      <c r="H26" s="18">
        <f t="shared" si="0"/>
        <v>-42</v>
      </c>
      <c r="I26" s="18"/>
      <c r="J26" s="18">
        <v>8317</v>
      </c>
      <c r="K26" s="18"/>
      <c r="L26" s="18">
        <f t="shared" si="1"/>
        <v>-292</v>
      </c>
    </row>
    <row r="27" spans="1:12" x14ac:dyDescent="0.25">
      <c r="A27" s="7"/>
      <c r="B27" s="7" t="s">
        <v>258</v>
      </c>
      <c r="C27" s="1"/>
      <c r="D27" s="18">
        <v>8899</v>
      </c>
      <c r="E27" s="18"/>
      <c r="F27" s="18">
        <v>8261</v>
      </c>
      <c r="G27" s="18"/>
      <c r="H27" s="18">
        <f t="shared" si="0"/>
        <v>-638</v>
      </c>
      <c r="I27" s="18"/>
      <c r="J27" s="18">
        <v>7305</v>
      </c>
      <c r="K27" s="18"/>
      <c r="L27" s="18">
        <f t="shared" si="1"/>
        <v>-1594</v>
      </c>
    </row>
    <row r="28" spans="1:12" x14ac:dyDescent="0.25">
      <c r="A28" s="7"/>
      <c r="B28" s="7" t="s">
        <v>269</v>
      </c>
      <c r="C28" s="1"/>
      <c r="D28" s="18">
        <v>4123</v>
      </c>
      <c r="E28" s="18"/>
      <c r="F28" s="18">
        <v>4218</v>
      </c>
      <c r="G28" s="18"/>
      <c r="H28" s="18">
        <f t="shared" si="0"/>
        <v>95</v>
      </c>
      <c r="I28" s="18"/>
      <c r="J28" s="18">
        <v>3753</v>
      </c>
      <c r="K28" s="18"/>
      <c r="L28" s="18">
        <f t="shared" si="1"/>
        <v>-370</v>
      </c>
    </row>
    <row r="29" spans="1:12" x14ac:dyDescent="0.25">
      <c r="A29" s="7"/>
      <c r="B29" s="7" t="s">
        <v>270</v>
      </c>
      <c r="C29" s="1"/>
      <c r="D29" s="18">
        <v>10315</v>
      </c>
      <c r="E29" s="18"/>
      <c r="F29" s="18">
        <v>9740</v>
      </c>
      <c r="G29" s="18"/>
      <c r="H29" s="18">
        <f t="shared" si="0"/>
        <v>-575</v>
      </c>
      <c r="I29" s="18"/>
      <c r="J29" s="18">
        <v>9586</v>
      </c>
      <c r="K29" s="18" t="s">
        <v>232</v>
      </c>
      <c r="L29" s="18">
        <f t="shared" si="1"/>
        <v>-729</v>
      </c>
    </row>
    <row r="30" spans="1:12" x14ac:dyDescent="0.25">
      <c r="A30" s="7"/>
      <c r="B30" s="7" t="s">
        <v>271</v>
      </c>
      <c r="C30" s="1"/>
      <c r="D30" s="18">
        <v>6259</v>
      </c>
      <c r="E30" s="18"/>
      <c r="F30" s="18">
        <v>6490</v>
      </c>
      <c r="G30" s="18"/>
      <c r="H30" s="18">
        <f t="shared" si="0"/>
        <v>231</v>
      </c>
      <c r="I30" s="18"/>
      <c r="J30" s="18">
        <v>5683</v>
      </c>
      <c r="K30" s="18"/>
      <c r="L30" s="18">
        <f t="shared" si="1"/>
        <v>-576</v>
      </c>
    </row>
    <row r="31" spans="1:12" x14ac:dyDescent="0.25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5">
      <c r="A32" s="8" t="s">
        <v>5</v>
      </c>
      <c r="B32" s="9"/>
      <c r="D32" s="21">
        <f>SUM(D20:D31)</f>
        <v>71769</v>
      </c>
      <c r="E32" s="22"/>
      <c r="F32" s="21">
        <f>SUM(F20:F31)</f>
        <v>70976</v>
      </c>
      <c r="G32" s="17"/>
      <c r="H32" s="21">
        <f>SUM(H20:H31)</f>
        <v>-793</v>
      </c>
      <c r="I32" s="17"/>
      <c r="J32" s="21">
        <f>SUM(J20:J31)</f>
        <v>67844</v>
      </c>
      <c r="K32" s="17"/>
      <c r="L32" s="21">
        <f>SUM(L20:L31)</f>
        <v>-3925</v>
      </c>
    </row>
    <row r="33" spans="1:12" x14ac:dyDescent="0.25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5">
      <c r="A35" s="7"/>
      <c r="B35" s="7" t="s">
        <v>259</v>
      </c>
      <c r="C35" s="1"/>
      <c r="D35" s="18">
        <v>10186</v>
      </c>
      <c r="E35" s="18"/>
      <c r="F35" s="18">
        <v>9872</v>
      </c>
      <c r="G35" s="18"/>
      <c r="H35" s="18">
        <f>+F35-D35</f>
        <v>-314</v>
      </c>
      <c r="I35" s="18"/>
      <c r="J35" s="18">
        <v>10440</v>
      </c>
      <c r="K35" s="18"/>
      <c r="L35" s="18">
        <f>+J35-D35</f>
        <v>254</v>
      </c>
    </row>
    <row r="36" spans="1:12" x14ac:dyDescent="0.25">
      <c r="A36" s="7"/>
      <c r="B36" s="7" t="s">
        <v>260</v>
      </c>
      <c r="C36" s="1"/>
      <c r="D36" s="18">
        <v>7324</v>
      </c>
      <c r="E36" s="18"/>
      <c r="F36" s="18">
        <v>7527</v>
      </c>
      <c r="G36" s="18"/>
      <c r="H36" s="18">
        <f>+F36-D36</f>
        <v>203</v>
      </c>
      <c r="I36" s="18"/>
      <c r="J36" s="18">
        <v>7009</v>
      </c>
      <c r="K36" s="18"/>
      <c r="L36" s="18">
        <f>+J36-D36</f>
        <v>-315</v>
      </c>
    </row>
    <row r="37" spans="1:12" x14ac:dyDescent="0.25">
      <c r="A37" s="7"/>
      <c r="B37" s="7" t="s">
        <v>274</v>
      </c>
      <c r="C37" s="1"/>
      <c r="D37" s="18">
        <v>760</v>
      </c>
      <c r="E37" s="18"/>
      <c r="F37" s="18">
        <v>768</v>
      </c>
      <c r="G37" s="18"/>
      <c r="H37" s="18">
        <f>+F37-D37</f>
        <v>8</v>
      </c>
      <c r="I37" s="18"/>
      <c r="J37" s="18">
        <v>0</v>
      </c>
      <c r="K37" s="18"/>
      <c r="L37" s="18">
        <f>+J37-D37</f>
        <v>-760</v>
      </c>
    </row>
    <row r="38" spans="1:12" x14ac:dyDescent="0.25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5">
      <c r="A39" s="8" t="s">
        <v>7</v>
      </c>
      <c r="B39" s="9"/>
      <c r="D39" s="21">
        <f>SUM(D35:D38)</f>
        <v>18270</v>
      </c>
      <c r="E39" s="25"/>
      <c r="F39" s="21">
        <f>SUM(F35:F38)</f>
        <v>18167</v>
      </c>
      <c r="G39" s="18"/>
      <c r="H39" s="21">
        <f>SUM(H35:H38)</f>
        <v>-103</v>
      </c>
      <c r="I39" s="18"/>
      <c r="J39" s="21">
        <f>SUM(J35:J38)</f>
        <v>17449</v>
      </c>
      <c r="K39" s="18"/>
      <c r="L39" s="21">
        <f>SUM(L35:L38)</f>
        <v>-821</v>
      </c>
    </row>
    <row r="40" spans="1:12" x14ac:dyDescent="0.25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5">
      <c r="A41" s="8" t="s">
        <v>78</v>
      </c>
      <c r="B41" s="9"/>
      <c r="D41" s="21">
        <f>+D18-D32-D39</f>
        <v>141868</v>
      </c>
      <c r="E41" s="25"/>
      <c r="F41" s="21">
        <f>+F18-F32-F39</f>
        <v>141652</v>
      </c>
      <c r="G41" s="18"/>
      <c r="H41" s="21">
        <f>+H18+H32+H39</f>
        <v>216</v>
      </c>
      <c r="I41" s="18"/>
      <c r="J41" s="21">
        <f>+J18-J32-J39</f>
        <v>142030</v>
      </c>
      <c r="K41" s="18"/>
      <c r="L41" s="21">
        <f>+L18+L32+L39</f>
        <v>-162</v>
      </c>
    </row>
    <row r="42" spans="1:12" x14ac:dyDescent="0.25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5">
      <c r="A43" s="7" t="s">
        <v>205</v>
      </c>
      <c r="B43" s="7"/>
      <c r="C43" s="1"/>
      <c r="D43" s="18">
        <v>46066</v>
      </c>
      <c r="E43" s="18"/>
      <c r="F43" s="18">
        <v>46125</v>
      </c>
      <c r="G43" s="18"/>
      <c r="H43" s="18">
        <f>+F43-D43</f>
        <v>59</v>
      </c>
      <c r="I43" s="18"/>
      <c r="J43" s="18">
        <v>44785</v>
      </c>
      <c r="K43" s="18"/>
      <c r="L43" s="18">
        <f>+J43-D43</f>
        <v>-1281</v>
      </c>
    </row>
    <row r="44" spans="1:12" x14ac:dyDescent="0.25">
      <c r="A44" s="7" t="s">
        <v>152</v>
      </c>
      <c r="B44" s="7"/>
      <c r="C44" s="1"/>
      <c r="D44" s="24">
        <v>11138</v>
      </c>
      <c r="E44" s="18"/>
      <c r="F44" s="24">
        <v>11108</v>
      </c>
      <c r="G44" s="18"/>
      <c r="H44" s="24">
        <f>+F44-D44</f>
        <v>-30</v>
      </c>
      <c r="I44" s="18"/>
      <c r="J44" s="24">
        <v>11149</v>
      </c>
      <c r="K44" s="18"/>
      <c r="L44" s="24">
        <f>+J44-D44</f>
        <v>11</v>
      </c>
    </row>
    <row r="45" spans="1:12" x14ac:dyDescent="0.25">
      <c r="A45" s="8" t="s">
        <v>8</v>
      </c>
      <c r="B45" s="9"/>
      <c r="D45" s="21">
        <f>SUM(D43:D44)</f>
        <v>57204</v>
      </c>
      <c r="E45" s="25"/>
      <c r="F45" s="21">
        <f>SUM(F43:F44)</f>
        <v>57233</v>
      </c>
      <c r="G45" s="18"/>
      <c r="H45" s="21">
        <f>SUM(H43:H44)</f>
        <v>29</v>
      </c>
      <c r="I45" s="18"/>
      <c r="J45" s="21">
        <f>SUM(J43:J44)</f>
        <v>55934</v>
      </c>
      <c r="K45" s="18"/>
      <c r="L45" s="21">
        <f>SUM(L43:L44)</f>
        <v>-1270</v>
      </c>
    </row>
    <row r="46" spans="1:12" x14ac:dyDescent="0.25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5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5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5">
      <c r="A49" s="7" t="s">
        <v>10</v>
      </c>
      <c r="B49" s="7"/>
      <c r="C49" s="1"/>
      <c r="D49" s="18">
        <v>-5848</v>
      </c>
      <c r="E49" s="18"/>
      <c r="F49" s="18">
        <v>-5820</v>
      </c>
      <c r="G49" s="18"/>
      <c r="H49" s="18">
        <f t="shared" si="2"/>
        <v>28</v>
      </c>
      <c r="I49" s="18"/>
      <c r="J49" s="18">
        <v>-5646</v>
      </c>
      <c r="K49" s="18"/>
      <c r="L49" s="18">
        <f t="shared" si="3"/>
        <v>202</v>
      </c>
    </row>
    <row r="50" spans="1:12" x14ac:dyDescent="0.25">
      <c r="A50" s="7" t="s">
        <v>11</v>
      </c>
      <c r="B50" s="7"/>
      <c r="C50" s="1"/>
      <c r="D50" s="18">
        <v>-3705</v>
      </c>
      <c r="E50" s="18"/>
      <c r="F50" s="18">
        <v>-3862</v>
      </c>
      <c r="G50" s="18"/>
      <c r="H50" s="18">
        <f t="shared" si="2"/>
        <v>-157</v>
      </c>
      <c r="I50" s="18"/>
      <c r="J50" s="18">
        <v>-5145</v>
      </c>
      <c r="K50" s="18"/>
      <c r="L50" s="18">
        <f t="shared" si="3"/>
        <v>-1440</v>
      </c>
    </row>
    <row r="51" spans="1:12" x14ac:dyDescent="0.25">
      <c r="A51" s="7" t="s">
        <v>12</v>
      </c>
      <c r="B51" s="7"/>
      <c r="C51" s="1"/>
      <c r="D51" s="18">
        <v>3821</v>
      </c>
      <c r="E51" s="18"/>
      <c r="F51" s="18">
        <v>3800</v>
      </c>
      <c r="G51" s="18"/>
      <c r="H51" s="18">
        <f t="shared" si="2"/>
        <v>-21</v>
      </c>
      <c r="I51" s="18"/>
      <c r="J51" s="18">
        <v>3702</v>
      </c>
      <c r="K51" s="18"/>
      <c r="L51" s="18">
        <f t="shared" si="3"/>
        <v>-119</v>
      </c>
    </row>
    <row r="52" spans="1:12" x14ac:dyDescent="0.25">
      <c r="A52" s="7" t="s">
        <v>13</v>
      </c>
      <c r="B52" s="7"/>
      <c r="C52" s="1"/>
      <c r="D52" s="18">
        <v>39855</v>
      </c>
      <c r="E52" s="18"/>
      <c r="F52" s="18">
        <v>40643</v>
      </c>
      <c r="G52" s="18"/>
      <c r="H52" s="18">
        <f t="shared" si="2"/>
        <v>788</v>
      </c>
      <c r="I52" s="18"/>
      <c r="J52" s="18">
        <v>45323</v>
      </c>
      <c r="K52" s="18"/>
      <c r="L52" s="18">
        <f t="shared" si="3"/>
        <v>5468</v>
      </c>
    </row>
    <row r="53" spans="1:12" x14ac:dyDescent="0.25">
      <c r="A53" s="7" t="s">
        <v>14</v>
      </c>
      <c r="B53" s="7"/>
      <c r="C53" s="1"/>
      <c r="D53" s="18">
        <v>787</v>
      </c>
      <c r="E53" s="18"/>
      <c r="F53" s="18">
        <v>816</v>
      </c>
      <c r="G53" s="18"/>
      <c r="H53" s="18">
        <f t="shared" si="2"/>
        <v>29</v>
      </c>
      <c r="I53" s="18"/>
      <c r="J53" s="18">
        <v>1001</v>
      </c>
      <c r="K53" s="18"/>
      <c r="L53" s="18">
        <f t="shared" si="3"/>
        <v>214</v>
      </c>
    </row>
    <row r="54" spans="1:12" x14ac:dyDescent="0.25">
      <c r="A54" s="7" t="s">
        <v>206</v>
      </c>
      <c r="B54" s="7"/>
      <c r="C54" s="1"/>
      <c r="D54" s="18">
        <v>-2569</v>
      </c>
      <c r="E54" s="18"/>
      <c r="F54" s="18">
        <v>-2768</v>
      </c>
      <c r="G54" s="18"/>
      <c r="H54" s="18">
        <f t="shared" si="2"/>
        <v>-199</v>
      </c>
      <c r="I54" s="18"/>
      <c r="J54" s="18">
        <v>-4145</v>
      </c>
      <c r="K54" s="18"/>
      <c r="L54" s="18">
        <f t="shared" si="3"/>
        <v>-1576</v>
      </c>
    </row>
    <row r="55" spans="1:12" x14ac:dyDescent="0.25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5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5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5">
      <c r="A58" s="8" t="s">
        <v>18</v>
      </c>
      <c r="B58" s="9"/>
      <c r="D58" s="21">
        <f>SUM(D48:D57)</f>
        <v>32341</v>
      </c>
      <c r="E58" s="25"/>
      <c r="F58" s="21">
        <f>SUM(F48:F57)</f>
        <v>32809</v>
      </c>
      <c r="G58" s="18"/>
      <c r="H58" s="21">
        <f>SUM(H48:H57)</f>
        <v>468</v>
      </c>
      <c r="I58" s="18"/>
      <c r="J58" s="21">
        <f>SUM(J48:J57)</f>
        <v>35090</v>
      </c>
      <c r="K58" s="18"/>
      <c r="L58" s="21">
        <f>SUM(L48:L57)</f>
        <v>2749</v>
      </c>
    </row>
    <row r="59" spans="1:12" x14ac:dyDescent="0.25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5">
      <c r="A60" s="7" t="s">
        <v>19</v>
      </c>
      <c r="B60" s="7"/>
      <c r="C60" s="1"/>
      <c r="D60" s="18">
        <v>5983</v>
      </c>
      <c r="E60" s="18"/>
      <c r="F60" s="18">
        <v>5372</v>
      </c>
      <c r="G60" s="18"/>
      <c r="H60" s="18">
        <f>+F60-D60</f>
        <v>-611</v>
      </c>
      <c r="I60" s="18"/>
      <c r="J60" s="18">
        <v>1144</v>
      </c>
      <c r="K60" s="18"/>
      <c r="L60" s="18">
        <f>+J60-D60</f>
        <v>-4839</v>
      </c>
    </row>
    <row r="61" spans="1:12" x14ac:dyDescent="0.25">
      <c r="A61" s="7" t="s">
        <v>20</v>
      </c>
      <c r="B61" s="7"/>
      <c r="C61" s="1"/>
      <c r="D61" s="24">
        <v>13060</v>
      </c>
      <c r="E61" s="18"/>
      <c r="F61" s="24">
        <v>13455</v>
      </c>
      <c r="G61" s="18"/>
      <c r="H61" s="24">
        <f>+F61-D61</f>
        <v>395</v>
      </c>
      <c r="I61" s="18"/>
      <c r="J61" s="24">
        <v>17579</v>
      </c>
      <c r="K61" s="18"/>
      <c r="L61" s="24">
        <f>+J61-D61</f>
        <v>4519</v>
      </c>
    </row>
    <row r="62" spans="1:12" x14ac:dyDescent="0.25">
      <c r="A62" s="8" t="s">
        <v>21</v>
      </c>
      <c r="B62" s="9"/>
      <c r="D62" s="21">
        <f>SUM(D60:D61)</f>
        <v>19043</v>
      </c>
      <c r="E62" s="25"/>
      <c r="F62" s="21">
        <f>SUM(F60:F61)</f>
        <v>18827</v>
      </c>
      <c r="G62" s="18"/>
      <c r="H62" s="21">
        <f>SUM(H60:H61)</f>
        <v>-216</v>
      </c>
      <c r="I62" s="18"/>
      <c r="J62" s="21">
        <f>SUM(J60:J61)</f>
        <v>18723</v>
      </c>
      <c r="K62" s="18"/>
      <c r="L62" s="21">
        <f>SUM(L60:L61)</f>
        <v>-320</v>
      </c>
    </row>
    <row r="63" spans="1:12" x14ac:dyDescent="0.25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5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5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8" thickBot="1" x14ac:dyDescent="0.3">
      <c r="A66" s="11" t="s">
        <v>23</v>
      </c>
      <c r="B66" s="10"/>
      <c r="D66" s="23">
        <f>+D18-D32-D39-D45-D58-D62+D64</f>
        <v>33280</v>
      </c>
      <c r="E66" s="26"/>
      <c r="F66" s="23">
        <f>+F18-F32-F39-F45-F58-F62+F64</f>
        <v>32783</v>
      </c>
      <c r="G66" s="18"/>
      <c r="H66" s="23">
        <f>+H18+H32+H39+H45+H58+H62+H64</f>
        <v>497</v>
      </c>
      <c r="I66" s="18"/>
      <c r="J66" s="23">
        <f>+J18-J32-J39-J45-J58-J62+J64</f>
        <v>32283</v>
      </c>
      <c r="K66" s="18"/>
      <c r="L66" s="23">
        <f>+L18+L32+L39+L45+L58+L62+L64</f>
        <v>997</v>
      </c>
    </row>
    <row r="67" spans="1:12" ht="13.8" thickTop="1" x14ac:dyDescent="0.25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6" x14ac:dyDescent="0.3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paperSize="9"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2" zoomScaleNormal="100" workbookViewId="0">
      <selection activeCell="D59" sqref="D59"/>
    </sheetView>
  </sheetViews>
  <sheetFormatPr defaultRowHeight="13.2" x14ac:dyDescent="0.25"/>
  <cols>
    <col min="1" max="1" width="4.6640625" customWidth="1"/>
    <col min="2" max="2" width="30.6640625" customWidth="1"/>
    <col min="3" max="3" width="4.6640625" customWidth="1"/>
  </cols>
  <sheetData>
    <row r="1" spans="1: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6" x14ac:dyDescent="0.3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3.8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5">
      <c r="A5" t="s">
        <v>252</v>
      </c>
      <c r="D5" s="107">
        <v>1.4148000000000001</v>
      </c>
      <c r="F5" s="106">
        <v>1.5076000000000001</v>
      </c>
    </row>
    <row r="6" spans="1:8" x14ac:dyDescent="0.25">
      <c r="D6" s="29" t="s">
        <v>279</v>
      </c>
      <c r="E6" s="16"/>
      <c r="F6" s="16"/>
      <c r="G6" s="16"/>
      <c r="H6" s="16"/>
    </row>
    <row r="7" spans="1:8" x14ac:dyDescent="0.25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5">
      <c r="A8" s="7" t="s">
        <v>0</v>
      </c>
      <c r="B8" s="7"/>
      <c r="C8" s="1"/>
      <c r="D8" s="1"/>
      <c r="E8" s="1"/>
    </row>
    <row r="9" spans="1:8" x14ac:dyDescent="0.25">
      <c r="A9" s="7"/>
      <c r="B9" s="7" t="s">
        <v>267</v>
      </c>
      <c r="C9" s="1"/>
      <c r="D9" s="18">
        <v>9605</v>
      </c>
      <c r="E9" s="18"/>
      <c r="F9" s="18">
        <v>10100</v>
      </c>
      <c r="G9" s="18"/>
      <c r="H9" s="18">
        <f>+D9-F9</f>
        <v>-495</v>
      </c>
    </row>
    <row r="10" spans="1:8" x14ac:dyDescent="0.25">
      <c r="A10" s="7"/>
      <c r="B10" s="7" t="s">
        <v>268</v>
      </c>
      <c r="C10" s="1"/>
      <c r="D10" s="18">
        <v>20817</v>
      </c>
      <c r="E10" s="18"/>
      <c r="F10" s="18">
        <v>21257</v>
      </c>
      <c r="G10" s="18"/>
      <c r="H10" s="18">
        <f>+D10-F10</f>
        <v>-440</v>
      </c>
    </row>
    <row r="11" spans="1:8" x14ac:dyDescent="0.25">
      <c r="A11" s="7"/>
      <c r="B11" s="7" t="s">
        <v>269</v>
      </c>
      <c r="C11" s="1"/>
      <c r="D11" s="18">
        <v>722</v>
      </c>
      <c r="E11" s="18"/>
      <c r="F11" s="18">
        <v>1055</v>
      </c>
      <c r="G11" s="18"/>
      <c r="H11" s="18">
        <f>+D11-F11</f>
        <v>-333</v>
      </c>
    </row>
    <row r="12" spans="1:8" x14ac:dyDescent="0.25">
      <c r="A12" s="7"/>
      <c r="B12" s="7" t="s">
        <v>270</v>
      </c>
      <c r="C12" s="1"/>
      <c r="D12" s="18">
        <v>1919</v>
      </c>
      <c r="E12" s="18"/>
      <c r="F12" s="18">
        <v>1907</v>
      </c>
      <c r="G12" s="18"/>
      <c r="H12" s="18">
        <f>+D12-F12</f>
        <v>12</v>
      </c>
    </row>
    <row r="13" spans="1:8" x14ac:dyDescent="0.25">
      <c r="A13" s="7"/>
      <c r="B13" s="7" t="s">
        <v>271</v>
      </c>
      <c r="C13" s="1"/>
      <c r="D13" s="18">
        <v>463</v>
      </c>
      <c r="E13" s="18"/>
      <c r="F13" s="18">
        <v>151</v>
      </c>
      <c r="G13" s="18"/>
      <c r="H13" s="18">
        <f>+D13-F13</f>
        <v>312</v>
      </c>
    </row>
    <row r="14" spans="1:8" x14ac:dyDescent="0.25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5">
      <c r="A15" s="8" t="s">
        <v>1</v>
      </c>
      <c r="B15" s="9"/>
      <c r="D15" s="109">
        <f>SUM(D8:D14)</f>
        <v>33526</v>
      </c>
      <c r="E15" s="20"/>
      <c r="F15" s="109">
        <f>SUM(F8:F14)</f>
        <v>34470</v>
      </c>
      <c r="G15" s="17"/>
      <c r="H15" s="109">
        <f>SUM(H8:H14)</f>
        <v>-944</v>
      </c>
    </row>
    <row r="16" spans="1:8" x14ac:dyDescent="0.25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5">
      <c r="A17" s="7"/>
      <c r="B17" s="7" t="s">
        <v>3</v>
      </c>
      <c r="C17" s="1"/>
      <c r="D17" s="18">
        <v>1579</v>
      </c>
      <c r="E17" s="18"/>
      <c r="F17" s="18">
        <v>1959</v>
      </c>
      <c r="G17" s="18"/>
      <c r="H17" s="18">
        <f t="shared" ref="H17:H27" si="0">+F17-D17</f>
        <v>380</v>
      </c>
    </row>
    <row r="18" spans="1:8" x14ac:dyDescent="0.25">
      <c r="A18" s="7"/>
      <c r="B18" s="7" t="s">
        <v>253</v>
      </c>
      <c r="C18" s="1"/>
      <c r="D18" s="18">
        <v>887</v>
      </c>
      <c r="E18" s="18"/>
      <c r="F18" s="18">
        <v>905</v>
      </c>
      <c r="G18" s="18"/>
      <c r="H18" s="18">
        <f t="shared" si="0"/>
        <v>18</v>
      </c>
    </row>
    <row r="19" spans="1:8" x14ac:dyDescent="0.25">
      <c r="A19" s="7"/>
      <c r="B19" s="7" t="s">
        <v>254</v>
      </c>
      <c r="C19" s="1"/>
      <c r="D19" s="18">
        <v>467</v>
      </c>
      <c r="E19" s="18"/>
      <c r="F19" s="18">
        <v>301</v>
      </c>
      <c r="G19" s="18"/>
      <c r="H19" s="18">
        <f t="shared" si="0"/>
        <v>-166</v>
      </c>
    </row>
    <row r="20" spans="1:8" x14ac:dyDescent="0.25">
      <c r="A20" s="7"/>
      <c r="B20" s="7" t="s">
        <v>255</v>
      </c>
      <c r="C20" s="1"/>
      <c r="D20" s="18">
        <v>289</v>
      </c>
      <c r="E20" s="18"/>
      <c r="F20" s="18">
        <v>150</v>
      </c>
      <c r="G20" s="18"/>
      <c r="H20" s="18">
        <f t="shared" si="0"/>
        <v>-139</v>
      </c>
    </row>
    <row r="21" spans="1:8" x14ac:dyDescent="0.25">
      <c r="A21" s="7"/>
      <c r="B21" s="7" t="s">
        <v>256</v>
      </c>
      <c r="C21" s="1"/>
      <c r="D21" s="18">
        <v>580</v>
      </c>
      <c r="E21" s="18"/>
      <c r="F21" s="18">
        <v>452</v>
      </c>
      <c r="G21" s="18"/>
      <c r="H21" s="18">
        <f t="shared" si="0"/>
        <v>-128</v>
      </c>
    </row>
    <row r="22" spans="1:8" x14ac:dyDescent="0.25">
      <c r="A22" s="7"/>
      <c r="B22" s="7" t="s">
        <v>4</v>
      </c>
      <c r="C22" s="1"/>
      <c r="D22" s="18">
        <v>855</v>
      </c>
      <c r="E22" s="18"/>
      <c r="F22" s="18">
        <v>301</v>
      </c>
      <c r="G22" s="18"/>
      <c r="H22" s="18">
        <f t="shared" si="0"/>
        <v>-554</v>
      </c>
    </row>
    <row r="23" spans="1:8" x14ac:dyDescent="0.25">
      <c r="A23" s="7"/>
      <c r="B23" s="7" t="s">
        <v>257</v>
      </c>
      <c r="C23" s="1"/>
      <c r="D23" s="18">
        <v>1267</v>
      </c>
      <c r="E23" s="18"/>
      <c r="F23" s="18">
        <v>1055</v>
      </c>
      <c r="G23" s="18"/>
      <c r="H23" s="18">
        <f t="shared" si="0"/>
        <v>-212</v>
      </c>
    </row>
    <row r="24" spans="1:8" x14ac:dyDescent="0.25">
      <c r="A24" s="7"/>
      <c r="B24" s="7" t="s">
        <v>258</v>
      </c>
      <c r="C24" s="1"/>
      <c r="D24" s="18">
        <v>1759</v>
      </c>
      <c r="E24" s="18"/>
      <c r="F24" s="18">
        <v>1206</v>
      </c>
      <c r="G24" s="18"/>
      <c r="H24" s="18">
        <f t="shared" si="0"/>
        <v>-553</v>
      </c>
    </row>
    <row r="25" spans="1:8" x14ac:dyDescent="0.25">
      <c r="A25" s="7"/>
      <c r="B25" s="7" t="s">
        <v>269</v>
      </c>
      <c r="C25" s="1"/>
      <c r="D25" s="18">
        <v>438</v>
      </c>
      <c r="E25" s="18"/>
      <c r="F25" s="18">
        <v>452</v>
      </c>
      <c r="G25" s="18"/>
      <c r="H25" s="18">
        <f t="shared" si="0"/>
        <v>14</v>
      </c>
    </row>
    <row r="26" spans="1:8" x14ac:dyDescent="0.25">
      <c r="A26" s="7"/>
      <c r="B26" s="7" t="s">
        <v>270</v>
      </c>
      <c r="C26" s="1"/>
      <c r="D26" s="18">
        <v>1916</v>
      </c>
      <c r="E26" s="18"/>
      <c r="F26" s="18">
        <v>2144</v>
      </c>
      <c r="G26" s="18"/>
      <c r="H26" s="18">
        <f t="shared" si="0"/>
        <v>228</v>
      </c>
    </row>
    <row r="27" spans="1:8" x14ac:dyDescent="0.25">
      <c r="A27" s="7"/>
      <c r="B27" s="7" t="s">
        <v>271</v>
      </c>
      <c r="C27" s="1"/>
      <c r="D27" s="18">
        <v>614</v>
      </c>
      <c r="E27" s="18"/>
      <c r="F27" s="18">
        <v>603</v>
      </c>
      <c r="G27" s="18"/>
      <c r="H27" s="18">
        <f t="shared" si="0"/>
        <v>-11</v>
      </c>
    </row>
    <row r="28" spans="1:8" x14ac:dyDescent="0.25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5">
      <c r="A29" s="8" t="s">
        <v>5</v>
      </c>
      <c r="B29" s="9"/>
      <c r="D29" s="21">
        <f>SUM(D17:D28)</f>
        <v>10651</v>
      </c>
      <c r="E29" s="22"/>
      <c r="F29" s="21">
        <f>SUM(F17:F28)</f>
        <v>9528</v>
      </c>
      <c r="G29" s="17"/>
      <c r="H29" s="21">
        <f>SUM(H17:H28)</f>
        <v>-1123</v>
      </c>
    </row>
    <row r="30" spans="1:8" x14ac:dyDescent="0.25">
      <c r="A30" s="7"/>
      <c r="B30" s="7"/>
      <c r="C30" s="1"/>
      <c r="D30" s="18"/>
      <c r="E30" s="18"/>
      <c r="F30" s="18"/>
      <c r="G30" s="18"/>
      <c r="H30" s="18"/>
    </row>
    <row r="31" spans="1:8" x14ac:dyDescent="0.25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5">
      <c r="A32" s="7"/>
      <c r="B32" s="7" t="s">
        <v>259</v>
      </c>
      <c r="C32" s="1"/>
      <c r="D32" s="18">
        <v>1745</v>
      </c>
      <c r="E32" s="18"/>
      <c r="F32" s="18">
        <v>1507</v>
      </c>
      <c r="G32" s="18"/>
      <c r="H32" s="18">
        <f>+F32-D32</f>
        <v>-238</v>
      </c>
    </row>
    <row r="33" spans="1:8" x14ac:dyDescent="0.25">
      <c r="A33" s="7"/>
      <c r="B33" s="7" t="s">
        <v>260</v>
      </c>
      <c r="C33" s="1"/>
      <c r="D33" s="18">
        <v>781</v>
      </c>
      <c r="E33" s="18"/>
      <c r="F33" s="18">
        <v>918</v>
      </c>
      <c r="G33" s="18"/>
      <c r="H33" s="18">
        <f>+F33-D33</f>
        <v>137</v>
      </c>
    </row>
    <row r="34" spans="1:8" x14ac:dyDescent="0.25">
      <c r="A34" s="7"/>
      <c r="B34" s="7" t="s">
        <v>274</v>
      </c>
      <c r="C34" s="1"/>
      <c r="D34" s="18">
        <v>-8</v>
      </c>
      <c r="E34" s="18"/>
      <c r="F34" s="18">
        <v>0</v>
      </c>
      <c r="G34" s="18"/>
      <c r="H34" s="18">
        <f>+F34-D34</f>
        <v>8</v>
      </c>
    </row>
    <row r="35" spans="1:8" x14ac:dyDescent="0.25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5">
      <c r="A36" s="8" t="s">
        <v>7</v>
      </c>
      <c r="B36" s="9"/>
      <c r="D36" s="21">
        <f>SUM(D32:D35)</f>
        <v>2518</v>
      </c>
      <c r="E36" s="25"/>
      <c r="F36" s="21">
        <f>SUM(F32:F35)</f>
        <v>2425</v>
      </c>
      <c r="G36" s="18"/>
      <c r="H36" s="21">
        <f>SUM(H32:H35)</f>
        <v>-93</v>
      </c>
    </row>
    <row r="37" spans="1:8" x14ac:dyDescent="0.25">
      <c r="A37" s="8"/>
      <c r="B37" s="9"/>
      <c r="D37" s="34"/>
      <c r="E37" s="25"/>
      <c r="F37" s="34"/>
      <c r="G37" s="18"/>
      <c r="H37" s="34"/>
    </row>
    <row r="38" spans="1:8" x14ac:dyDescent="0.25">
      <c r="A38" s="8" t="s">
        <v>78</v>
      </c>
      <c r="B38" s="9"/>
      <c r="D38" s="21">
        <f>+D15-D29-D36</f>
        <v>20357</v>
      </c>
      <c r="E38" s="25"/>
      <c r="F38" s="21">
        <f>+F15-F29-F36</f>
        <v>22517</v>
      </c>
      <c r="G38" s="18"/>
      <c r="H38" s="21">
        <f>+H15+H29+H36</f>
        <v>-2160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x14ac:dyDescent="0.25">
      <c r="A40" s="7" t="s">
        <v>205</v>
      </c>
      <c r="B40" s="7"/>
      <c r="C40" s="1"/>
      <c r="D40" s="18">
        <v>6347</v>
      </c>
      <c r="E40" s="18"/>
      <c r="F40" s="18">
        <v>6741</v>
      </c>
      <c r="G40" s="18"/>
      <c r="H40" s="18">
        <f>+F40-D40</f>
        <v>394</v>
      </c>
    </row>
    <row r="41" spans="1:8" x14ac:dyDescent="0.25">
      <c r="A41" s="7" t="s">
        <v>152</v>
      </c>
      <c r="B41" s="7"/>
      <c r="C41" s="1"/>
      <c r="D41" s="24">
        <v>1570</v>
      </c>
      <c r="E41" s="18"/>
      <c r="F41" s="24">
        <v>1671</v>
      </c>
      <c r="G41" s="18"/>
      <c r="H41" s="24">
        <f>+F41-D41</f>
        <v>101</v>
      </c>
    </row>
    <row r="42" spans="1:8" x14ac:dyDescent="0.25">
      <c r="A42" s="8" t="s">
        <v>8</v>
      </c>
      <c r="B42" s="9"/>
      <c r="D42" s="21">
        <f>SUM(D40:D41)</f>
        <v>7917</v>
      </c>
      <c r="E42" s="25"/>
      <c r="F42" s="21">
        <f>SUM(F40:F41)</f>
        <v>8412</v>
      </c>
      <c r="G42" s="18"/>
      <c r="H42" s="21">
        <f>SUM(H40:H41)</f>
        <v>495</v>
      </c>
    </row>
    <row r="43" spans="1:8" x14ac:dyDescent="0.25">
      <c r="A43" s="7"/>
      <c r="B43" s="7"/>
      <c r="C43" s="1"/>
      <c r="D43" s="18"/>
      <c r="E43" s="18"/>
      <c r="F43" s="18"/>
      <c r="G43" s="18"/>
      <c r="H43" s="18"/>
    </row>
    <row r="44" spans="1:8" x14ac:dyDescent="0.25">
      <c r="A44" s="7"/>
      <c r="B44" s="7"/>
      <c r="C44" s="1"/>
      <c r="D44" s="18"/>
      <c r="E44" s="18"/>
      <c r="F44" s="18"/>
      <c r="G44" s="18"/>
      <c r="H44" s="18"/>
    </row>
    <row r="45" spans="1:8" x14ac:dyDescent="0.25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5">
      <c r="A46" s="7" t="s">
        <v>10</v>
      </c>
      <c r="B46" s="7"/>
      <c r="C46" s="1"/>
      <c r="D46" s="18">
        <v>-826</v>
      </c>
      <c r="E46" s="18"/>
      <c r="F46" s="18">
        <v>-301</v>
      </c>
      <c r="G46" s="18"/>
      <c r="H46" s="18">
        <f t="shared" ref="H46:H51" si="1">+F46-D46</f>
        <v>525</v>
      </c>
    </row>
    <row r="47" spans="1:8" x14ac:dyDescent="0.25">
      <c r="A47" s="7" t="s">
        <v>11</v>
      </c>
      <c r="B47" s="7"/>
      <c r="C47" s="1"/>
      <c r="D47" s="18">
        <v>-571</v>
      </c>
      <c r="E47" s="18"/>
      <c r="F47" s="18">
        <v>-753</v>
      </c>
      <c r="G47" s="18"/>
      <c r="H47" s="18">
        <f t="shared" si="1"/>
        <v>-182</v>
      </c>
    </row>
    <row r="48" spans="1:8" x14ac:dyDescent="0.25">
      <c r="A48" s="7" t="s">
        <v>12</v>
      </c>
      <c r="B48" s="7"/>
      <c r="C48" s="1"/>
      <c r="D48" s="18">
        <v>539</v>
      </c>
      <c r="E48" s="18"/>
      <c r="F48" s="18">
        <v>452</v>
      </c>
      <c r="G48" s="18"/>
      <c r="H48" s="18">
        <f t="shared" si="1"/>
        <v>-87</v>
      </c>
    </row>
    <row r="49" spans="1:8" x14ac:dyDescent="0.25">
      <c r="A49" s="7" t="s">
        <v>13</v>
      </c>
      <c r="B49" s="7"/>
      <c r="C49" s="1"/>
      <c r="D49" s="18">
        <v>5554</v>
      </c>
      <c r="E49" s="18"/>
      <c r="F49" s="18">
        <v>5792</v>
      </c>
      <c r="G49" s="18"/>
      <c r="H49" s="18">
        <f t="shared" si="1"/>
        <v>238</v>
      </c>
    </row>
    <row r="50" spans="1:8" x14ac:dyDescent="0.25">
      <c r="A50" s="7" t="s">
        <v>14</v>
      </c>
      <c r="B50" s="7"/>
      <c r="C50" s="1"/>
      <c r="D50" s="18">
        <v>111</v>
      </c>
      <c r="E50" s="18"/>
      <c r="F50" s="18">
        <v>152</v>
      </c>
      <c r="G50" s="18"/>
      <c r="H50" s="18">
        <f t="shared" si="1"/>
        <v>41</v>
      </c>
    </row>
    <row r="51" spans="1:8" x14ac:dyDescent="0.25">
      <c r="A51" s="7" t="s">
        <v>206</v>
      </c>
      <c r="B51" s="7"/>
      <c r="C51" s="1"/>
      <c r="D51" s="18">
        <v>-361</v>
      </c>
      <c r="E51" s="18"/>
      <c r="F51" s="18">
        <v>-753</v>
      </c>
      <c r="G51" s="18"/>
      <c r="H51" s="18">
        <f t="shared" si="1"/>
        <v>-392</v>
      </c>
    </row>
    <row r="52" spans="1:8" x14ac:dyDescent="0.25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5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5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5">
      <c r="A55" s="8" t="s">
        <v>18</v>
      </c>
      <c r="B55" s="9"/>
      <c r="D55" s="21">
        <f>SUM(D45:D54)</f>
        <v>4446</v>
      </c>
      <c r="E55" s="25"/>
      <c r="F55" s="21">
        <f>SUM(F45:F54)</f>
        <v>4589</v>
      </c>
      <c r="G55" s="18"/>
      <c r="H55" s="21">
        <f>SUM(H45:H54)</f>
        <v>143</v>
      </c>
    </row>
    <row r="56" spans="1:8" x14ac:dyDescent="0.25">
      <c r="A56" s="7"/>
      <c r="B56" s="7"/>
      <c r="C56" s="1"/>
      <c r="D56" s="18"/>
      <c r="E56" s="18"/>
      <c r="F56" s="18"/>
      <c r="G56" s="18"/>
      <c r="H56" s="18"/>
    </row>
    <row r="57" spans="1:8" x14ac:dyDescent="0.25">
      <c r="A57" s="7" t="s">
        <v>19</v>
      </c>
      <c r="B57" s="7"/>
      <c r="C57" s="1"/>
      <c r="D57" s="18">
        <v>1031</v>
      </c>
      <c r="E57" s="18"/>
      <c r="F57" s="18">
        <v>315</v>
      </c>
      <c r="G57" s="18"/>
      <c r="H57" s="18">
        <f>+F57-D57</f>
        <v>-716</v>
      </c>
    </row>
    <row r="58" spans="1:8" x14ac:dyDescent="0.25">
      <c r="A58" s="7" t="s">
        <v>20</v>
      </c>
      <c r="B58" s="7"/>
      <c r="C58" s="1"/>
      <c r="D58" s="24">
        <v>1845</v>
      </c>
      <c r="E58" s="18"/>
      <c r="F58" s="24">
        <v>3041</v>
      </c>
      <c r="G58" s="18"/>
      <c r="H58" s="24">
        <f>+F58-D58</f>
        <v>1196</v>
      </c>
    </row>
    <row r="59" spans="1:8" x14ac:dyDescent="0.25">
      <c r="A59" s="8" t="s">
        <v>21</v>
      </c>
      <c r="B59" s="9"/>
      <c r="D59" s="21">
        <f>SUM(D57:D58)</f>
        <v>2876</v>
      </c>
      <c r="E59" s="25"/>
      <c r="F59" s="21">
        <f>SUM(F57:F58)</f>
        <v>3356</v>
      </c>
      <c r="G59" s="18"/>
      <c r="H59" s="21">
        <f>SUM(H57:H58)</f>
        <v>480</v>
      </c>
    </row>
    <row r="60" spans="1:8" x14ac:dyDescent="0.25">
      <c r="A60" s="7"/>
      <c r="B60" s="7"/>
      <c r="C60" s="1"/>
      <c r="D60" s="18"/>
      <c r="E60" s="18"/>
      <c r="F60" s="18"/>
      <c r="G60" s="18"/>
      <c r="H60" s="18"/>
    </row>
    <row r="61" spans="1:8" x14ac:dyDescent="0.25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5">
      <c r="A62" s="7"/>
      <c r="B62" s="7"/>
      <c r="C62" s="1"/>
      <c r="D62" s="18"/>
      <c r="E62" s="18"/>
      <c r="F62" s="18"/>
      <c r="G62" s="18"/>
      <c r="H62" s="18"/>
    </row>
    <row r="63" spans="1:8" ht="13.8" thickBot="1" x14ac:dyDescent="0.3">
      <c r="A63" s="11" t="s">
        <v>23</v>
      </c>
      <c r="B63" s="10"/>
      <c r="D63" s="23">
        <f>+D15-D29-D36-D42-D55-D59+D61</f>
        <v>5118</v>
      </c>
      <c r="E63" s="26"/>
      <c r="F63" s="23">
        <f>+F15-F29-F36-F42-F55-F59+F61</f>
        <v>6160</v>
      </c>
      <c r="G63" s="18"/>
      <c r="H63" s="23">
        <f>+H15+H29+H36+H42+H55+H59+H61</f>
        <v>-1042</v>
      </c>
    </row>
    <row r="64" spans="1:8" ht="13.8" thickTop="1" x14ac:dyDescent="0.25"/>
  </sheetData>
  <pageMargins left="0.75" right="0.75" top="1" bottom="1" header="0.5" footer="0.5"/>
  <pageSetup paperSize="9" scale="79" orientation="portrait" horizontalDpi="4294967292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topLeftCell="A40" workbookViewId="0">
      <selection activeCell="D52" sqref="D52"/>
    </sheetView>
  </sheetViews>
  <sheetFormatPr defaultRowHeight="13.2" x14ac:dyDescent="0.25"/>
  <cols>
    <col min="1" max="1" width="3.6640625" customWidth="1"/>
    <col min="2" max="2" width="38.88671875" customWidth="1"/>
    <col min="3" max="3" width="4.6640625" customWidth="1"/>
    <col min="4" max="4" width="9.6640625" bestFit="1" customWidth="1"/>
    <col min="5" max="5" width="4.6640625" customWidth="1"/>
    <col min="6" max="6" width="9.6640625" customWidth="1"/>
    <col min="7" max="7" width="4.6640625" customWidth="1"/>
    <col min="8" max="8" width="9.6640625" customWidth="1"/>
  </cols>
  <sheetData>
    <row r="1" spans="1:256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7.399999999999999" x14ac:dyDescent="0.3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7.399999999999999" x14ac:dyDescent="0.3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5">
      <c r="A5" s="13" t="s">
        <v>275</v>
      </c>
      <c r="B5" s="13"/>
      <c r="C5" s="13"/>
      <c r="D5" s="14">
        <v>1.4252</v>
      </c>
      <c r="E5" s="13"/>
      <c r="F5" s="110">
        <v>1.4077</v>
      </c>
      <c r="G5" s="13"/>
      <c r="H5" s="13">
        <v>1.4955000000000001</v>
      </c>
    </row>
    <row r="6" spans="1:256" x14ac:dyDescent="0.25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5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5">
      <c r="A8" s="7" t="s">
        <v>24</v>
      </c>
      <c r="B8" s="7"/>
      <c r="C8" s="1"/>
      <c r="D8" s="1"/>
      <c r="E8" s="1"/>
    </row>
    <row r="9" spans="1:256" x14ac:dyDescent="0.25">
      <c r="A9" s="7"/>
      <c r="B9" s="7" t="s">
        <v>25</v>
      </c>
      <c r="C9" s="1"/>
      <c r="D9" s="18">
        <v>2505</v>
      </c>
      <c r="E9" s="18"/>
      <c r="F9" s="18">
        <v>578</v>
      </c>
      <c r="G9" s="18"/>
      <c r="H9" s="18">
        <v>1607</v>
      </c>
    </row>
    <row r="10" spans="1:256" x14ac:dyDescent="0.25">
      <c r="A10" s="7"/>
      <c r="B10" s="7" t="s">
        <v>26</v>
      </c>
      <c r="C10" s="1"/>
      <c r="D10" s="18">
        <v>123992</v>
      </c>
      <c r="E10" s="18"/>
      <c r="F10" s="18">
        <v>122469</v>
      </c>
      <c r="G10" s="18"/>
      <c r="H10" s="18">
        <v>104685</v>
      </c>
    </row>
    <row r="11" spans="1:256" x14ac:dyDescent="0.25">
      <c r="A11" s="7"/>
      <c r="B11" s="7" t="s">
        <v>27</v>
      </c>
      <c r="C11" s="1"/>
      <c r="D11" s="18">
        <v>47232</v>
      </c>
      <c r="E11" s="18"/>
      <c r="F11" s="18">
        <v>47739</v>
      </c>
      <c r="G11" s="18"/>
      <c r="H11" s="18">
        <v>58180</v>
      </c>
    </row>
    <row r="12" spans="1:256" x14ac:dyDescent="0.25">
      <c r="A12" s="7"/>
      <c r="B12" s="7" t="s">
        <v>28</v>
      </c>
      <c r="C12" s="1"/>
      <c r="D12" s="18">
        <v>-7805</v>
      </c>
      <c r="E12" s="18"/>
      <c r="F12" s="18">
        <v>-7753</v>
      </c>
      <c r="G12" s="18"/>
      <c r="H12" s="18">
        <v>-8154</v>
      </c>
    </row>
    <row r="13" spans="1:256" x14ac:dyDescent="0.25">
      <c r="A13" s="7"/>
      <c r="B13" s="7" t="s">
        <v>29</v>
      </c>
      <c r="C13" s="1"/>
      <c r="D13" s="18">
        <v>203505</v>
      </c>
      <c r="E13" s="18"/>
      <c r="F13" s="18">
        <v>200769</v>
      </c>
      <c r="G13" s="18"/>
      <c r="H13" s="18">
        <v>159273</v>
      </c>
    </row>
    <row r="14" spans="1:256" x14ac:dyDescent="0.25">
      <c r="A14" s="7"/>
      <c r="B14" t="s">
        <v>87</v>
      </c>
      <c r="C14" s="1"/>
      <c r="D14" s="18">
        <v>2729</v>
      </c>
      <c r="E14" s="18"/>
      <c r="F14" s="18">
        <v>2696</v>
      </c>
      <c r="G14" s="18"/>
      <c r="H14" s="18">
        <v>2560</v>
      </c>
    </row>
    <row r="15" spans="1:256" x14ac:dyDescent="0.25">
      <c r="A15" s="7"/>
      <c r="B15" t="s">
        <v>88</v>
      </c>
      <c r="C15" s="1"/>
      <c r="D15" s="18">
        <v>6705</v>
      </c>
      <c r="E15" s="18"/>
      <c r="F15" s="18">
        <v>6531</v>
      </c>
      <c r="G15" s="18"/>
      <c r="H15" s="18">
        <v>6694</v>
      </c>
    </row>
    <row r="16" spans="1:256" x14ac:dyDescent="0.25">
      <c r="A16" s="7"/>
      <c r="B16" s="7" t="s">
        <v>30</v>
      </c>
      <c r="C16" s="1"/>
      <c r="D16" s="18">
        <v>25905</v>
      </c>
      <c r="E16" s="18"/>
      <c r="F16" s="18">
        <v>25355</v>
      </c>
      <c r="G16" s="18"/>
      <c r="H16" s="18">
        <v>27065</v>
      </c>
    </row>
    <row r="17" spans="1:8" x14ac:dyDescent="0.25">
      <c r="A17" s="7"/>
      <c r="B17" s="7" t="s">
        <v>84</v>
      </c>
      <c r="C17" s="1"/>
      <c r="D17" s="18">
        <v>36734</v>
      </c>
      <c r="E17" s="18"/>
      <c r="F17" s="18">
        <v>32257</v>
      </c>
      <c r="G17" s="18"/>
      <c r="H17" s="18">
        <v>48008</v>
      </c>
    </row>
    <row r="18" spans="1:8" x14ac:dyDescent="0.25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5">
      <c r="A19" s="8" t="s">
        <v>32</v>
      </c>
      <c r="B19" s="9"/>
      <c r="D19" s="21">
        <f>SUM(D9:D18)</f>
        <v>441502</v>
      </c>
      <c r="E19" s="25"/>
      <c r="F19" s="21">
        <f>SUM(F9:F18)</f>
        <v>430641</v>
      </c>
      <c r="G19" s="18"/>
      <c r="H19" s="21">
        <f>SUM(H9:H18)</f>
        <v>399918</v>
      </c>
    </row>
    <row r="20" spans="1:8" x14ac:dyDescent="0.25">
      <c r="A20" s="7"/>
      <c r="B20" s="7"/>
      <c r="C20" s="1"/>
      <c r="D20" s="18"/>
      <c r="E20" s="18"/>
      <c r="F20" s="18"/>
      <c r="G20" s="18"/>
      <c r="H20" s="18"/>
    </row>
    <row r="21" spans="1:8" x14ac:dyDescent="0.25">
      <c r="A21" s="7" t="s">
        <v>33</v>
      </c>
      <c r="B21" s="7"/>
      <c r="C21" s="1"/>
      <c r="D21" s="18">
        <v>2432876</v>
      </c>
      <c r="E21" s="18"/>
      <c r="F21" s="18">
        <v>2391492</v>
      </c>
      <c r="G21" s="18"/>
      <c r="H21" s="18">
        <v>2470519</v>
      </c>
    </row>
    <row r="22" spans="1:8" x14ac:dyDescent="0.25">
      <c r="A22" s="7" t="s">
        <v>34</v>
      </c>
      <c r="B22" s="7"/>
      <c r="C22" s="1"/>
      <c r="D22" s="24">
        <v>-185567</v>
      </c>
      <c r="E22" s="18"/>
      <c r="F22" s="24">
        <v>-176996</v>
      </c>
      <c r="G22" s="18"/>
      <c r="H22" s="24">
        <v>-164146</v>
      </c>
    </row>
    <row r="23" spans="1:8" x14ac:dyDescent="0.25">
      <c r="A23" s="9"/>
      <c r="B23" s="9" t="s">
        <v>35</v>
      </c>
      <c r="C23" s="8"/>
      <c r="D23" s="21">
        <f>SUM(D21:D22)</f>
        <v>2247309</v>
      </c>
      <c r="E23" s="25"/>
      <c r="F23" s="21">
        <f>SUM(F21:F22)</f>
        <v>2214496</v>
      </c>
      <c r="G23" s="18"/>
      <c r="H23" s="21">
        <f>SUM(H21:H22)</f>
        <v>2306373</v>
      </c>
    </row>
    <row r="24" spans="1:8" x14ac:dyDescent="0.25">
      <c r="A24" s="7"/>
      <c r="B24" s="7"/>
      <c r="C24" s="1"/>
      <c r="D24" s="18"/>
      <c r="E24" s="18"/>
      <c r="F24" s="18"/>
      <c r="G24" s="18"/>
      <c r="H24" s="18"/>
    </row>
    <row r="25" spans="1:8" x14ac:dyDescent="0.25">
      <c r="A25" s="7" t="s">
        <v>36</v>
      </c>
      <c r="B25" s="7"/>
      <c r="C25" s="1"/>
      <c r="D25" s="24">
        <v>525</v>
      </c>
      <c r="E25" s="18"/>
      <c r="F25" s="24">
        <v>519</v>
      </c>
      <c r="G25" s="18"/>
      <c r="H25" s="24">
        <v>552</v>
      </c>
    </row>
    <row r="26" spans="1:8" x14ac:dyDescent="0.25">
      <c r="A26" s="7"/>
      <c r="B26" s="7"/>
      <c r="C26" s="1"/>
      <c r="D26" s="18"/>
      <c r="E26" s="18"/>
      <c r="F26" s="18"/>
      <c r="G26" s="18"/>
      <c r="H26" s="18"/>
    </row>
    <row r="27" spans="1:8" x14ac:dyDescent="0.25">
      <c r="A27" s="7" t="s">
        <v>37</v>
      </c>
      <c r="B27" s="7"/>
      <c r="C27" s="1"/>
      <c r="D27" s="18">
        <v>758002</v>
      </c>
      <c r="E27" s="18"/>
      <c r="F27" s="18">
        <v>748695</v>
      </c>
      <c r="G27" s="18"/>
      <c r="H27" s="18">
        <v>795392</v>
      </c>
    </row>
    <row r="28" spans="1:8" x14ac:dyDescent="0.25">
      <c r="A28" s="7" t="s">
        <v>38</v>
      </c>
      <c r="B28" s="7"/>
      <c r="C28" s="1"/>
      <c r="D28" s="18">
        <v>-53661</v>
      </c>
      <c r="E28" s="18"/>
      <c r="F28" s="18">
        <v>-51442</v>
      </c>
      <c r="G28" s="18"/>
      <c r="H28" s="18">
        <v>-44709</v>
      </c>
    </row>
    <row r="29" spans="1:8" x14ac:dyDescent="0.25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5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5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5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5">
      <c r="A33" s="9"/>
      <c r="B33" s="9" t="s">
        <v>43</v>
      </c>
      <c r="C33" s="8"/>
      <c r="D33" s="21">
        <f>SUM(D27:D32)</f>
        <v>704341</v>
      </c>
      <c r="E33" s="25"/>
      <c r="F33" s="21">
        <f>SUM(F27:F32)</f>
        <v>697253</v>
      </c>
      <c r="G33" s="18"/>
      <c r="H33" s="21">
        <f>SUM(H27:H32)</f>
        <v>750683</v>
      </c>
    </row>
    <row r="34" spans="1:8" x14ac:dyDescent="0.25">
      <c r="A34" s="7"/>
      <c r="B34" s="7"/>
      <c r="C34" s="1"/>
      <c r="D34" s="18"/>
      <c r="E34" s="18"/>
      <c r="F34" s="18"/>
      <c r="G34" s="18"/>
      <c r="H34" s="18"/>
    </row>
    <row r="35" spans="1:8" x14ac:dyDescent="0.25">
      <c r="A35" s="7" t="s">
        <v>44</v>
      </c>
      <c r="B35" s="7"/>
      <c r="C35" s="1"/>
      <c r="D35" s="18">
        <v>1004</v>
      </c>
      <c r="E35" s="18"/>
      <c r="F35" s="18">
        <v>1102</v>
      </c>
      <c r="G35" s="18"/>
      <c r="H35" s="18">
        <v>1873</v>
      </c>
    </row>
    <row r="36" spans="1:8" x14ac:dyDescent="0.25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5">
      <c r="A37" s="7" t="s">
        <v>46</v>
      </c>
      <c r="B37" s="7"/>
      <c r="C37" s="1"/>
      <c r="D37" s="24">
        <v>24216</v>
      </c>
      <c r="E37" s="18"/>
      <c r="F37" s="24">
        <v>23919</v>
      </c>
      <c r="G37" s="18"/>
      <c r="H37" s="24">
        <v>12648</v>
      </c>
    </row>
    <row r="38" spans="1:8" x14ac:dyDescent="0.25">
      <c r="A38" s="9"/>
      <c r="B38" s="9" t="s">
        <v>47</v>
      </c>
      <c r="C38" s="8"/>
      <c r="D38" s="21">
        <f>SUM(D35:D37)</f>
        <v>25220</v>
      </c>
      <c r="E38" s="25"/>
      <c r="F38" s="21">
        <f>SUM(F35:F37)</f>
        <v>25021</v>
      </c>
      <c r="G38" s="18"/>
      <c r="H38" s="21">
        <f>SUM(H35:H37)</f>
        <v>14521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ht="13.8" thickBot="1" x14ac:dyDescent="0.3">
      <c r="A40" s="8" t="s">
        <v>48</v>
      </c>
      <c r="B40" s="9"/>
      <c r="D40" s="23">
        <f>+D19+D23+D25+D33+D38</f>
        <v>3418897</v>
      </c>
      <c r="E40" s="25"/>
      <c r="F40" s="23">
        <f>+F19+F23+F25+F33+F38</f>
        <v>3367930</v>
      </c>
      <c r="G40" s="18"/>
      <c r="H40" s="23">
        <f>+H19+H23+H25+H33+H38</f>
        <v>3472047</v>
      </c>
    </row>
    <row r="41" spans="1:8" ht="13.8" thickTop="1" x14ac:dyDescent="0.25">
      <c r="A41" s="7"/>
      <c r="B41" s="7"/>
      <c r="C41" s="1"/>
      <c r="D41" s="18"/>
      <c r="E41" s="18"/>
      <c r="F41" s="18"/>
      <c r="G41" s="18"/>
      <c r="H41" s="18"/>
    </row>
    <row r="42" spans="1:8" x14ac:dyDescent="0.25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5">
      <c r="A43" s="7"/>
      <c r="B43" s="7" t="s">
        <v>50</v>
      </c>
      <c r="C43" s="1"/>
      <c r="D43" s="18">
        <v>-1306</v>
      </c>
      <c r="E43" s="18"/>
      <c r="F43" s="18">
        <v>-4061</v>
      </c>
      <c r="G43" s="18"/>
      <c r="H43" s="18">
        <v>-1212</v>
      </c>
    </row>
    <row r="44" spans="1:8" x14ac:dyDescent="0.25">
      <c r="A44" s="7"/>
      <c r="B44" s="7" t="s">
        <v>51</v>
      </c>
      <c r="C44" s="1"/>
      <c r="D44" s="18">
        <v>-11287</v>
      </c>
      <c r="E44" s="18"/>
      <c r="F44" s="18">
        <v>-11674</v>
      </c>
      <c r="G44" s="18"/>
      <c r="H44" s="18">
        <v>-24855</v>
      </c>
    </row>
    <row r="45" spans="1:8" x14ac:dyDescent="0.25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5">
      <c r="A46" s="7"/>
      <c r="B46" s="7" t="s">
        <v>215</v>
      </c>
      <c r="C46" s="1"/>
      <c r="D46" s="18">
        <v>-33244</v>
      </c>
      <c r="E46" s="18"/>
      <c r="F46" s="18">
        <v>-33674</v>
      </c>
      <c r="G46" s="18"/>
      <c r="H46" s="18">
        <v>-47914</v>
      </c>
    </row>
    <row r="47" spans="1:8" x14ac:dyDescent="0.25">
      <c r="A47" s="7"/>
      <c r="B47" s="7" t="s">
        <v>52</v>
      </c>
      <c r="C47" s="1"/>
      <c r="D47" s="18">
        <v>-698</v>
      </c>
      <c r="E47" s="18"/>
      <c r="F47" s="18">
        <v>-691</v>
      </c>
      <c r="G47" s="18"/>
      <c r="H47" s="18">
        <v>-734</v>
      </c>
    </row>
    <row r="48" spans="1:8" x14ac:dyDescent="0.25">
      <c r="A48" s="7"/>
      <c r="B48" s="7" t="s">
        <v>86</v>
      </c>
      <c r="C48" s="1"/>
      <c r="D48" s="18">
        <v>-32447</v>
      </c>
      <c r="E48" s="18"/>
      <c r="F48" s="18">
        <v>-31944</v>
      </c>
      <c r="G48" s="18"/>
      <c r="H48" s="18">
        <v>-43199</v>
      </c>
    </row>
    <row r="49" spans="1:8" x14ac:dyDescent="0.25">
      <c r="A49" s="7"/>
      <c r="B49" s="7" t="s">
        <v>53</v>
      </c>
      <c r="C49" s="1"/>
      <c r="D49" s="18">
        <v>-394614</v>
      </c>
      <c r="E49" s="18"/>
      <c r="F49" s="18">
        <v>-388311</v>
      </c>
      <c r="G49" s="18"/>
      <c r="H49" s="18">
        <v>-338457</v>
      </c>
    </row>
    <row r="50" spans="1:8" x14ac:dyDescent="0.25">
      <c r="A50" s="7"/>
      <c r="B50" s="7" t="s">
        <v>54</v>
      </c>
      <c r="C50" s="1"/>
      <c r="D50" s="18">
        <v>-104039</v>
      </c>
      <c r="E50" s="18"/>
      <c r="F50" s="18">
        <v>-102762</v>
      </c>
      <c r="G50" s="18"/>
      <c r="H50" s="18">
        <v>-109171</v>
      </c>
    </row>
    <row r="51" spans="1:8" x14ac:dyDescent="0.25">
      <c r="A51" s="7"/>
      <c r="B51" s="9" t="s">
        <v>55</v>
      </c>
      <c r="C51" s="1"/>
      <c r="D51" s="18">
        <v>-72074</v>
      </c>
      <c r="E51" s="18"/>
      <c r="F51" s="18">
        <v>-73469</v>
      </c>
      <c r="G51" s="18"/>
      <c r="H51" s="18">
        <v>-76019</v>
      </c>
    </row>
    <row r="52" spans="1:8" x14ac:dyDescent="0.25">
      <c r="A52" s="7"/>
      <c r="B52" s="7" t="s">
        <v>56</v>
      </c>
      <c r="C52" s="1"/>
      <c r="D52" s="24">
        <v>-52838</v>
      </c>
      <c r="E52" s="18"/>
      <c r="F52" s="24">
        <v>-47743</v>
      </c>
      <c r="G52" s="18"/>
      <c r="H52" s="24">
        <v>-76058</v>
      </c>
    </row>
    <row r="53" spans="1:8" s="12" customFormat="1" x14ac:dyDescent="0.25">
      <c r="A53" s="8" t="s">
        <v>57</v>
      </c>
      <c r="B53" s="9"/>
      <c r="D53" s="36">
        <f>SUM(D43:D52)</f>
        <v>-702547</v>
      </c>
      <c r="E53" s="25"/>
      <c r="F53" s="36">
        <f>SUM(F43:F52)</f>
        <v>-694329</v>
      </c>
      <c r="G53" s="25"/>
      <c r="H53" s="36">
        <f>SUM(H43:H52)</f>
        <v>-717619</v>
      </c>
    </row>
    <row r="54" spans="1:8" x14ac:dyDescent="0.25">
      <c r="A54" s="7"/>
      <c r="B54" s="7"/>
      <c r="C54" s="1"/>
      <c r="D54" s="18"/>
      <c r="E54" s="18"/>
      <c r="F54" s="18"/>
      <c r="G54" s="18"/>
      <c r="H54" s="18"/>
    </row>
    <row r="55" spans="1:8" x14ac:dyDescent="0.25">
      <c r="A55" s="7" t="s">
        <v>58</v>
      </c>
      <c r="B55" s="7"/>
      <c r="C55" s="5"/>
      <c r="D55" s="18">
        <v>-707262</v>
      </c>
      <c r="E55" s="18"/>
      <c r="F55" s="18">
        <v>-696257</v>
      </c>
      <c r="G55" s="18"/>
      <c r="H55" s="18">
        <v>-689489</v>
      </c>
    </row>
    <row r="56" spans="1:8" x14ac:dyDescent="0.25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5">
      <c r="A57" s="7" t="s">
        <v>60</v>
      </c>
      <c r="B57" s="7"/>
      <c r="C57" s="5"/>
      <c r="D57" s="18">
        <v>-5632</v>
      </c>
      <c r="E57" s="18"/>
      <c r="F57" s="18">
        <v>-5563</v>
      </c>
      <c r="G57" s="18"/>
      <c r="H57" s="18">
        <v>-3644</v>
      </c>
    </row>
    <row r="58" spans="1:8" x14ac:dyDescent="0.25">
      <c r="A58" s="7" t="s">
        <v>61</v>
      </c>
      <c r="B58" s="7"/>
      <c r="C58" s="1"/>
      <c r="D58" s="18">
        <v>-437098</v>
      </c>
      <c r="E58" s="18"/>
      <c r="F58" s="18">
        <v>-429889</v>
      </c>
      <c r="G58" s="18"/>
      <c r="H58" s="18">
        <v>-450281</v>
      </c>
    </row>
    <row r="59" spans="1:8" x14ac:dyDescent="0.25">
      <c r="A59" s="7" t="s">
        <v>62</v>
      </c>
      <c r="B59" s="7"/>
      <c r="C59" s="1"/>
      <c r="D59" s="24">
        <v>-329</v>
      </c>
      <c r="E59" s="18"/>
      <c r="F59" s="24">
        <v>-353</v>
      </c>
      <c r="G59" s="18"/>
      <c r="H59" s="24">
        <v>-2436</v>
      </c>
    </row>
    <row r="60" spans="1:8" x14ac:dyDescent="0.25">
      <c r="A60" s="8" t="s">
        <v>63</v>
      </c>
      <c r="B60" s="9"/>
      <c r="D60" s="21">
        <f>SUM(D53:D59)</f>
        <v>-1852868</v>
      </c>
      <c r="E60" s="25"/>
      <c r="F60" s="21">
        <f>SUM(F53:F59)</f>
        <v>-1826391</v>
      </c>
      <c r="G60" s="18"/>
      <c r="H60" s="21">
        <f>SUM(H53:H59)</f>
        <v>-1863469</v>
      </c>
    </row>
    <row r="61" spans="1:8" x14ac:dyDescent="0.25">
      <c r="A61" s="8"/>
      <c r="B61" s="9"/>
      <c r="D61" s="34"/>
      <c r="E61" s="25"/>
      <c r="F61" s="34"/>
      <c r="G61" s="18"/>
      <c r="H61" s="34"/>
    </row>
    <row r="62" spans="1:8" x14ac:dyDescent="0.25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5">
      <c r="A63" s="7"/>
      <c r="B63" s="7"/>
      <c r="C63" s="1"/>
      <c r="D63" s="18"/>
      <c r="E63" s="18"/>
      <c r="F63" s="18"/>
      <c r="G63" s="18"/>
      <c r="H63" s="18"/>
    </row>
    <row r="64" spans="1:8" x14ac:dyDescent="0.25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5">
      <c r="A65" s="7"/>
      <c r="B65" s="7" t="s">
        <v>65</v>
      </c>
      <c r="C65" s="1"/>
      <c r="D65" s="18">
        <v>-71</v>
      </c>
      <c r="E65" s="18"/>
      <c r="F65" s="18">
        <v>-70</v>
      </c>
      <c r="G65" s="18"/>
      <c r="H65" s="18">
        <v>-75</v>
      </c>
    </row>
    <row r="66" spans="1:8" x14ac:dyDescent="0.25">
      <c r="A66" s="7"/>
      <c r="B66" s="7" t="s">
        <v>66</v>
      </c>
      <c r="C66" s="1"/>
      <c r="D66" s="18">
        <v>-1344116</v>
      </c>
      <c r="E66" s="18"/>
      <c r="F66" s="18">
        <v>-1327612</v>
      </c>
      <c r="G66" s="18"/>
      <c r="H66" s="18">
        <v>-1410416</v>
      </c>
    </row>
    <row r="67" spans="1:8" x14ac:dyDescent="0.25">
      <c r="A67" s="7"/>
      <c r="B67" s="7" t="s">
        <v>67</v>
      </c>
      <c r="C67" s="1"/>
      <c r="D67" s="18">
        <v>-223648</v>
      </c>
      <c r="E67" s="18"/>
      <c r="F67" s="18">
        <v>-215813</v>
      </c>
      <c r="G67" s="18"/>
      <c r="H67" s="18">
        <v>-200018</v>
      </c>
    </row>
    <row r="68" spans="1:8" x14ac:dyDescent="0.25">
      <c r="A68" s="7"/>
      <c r="B68" s="7" t="s">
        <v>224</v>
      </c>
      <c r="C68" s="1"/>
      <c r="D68" s="18">
        <v>1084</v>
      </c>
      <c r="E68" s="18"/>
      <c r="F68" s="18">
        <v>1071</v>
      </c>
      <c r="G68" s="18"/>
      <c r="H68" s="18">
        <v>1350</v>
      </c>
    </row>
    <row r="69" spans="1:8" x14ac:dyDescent="0.25">
      <c r="A69" s="7"/>
      <c r="B69" s="7" t="s">
        <v>68</v>
      </c>
      <c r="C69" s="1"/>
      <c r="D69" s="24">
        <v>722</v>
      </c>
      <c r="E69" s="18"/>
      <c r="F69" s="24">
        <v>885</v>
      </c>
      <c r="G69" s="18"/>
      <c r="H69" s="24">
        <v>581</v>
      </c>
    </row>
    <row r="70" spans="1:8" x14ac:dyDescent="0.25">
      <c r="A70" s="8" t="s">
        <v>69</v>
      </c>
      <c r="B70" s="9"/>
      <c r="D70" s="21">
        <f>SUM(D65:D69)</f>
        <v>-1566029</v>
      </c>
      <c r="E70" s="25"/>
      <c r="F70" s="21">
        <f>SUM(F65:F69)</f>
        <v>-1541539</v>
      </c>
      <c r="G70" s="18"/>
      <c r="H70" s="21">
        <f>SUM(H65:H69)</f>
        <v>-1608578</v>
      </c>
    </row>
    <row r="71" spans="1:8" x14ac:dyDescent="0.25">
      <c r="A71" s="7"/>
      <c r="B71" s="7"/>
      <c r="C71" s="1"/>
      <c r="D71" s="18"/>
      <c r="E71" s="18"/>
      <c r="F71" s="18"/>
      <c r="G71" s="18"/>
      <c r="H71" s="18"/>
    </row>
    <row r="72" spans="1:8" ht="13.8" thickBot="1" x14ac:dyDescent="0.3">
      <c r="A72" s="8" t="s">
        <v>70</v>
      </c>
      <c r="B72" s="10"/>
      <c r="D72" s="23">
        <f>+D60+D62+D70</f>
        <v>-3418897</v>
      </c>
      <c r="E72" s="26"/>
      <c r="F72" s="23">
        <f>+F60+F62+F70</f>
        <v>-3367930</v>
      </c>
      <c r="G72" s="18"/>
      <c r="H72" s="23">
        <f>+H60+H62+H70</f>
        <v>-3472047</v>
      </c>
    </row>
    <row r="73" spans="1:8" ht="13.8" thickTop="1" x14ac:dyDescent="0.25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paperSize="9" scale="75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40" zoomScaleNormal="100" workbookViewId="0">
      <selection activeCell="D70" sqref="D70"/>
    </sheetView>
  </sheetViews>
  <sheetFormatPr defaultRowHeight="13.2" x14ac:dyDescent="0.25"/>
  <cols>
    <col min="1" max="1" width="3.6640625" customWidth="1"/>
    <col min="2" max="2" width="38.6640625" customWidth="1"/>
    <col min="3" max="3" width="4.6640625" customWidth="1"/>
    <col min="4" max="4" width="9.6640625" customWidth="1"/>
    <col min="5" max="5" width="4.6640625" customWidth="1"/>
    <col min="6" max="6" width="9.6640625" customWidth="1"/>
    <col min="7" max="7" width="4.6640625" customWidth="1"/>
    <col min="8" max="8" width="9.6640625" customWidth="1"/>
  </cols>
  <sheetData>
    <row r="1" spans="1: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7.399999999999999" x14ac:dyDescent="0.3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7.399999999999999" x14ac:dyDescent="0.3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5">
      <c r="A5" s="13" t="s">
        <v>232</v>
      </c>
      <c r="B5" s="13" t="s">
        <v>232</v>
      </c>
      <c r="C5" s="13"/>
      <c r="D5" s="14">
        <v>1.4252</v>
      </c>
      <c r="E5" s="13"/>
      <c r="F5" s="110">
        <v>1.4983</v>
      </c>
      <c r="G5" s="13"/>
      <c r="H5" s="13"/>
    </row>
    <row r="6" spans="1:8" x14ac:dyDescent="0.25">
      <c r="D6" s="14" t="s">
        <v>80</v>
      </c>
      <c r="E6" s="14"/>
      <c r="F6" s="14" t="s">
        <v>279</v>
      </c>
      <c r="G6" s="14"/>
      <c r="H6" s="14" t="s">
        <v>232</v>
      </c>
    </row>
    <row r="7" spans="1:8" x14ac:dyDescent="0.25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5">
      <c r="A8" s="7" t="s">
        <v>24</v>
      </c>
      <c r="B8" s="7"/>
      <c r="C8" s="1"/>
      <c r="D8" s="1"/>
      <c r="E8" s="1"/>
    </row>
    <row r="9" spans="1:8" x14ac:dyDescent="0.25">
      <c r="A9" s="7"/>
      <c r="B9" s="7" t="s">
        <v>25</v>
      </c>
      <c r="C9" s="1"/>
      <c r="D9" s="18">
        <v>2505</v>
      </c>
      <c r="E9" s="18"/>
      <c r="F9" s="18">
        <v>338</v>
      </c>
      <c r="G9" s="18"/>
      <c r="H9" s="18">
        <f>+D9-F9</f>
        <v>2167</v>
      </c>
    </row>
    <row r="10" spans="1:8" x14ac:dyDescent="0.25">
      <c r="A10" s="7"/>
      <c r="B10" s="7" t="s">
        <v>26</v>
      </c>
      <c r="C10" s="1"/>
      <c r="D10" s="18">
        <v>123992</v>
      </c>
      <c r="E10" s="18"/>
      <c r="F10" s="18">
        <v>95891</v>
      </c>
      <c r="G10" s="18"/>
      <c r="H10" s="18">
        <f t="shared" ref="H10:H18" si="0">+D10-F10</f>
        <v>28101</v>
      </c>
    </row>
    <row r="11" spans="1:8" x14ac:dyDescent="0.25">
      <c r="A11" s="7"/>
      <c r="B11" s="7" t="s">
        <v>27</v>
      </c>
      <c r="C11" s="1"/>
      <c r="D11" s="18">
        <v>47232</v>
      </c>
      <c r="E11" s="18"/>
      <c r="F11" s="18">
        <v>49992</v>
      </c>
      <c r="G11" s="18"/>
      <c r="H11" s="18">
        <f t="shared" si="0"/>
        <v>-2760</v>
      </c>
    </row>
    <row r="12" spans="1:8" x14ac:dyDescent="0.25">
      <c r="A12" s="7"/>
      <c r="B12" s="7" t="s">
        <v>28</v>
      </c>
      <c r="C12" s="1"/>
      <c r="D12" s="18">
        <v>-7805</v>
      </c>
      <c r="E12" s="18"/>
      <c r="F12" s="18">
        <v>-7828</v>
      </c>
      <c r="G12" s="18"/>
      <c r="H12" s="18">
        <f t="shared" si="0"/>
        <v>23</v>
      </c>
    </row>
    <row r="13" spans="1:8" x14ac:dyDescent="0.25">
      <c r="A13" s="7"/>
      <c r="B13" s="7" t="s">
        <v>29</v>
      </c>
      <c r="C13" s="1"/>
      <c r="D13" s="18">
        <v>203505</v>
      </c>
      <c r="E13" s="18"/>
      <c r="F13" s="18">
        <v>54121</v>
      </c>
      <c r="G13" s="18"/>
      <c r="H13" s="18">
        <f t="shared" si="0"/>
        <v>149384</v>
      </c>
    </row>
    <row r="14" spans="1:8" x14ac:dyDescent="0.25">
      <c r="A14" s="7"/>
      <c r="B14" t="s">
        <v>87</v>
      </c>
      <c r="C14" s="1"/>
      <c r="D14" s="18">
        <v>2729</v>
      </c>
      <c r="E14" s="18"/>
      <c r="F14" s="18">
        <v>2132</v>
      </c>
      <c r="G14" s="18"/>
      <c r="H14" s="18">
        <f t="shared" si="0"/>
        <v>597</v>
      </c>
    </row>
    <row r="15" spans="1:8" x14ac:dyDescent="0.25">
      <c r="A15" s="7"/>
      <c r="B15" t="s">
        <v>88</v>
      </c>
      <c r="C15" s="1"/>
      <c r="D15" s="18">
        <v>6705</v>
      </c>
      <c r="E15" s="18"/>
      <c r="F15" s="18">
        <v>5743</v>
      </c>
      <c r="G15" s="18"/>
      <c r="H15" s="18">
        <f t="shared" si="0"/>
        <v>962</v>
      </c>
    </row>
    <row r="16" spans="1:8" x14ac:dyDescent="0.25">
      <c r="A16" s="7"/>
      <c r="B16" s="7" t="s">
        <v>30</v>
      </c>
      <c r="C16" s="1"/>
      <c r="D16" s="18">
        <v>25905</v>
      </c>
      <c r="E16" s="18"/>
      <c r="F16" s="18">
        <v>25529</v>
      </c>
      <c r="G16" s="18"/>
      <c r="H16" s="18">
        <f t="shared" si="0"/>
        <v>376</v>
      </c>
    </row>
    <row r="17" spans="1:8" x14ac:dyDescent="0.25">
      <c r="A17" s="7"/>
      <c r="B17" s="7" t="s">
        <v>84</v>
      </c>
      <c r="C17" s="1"/>
      <c r="D17" s="18">
        <v>36734</v>
      </c>
      <c r="E17" s="18"/>
      <c r="F17" s="18">
        <v>43536</v>
      </c>
      <c r="G17" s="18"/>
      <c r="H17" s="18">
        <f t="shared" si="0"/>
        <v>-6802</v>
      </c>
    </row>
    <row r="18" spans="1:8" x14ac:dyDescent="0.25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5">
      <c r="A19" s="8" t="s">
        <v>32</v>
      </c>
      <c r="B19" s="9"/>
      <c r="D19" s="21">
        <f>SUM(D9:D18)</f>
        <v>441502</v>
      </c>
      <c r="E19" s="25"/>
      <c r="F19" s="21">
        <f>SUM(F9:F18)</f>
        <v>269454</v>
      </c>
      <c r="G19" s="18"/>
      <c r="H19" s="109">
        <f>SUM(H9:H18)</f>
        <v>172048</v>
      </c>
    </row>
    <row r="20" spans="1:8" x14ac:dyDescent="0.25">
      <c r="A20" s="7"/>
      <c r="B20" s="7"/>
      <c r="C20" s="1"/>
      <c r="D20" s="18"/>
      <c r="E20" s="18"/>
      <c r="F20" s="18"/>
      <c r="G20" s="18"/>
      <c r="H20" s="18"/>
    </row>
    <row r="21" spans="1:8" x14ac:dyDescent="0.25">
      <c r="A21" s="7" t="s">
        <v>33</v>
      </c>
      <c r="B21" s="7"/>
      <c r="C21" s="1"/>
      <c r="D21" s="18">
        <v>2432876</v>
      </c>
      <c r="E21" s="18"/>
      <c r="F21" s="18">
        <v>2391463</v>
      </c>
      <c r="G21" s="18"/>
      <c r="H21" s="18">
        <f>+D21-F21</f>
        <v>41413</v>
      </c>
    </row>
    <row r="22" spans="1:8" x14ac:dyDescent="0.25">
      <c r="A22" s="7" t="s">
        <v>34</v>
      </c>
      <c r="B22" s="7"/>
      <c r="C22" s="1"/>
      <c r="D22" s="24">
        <v>-185567</v>
      </c>
      <c r="E22" s="18"/>
      <c r="F22" s="24">
        <v>-127701</v>
      </c>
      <c r="G22" s="18"/>
      <c r="H22" s="18">
        <f>+D22-F22</f>
        <v>-57866</v>
      </c>
    </row>
    <row r="23" spans="1:8" x14ac:dyDescent="0.25">
      <c r="A23" s="9"/>
      <c r="B23" s="9" t="s">
        <v>35</v>
      </c>
      <c r="C23" s="8"/>
      <c r="D23" s="21">
        <f>SUM(D21:D22)</f>
        <v>2247309</v>
      </c>
      <c r="E23" s="25"/>
      <c r="F23" s="21">
        <f>SUM(F21:F22)</f>
        <v>2263762</v>
      </c>
      <c r="G23" s="18"/>
      <c r="H23" s="109">
        <f>SUM(H21:H22)</f>
        <v>-16453</v>
      </c>
    </row>
    <row r="24" spans="1:8" x14ac:dyDescent="0.25">
      <c r="A24" s="7"/>
      <c r="B24" s="7"/>
      <c r="C24" s="1"/>
      <c r="D24" s="18"/>
      <c r="E24" s="18"/>
      <c r="F24" s="18"/>
      <c r="G24" s="18"/>
      <c r="H24" s="18"/>
    </row>
    <row r="25" spans="1:8" x14ac:dyDescent="0.25">
      <c r="A25" s="7" t="s">
        <v>36</v>
      </c>
      <c r="B25" s="7"/>
      <c r="C25" s="1"/>
      <c r="D25" s="24">
        <v>525</v>
      </c>
      <c r="E25" s="18"/>
      <c r="F25" s="24">
        <v>552</v>
      </c>
      <c r="G25" s="18"/>
      <c r="H25" s="24">
        <f>+D25-F25</f>
        <v>-27</v>
      </c>
    </row>
    <row r="26" spans="1:8" x14ac:dyDescent="0.25">
      <c r="A26" s="7"/>
      <c r="B26" s="7"/>
      <c r="C26" s="1"/>
      <c r="D26" s="18"/>
      <c r="E26" s="18"/>
      <c r="F26" s="18"/>
      <c r="G26" s="18"/>
      <c r="H26" s="18"/>
    </row>
    <row r="27" spans="1:8" x14ac:dyDescent="0.25">
      <c r="A27" s="7" t="s">
        <v>37</v>
      </c>
      <c r="B27" s="7"/>
      <c r="C27" s="1"/>
      <c r="D27" s="18">
        <v>758002</v>
      </c>
      <c r="E27" s="18"/>
      <c r="F27" s="18">
        <v>796881</v>
      </c>
      <c r="G27" s="18"/>
      <c r="H27" s="18">
        <f t="shared" ref="H27:H32" si="1">+D27-F27</f>
        <v>-38879</v>
      </c>
    </row>
    <row r="28" spans="1:8" x14ac:dyDescent="0.25">
      <c r="A28" s="7" t="s">
        <v>38</v>
      </c>
      <c r="B28" s="7"/>
      <c r="C28" s="1"/>
      <c r="D28" s="18">
        <v>-53661</v>
      </c>
      <c r="E28" s="18"/>
      <c r="F28" s="18">
        <v>-36492</v>
      </c>
      <c r="G28" s="18"/>
      <c r="H28" s="18">
        <f t="shared" si="1"/>
        <v>-17169</v>
      </c>
    </row>
    <row r="29" spans="1:8" x14ac:dyDescent="0.25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5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5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5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5">
      <c r="A33" s="9"/>
      <c r="B33" s="9" t="s">
        <v>43</v>
      </c>
      <c r="C33" s="8"/>
      <c r="D33" s="21">
        <f>SUM(D27:D32)</f>
        <v>704341</v>
      </c>
      <c r="E33" s="25"/>
      <c r="F33" s="21">
        <f>SUM(F27:F32)</f>
        <v>760389</v>
      </c>
      <c r="G33" s="18"/>
      <c r="H33" s="21">
        <f>SUM(H27:H32)</f>
        <v>-56048</v>
      </c>
    </row>
    <row r="34" spans="1:8" x14ac:dyDescent="0.25">
      <c r="A34" s="7"/>
      <c r="B34" s="7"/>
      <c r="C34" s="1"/>
      <c r="D34" s="18"/>
      <c r="E34" s="18"/>
      <c r="F34" s="18"/>
      <c r="G34" s="18"/>
      <c r="H34" s="18"/>
    </row>
    <row r="35" spans="1:8" x14ac:dyDescent="0.25">
      <c r="A35" s="7" t="s">
        <v>44</v>
      </c>
      <c r="B35" s="7"/>
      <c r="C35" s="1"/>
      <c r="D35" s="18">
        <v>1004</v>
      </c>
      <c r="E35" s="18"/>
      <c r="F35" s="18">
        <v>2980</v>
      </c>
      <c r="G35" s="18"/>
      <c r="H35" s="18">
        <f>+D35-F35</f>
        <v>-1976</v>
      </c>
    </row>
    <row r="36" spans="1:8" x14ac:dyDescent="0.25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5">
      <c r="A37" s="7" t="s">
        <v>46</v>
      </c>
      <c r="B37" s="7"/>
      <c r="C37" s="1"/>
      <c r="D37" s="24">
        <v>24216</v>
      </c>
      <c r="E37" s="18"/>
      <c r="F37" s="24">
        <v>3146</v>
      </c>
      <c r="G37" s="18"/>
      <c r="H37" s="18">
        <f>+D37-F37</f>
        <v>21070</v>
      </c>
    </row>
    <row r="38" spans="1:8" x14ac:dyDescent="0.25">
      <c r="A38" s="9"/>
      <c r="B38" s="9" t="s">
        <v>47</v>
      </c>
      <c r="C38" s="8"/>
      <c r="D38" s="21">
        <f>SUM(D35:D37)</f>
        <v>25220</v>
      </c>
      <c r="E38" s="25"/>
      <c r="F38" s="21">
        <f>SUM(F35:F37)</f>
        <v>6126</v>
      </c>
      <c r="G38" s="18"/>
      <c r="H38" s="21">
        <f>SUM(H35:H37)</f>
        <v>19094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ht="13.8" thickBot="1" x14ac:dyDescent="0.3">
      <c r="A40" s="8" t="s">
        <v>48</v>
      </c>
      <c r="B40" s="9"/>
      <c r="D40" s="23">
        <f>+D19+D23+D25+D33+D38</f>
        <v>3418897</v>
      </c>
      <c r="E40" s="25"/>
      <c r="F40" s="23">
        <f>+F19+F23+F25+F33+F38</f>
        <v>3300283</v>
      </c>
      <c r="G40" s="18"/>
      <c r="H40" s="23">
        <f>+H19+H23+H25+H33+H38</f>
        <v>118614</v>
      </c>
    </row>
    <row r="41" spans="1:8" ht="13.8" thickTop="1" x14ac:dyDescent="0.25">
      <c r="A41" s="7"/>
      <c r="B41" s="7"/>
      <c r="C41" s="1"/>
      <c r="D41" s="18"/>
      <c r="E41" s="18"/>
      <c r="F41" s="18"/>
      <c r="G41" s="18"/>
      <c r="H41" s="18"/>
    </row>
    <row r="42" spans="1:8" x14ac:dyDescent="0.25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5">
      <c r="A43" s="7"/>
      <c r="B43" s="7" t="s">
        <v>50</v>
      </c>
      <c r="C43" s="1"/>
      <c r="D43" s="18">
        <v>-1306</v>
      </c>
      <c r="E43" s="18"/>
      <c r="F43" s="18">
        <v>-4159</v>
      </c>
      <c r="G43" s="18"/>
      <c r="H43" s="18">
        <f t="shared" ref="H43:H52" si="2">+D43-F43</f>
        <v>2853</v>
      </c>
    </row>
    <row r="44" spans="1:8" x14ac:dyDescent="0.25">
      <c r="A44" s="7"/>
      <c r="B44" s="7" t="s">
        <v>51</v>
      </c>
      <c r="C44" s="1"/>
      <c r="D44" s="18">
        <v>-11287</v>
      </c>
      <c r="E44" s="18"/>
      <c r="F44" s="18">
        <v>-22772</v>
      </c>
      <c r="G44" s="18"/>
      <c r="H44" s="18">
        <f t="shared" si="2"/>
        <v>11485</v>
      </c>
    </row>
    <row r="45" spans="1:8" x14ac:dyDescent="0.25">
      <c r="A45" s="7"/>
      <c r="B45" s="7" t="s">
        <v>214</v>
      </c>
      <c r="C45" s="1"/>
      <c r="D45" s="18">
        <v>0</v>
      </c>
      <c r="E45" s="18"/>
      <c r="F45" s="18">
        <v>-1519</v>
      </c>
      <c r="G45" s="18"/>
      <c r="H45" s="18">
        <f t="shared" si="2"/>
        <v>1519</v>
      </c>
    </row>
    <row r="46" spans="1:8" x14ac:dyDescent="0.25">
      <c r="A46" s="7"/>
      <c r="B46" s="7" t="s">
        <v>215</v>
      </c>
      <c r="C46" s="1"/>
      <c r="D46" s="18">
        <v>-33244</v>
      </c>
      <c r="E46" s="18"/>
      <c r="F46" s="18">
        <v>-38498</v>
      </c>
      <c r="G46" s="18"/>
      <c r="H46" s="18">
        <f t="shared" si="2"/>
        <v>5254</v>
      </c>
    </row>
    <row r="47" spans="1:8" x14ac:dyDescent="0.25">
      <c r="A47" s="7"/>
      <c r="B47" s="7" t="s">
        <v>52</v>
      </c>
      <c r="C47" s="1"/>
      <c r="D47" s="18">
        <v>-698</v>
      </c>
      <c r="E47" s="18"/>
      <c r="F47" s="18">
        <v>-1041</v>
      </c>
      <c r="G47" s="18"/>
      <c r="H47" s="18">
        <f t="shared" si="2"/>
        <v>343</v>
      </c>
    </row>
    <row r="48" spans="1:8" x14ac:dyDescent="0.25">
      <c r="A48" s="7"/>
      <c r="B48" s="7" t="s">
        <v>86</v>
      </c>
      <c r="C48" s="1"/>
      <c r="D48" s="18">
        <v>-32447</v>
      </c>
      <c r="E48" s="18"/>
      <c r="F48" s="18">
        <v>-34417</v>
      </c>
      <c r="G48" s="18"/>
      <c r="H48" s="18">
        <f t="shared" si="2"/>
        <v>1970</v>
      </c>
    </row>
    <row r="49" spans="1:8" x14ac:dyDescent="0.25">
      <c r="A49" s="7"/>
      <c r="B49" s="7" t="s">
        <v>53</v>
      </c>
      <c r="C49" s="1"/>
      <c r="D49" s="18">
        <v>-394614</v>
      </c>
      <c r="E49" s="18"/>
      <c r="F49" s="18">
        <v>-240224</v>
      </c>
      <c r="G49" s="18"/>
      <c r="H49" s="18">
        <f t="shared" si="2"/>
        <v>-154390</v>
      </c>
    </row>
    <row r="50" spans="1:8" x14ac:dyDescent="0.25">
      <c r="A50" s="7"/>
      <c r="B50" s="7" t="s">
        <v>54</v>
      </c>
      <c r="C50" s="1"/>
      <c r="D50" s="18">
        <v>-104039</v>
      </c>
      <c r="E50" s="18"/>
      <c r="F50" s="18">
        <v>-109375</v>
      </c>
      <c r="G50" s="18"/>
      <c r="H50" s="18">
        <f t="shared" si="2"/>
        <v>5336</v>
      </c>
    </row>
    <row r="51" spans="1:8" x14ac:dyDescent="0.25">
      <c r="A51" s="7"/>
      <c r="B51" s="9" t="s">
        <v>55</v>
      </c>
      <c r="C51" s="1"/>
      <c r="D51" s="18">
        <v>-72074</v>
      </c>
      <c r="E51" s="18"/>
      <c r="F51" s="18">
        <v>-35936</v>
      </c>
      <c r="G51" s="18"/>
      <c r="H51" s="18">
        <f t="shared" si="2"/>
        <v>-36138</v>
      </c>
    </row>
    <row r="52" spans="1:8" x14ac:dyDescent="0.25">
      <c r="A52" s="7"/>
      <c r="B52" s="7" t="s">
        <v>56</v>
      </c>
      <c r="C52" s="1"/>
      <c r="D52" s="24">
        <v>-52838</v>
      </c>
      <c r="E52" s="18"/>
      <c r="F52" s="24">
        <v>-46587</v>
      </c>
      <c r="G52" s="18"/>
      <c r="H52" s="18">
        <f t="shared" si="2"/>
        <v>-6251</v>
      </c>
    </row>
    <row r="53" spans="1:8" x14ac:dyDescent="0.25">
      <c r="A53" s="8" t="s">
        <v>57</v>
      </c>
      <c r="B53" s="9"/>
      <c r="C53" s="12"/>
      <c r="D53" s="36">
        <f>SUM(D43:D52)</f>
        <v>-702547</v>
      </c>
      <c r="E53" s="25"/>
      <c r="F53" s="36">
        <f>SUM(F43:F52)</f>
        <v>-534528</v>
      </c>
      <c r="G53" s="25"/>
      <c r="H53" s="36">
        <f>SUM(H43:H52)</f>
        <v>-168019</v>
      </c>
    </row>
    <row r="54" spans="1:8" x14ac:dyDescent="0.25">
      <c r="A54" s="7"/>
      <c r="B54" s="7"/>
      <c r="C54" s="1"/>
      <c r="D54" s="18"/>
      <c r="E54" s="18"/>
      <c r="F54" s="18"/>
      <c r="G54" s="18"/>
      <c r="H54" s="18"/>
    </row>
    <row r="55" spans="1:8" x14ac:dyDescent="0.25">
      <c r="A55" s="7" t="s">
        <v>58</v>
      </c>
      <c r="B55" s="7"/>
      <c r="C55" s="5"/>
      <c r="D55" s="18">
        <v>-707262</v>
      </c>
      <c r="E55" s="18"/>
      <c r="F55" s="18">
        <v>-742312</v>
      </c>
      <c r="G55" s="18"/>
      <c r="H55" s="18">
        <f>+D55-F55</f>
        <v>35050</v>
      </c>
    </row>
    <row r="56" spans="1:8" x14ac:dyDescent="0.25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5">
      <c r="A57" s="7" t="s">
        <v>60</v>
      </c>
      <c r="B57" s="7"/>
      <c r="C57" s="5"/>
      <c r="D57" s="18">
        <v>-5632</v>
      </c>
      <c r="E57" s="18"/>
      <c r="F57" s="18">
        <v>-3503</v>
      </c>
      <c r="G57" s="18"/>
      <c r="H57" s="18">
        <f>+D57-F57</f>
        <v>-2129</v>
      </c>
    </row>
    <row r="58" spans="1:8" x14ac:dyDescent="0.25">
      <c r="A58" s="7" t="s">
        <v>61</v>
      </c>
      <c r="B58" s="7"/>
      <c r="C58" s="1"/>
      <c r="D58" s="18">
        <v>-437098</v>
      </c>
      <c r="E58" s="18"/>
      <c r="F58" s="18">
        <v>-435684</v>
      </c>
      <c r="G58" s="18"/>
      <c r="H58" s="18">
        <f>+D58-F58</f>
        <v>-1414</v>
      </c>
    </row>
    <row r="59" spans="1:8" x14ac:dyDescent="0.25">
      <c r="A59" s="7" t="s">
        <v>62</v>
      </c>
      <c r="B59" s="7"/>
      <c r="C59" s="1"/>
      <c r="D59" s="24">
        <v>-329</v>
      </c>
      <c r="E59" s="18"/>
      <c r="F59" s="24">
        <v>-4061</v>
      </c>
      <c r="G59" s="18"/>
      <c r="H59" s="18">
        <f>+D59-F59</f>
        <v>3732</v>
      </c>
    </row>
    <row r="60" spans="1:8" x14ac:dyDescent="0.25">
      <c r="A60" s="8" t="s">
        <v>63</v>
      </c>
      <c r="B60" s="9"/>
      <c r="D60" s="21">
        <f>SUM(D53:D59)</f>
        <v>-1852868</v>
      </c>
      <c r="E60" s="25"/>
      <c r="F60" s="21">
        <f>SUM(F53:F59)</f>
        <v>-1720088</v>
      </c>
      <c r="G60" s="18"/>
      <c r="H60" s="109">
        <f>SUM(H53:H59)</f>
        <v>-132780</v>
      </c>
    </row>
    <row r="61" spans="1:8" x14ac:dyDescent="0.25">
      <c r="A61" s="8"/>
      <c r="B61" s="9"/>
      <c r="D61" s="34"/>
      <c r="E61" s="25"/>
      <c r="F61" s="34"/>
      <c r="G61" s="18"/>
      <c r="H61" s="34"/>
    </row>
    <row r="62" spans="1:8" x14ac:dyDescent="0.25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5">
      <c r="A63" s="7"/>
      <c r="B63" s="7"/>
      <c r="C63" s="1"/>
      <c r="D63" s="18"/>
      <c r="E63" s="18"/>
      <c r="F63" s="18"/>
      <c r="G63" s="18"/>
      <c r="H63" s="18"/>
    </row>
    <row r="64" spans="1:8" x14ac:dyDescent="0.25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5">
      <c r="A65" s="7"/>
      <c r="B65" s="7" t="s">
        <v>65</v>
      </c>
      <c r="C65" s="1"/>
      <c r="D65" s="18">
        <v>-71</v>
      </c>
      <c r="E65" s="18"/>
      <c r="F65" s="18">
        <v>-75</v>
      </c>
      <c r="G65" s="18"/>
      <c r="H65" s="18">
        <f>+D65-F65</f>
        <v>4</v>
      </c>
    </row>
    <row r="66" spans="1:8" x14ac:dyDescent="0.25">
      <c r="A66" s="7"/>
      <c r="B66" s="7" t="s">
        <v>66</v>
      </c>
      <c r="C66" s="1"/>
      <c r="D66" s="18">
        <v>-1344116</v>
      </c>
      <c r="E66" s="18"/>
      <c r="F66" s="18">
        <v>-1413057</v>
      </c>
      <c r="G66" s="18"/>
      <c r="H66" s="18">
        <f>+D66-F66</f>
        <v>68941</v>
      </c>
    </row>
    <row r="67" spans="1:8" x14ac:dyDescent="0.25">
      <c r="A67" s="7"/>
      <c r="B67" s="7" t="s">
        <v>67</v>
      </c>
      <c r="C67" s="1"/>
      <c r="D67" s="18">
        <v>-223648</v>
      </c>
      <c r="E67" s="18"/>
      <c r="F67" s="18">
        <v>-169649</v>
      </c>
      <c r="G67" s="18"/>
      <c r="H67" s="18">
        <f>+D67-F67</f>
        <v>-53999</v>
      </c>
    </row>
    <row r="68" spans="1:8" x14ac:dyDescent="0.25">
      <c r="A68" s="7"/>
      <c r="B68" s="7" t="s">
        <v>224</v>
      </c>
      <c r="C68" s="1"/>
      <c r="D68" s="18">
        <v>1084</v>
      </c>
      <c r="E68" s="18"/>
      <c r="F68" s="18">
        <v>1917</v>
      </c>
      <c r="G68" s="18"/>
      <c r="H68" s="18">
        <f>+D68-F68</f>
        <v>-833</v>
      </c>
    </row>
    <row r="69" spans="1:8" x14ac:dyDescent="0.25">
      <c r="A69" s="7"/>
      <c r="B69" s="7" t="s">
        <v>68</v>
      </c>
      <c r="C69" s="1"/>
      <c r="D69" s="24">
        <v>722</v>
      </c>
      <c r="E69" s="18"/>
      <c r="F69" s="24">
        <v>669</v>
      </c>
      <c r="G69" s="18"/>
      <c r="H69" s="18">
        <f>+D69-F69</f>
        <v>53</v>
      </c>
    </row>
    <row r="70" spans="1:8" x14ac:dyDescent="0.25">
      <c r="A70" s="8" t="s">
        <v>69</v>
      </c>
      <c r="B70" s="9"/>
      <c r="D70" s="21">
        <f>SUM(D65:D69)</f>
        <v>-1566029</v>
      </c>
      <c r="E70" s="25"/>
      <c r="F70" s="21">
        <f>SUM(F65:F69)</f>
        <v>-1580195</v>
      </c>
      <c r="G70" s="18"/>
      <c r="H70" s="109">
        <f>SUM(H65:H69)</f>
        <v>14166</v>
      </c>
    </row>
    <row r="71" spans="1:8" x14ac:dyDescent="0.25">
      <c r="A71" s="7"/>
      <c r="B71" s="7"/>
      <c r="C71" s="1"/>
      <c r="D71" s="18"/>
      <c r="E71" s="18"/>
      <c r="F71" s="18"/>
      <c r="G71" s="18"/>
      <c r="H71" s="18"/>
    </row>
    <row r="72" spans="1:8" ht="13.8" thickBot="1" x14ac:dyDescent="0.3">
      <c r="A72" s="8" t="s">
        <v>70</v>
      </c>
      <c r="B72" s="10"/>
      <c r="D72" s="23">
        <f>+D60+D62+D70</f>
        <v>-3418897</v>
      </c>
      <c r="E72" s="26"/>
      <c r="F72" s="23">
        <f>+F60+F62+F70</f>
        <v>-3300283</v>
      </c>
      <c r="G72" s="18"/>
      <c r="H72" s="23">
        <f>+H60+H62+H70</f>
        <v>-118614</v>
      </c>
    </row>
    <row r="73" spans="1:8" ht="13.8" thickTop="1" x14ac:dyDescent="0.25"/>
  </sheetData>
  <pageMargins left="0.75" right="0.75" top="1" bottom="1" header="0.5" footer="0.5"/>
  <pageSetup paperSize="9" scale="72" orientation="portrait" horizontalDpi="4294967292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>
      <selection activeCell="J40" sqref="J40"/>
    </sheetView>
  </sheetViews>
  <sheetFormatPr defaultColWidth="9.109375" defaultRowHeight="13.2" x14ac:dyDescent="0.25"/>
  <cols>
    <col min="1" max="1" width="32.441406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09375" style="44"/>
  </cols>
  <sheetData>
    <row r="1" spans="1:18" ht="17.399999999999999" x14ac:dyDescent="0.3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6" x14ac:dyDescent="0.3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3.8" x14ac:dyDescent="0.25">
      <c r="A3" s="32" t="s">
        <v>280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5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5">
      <c r="A5" s="33"/>
    </row>
    <row r="6" spans="1:18" x14ac:dyDescent="0.25">
      <c r="B6" s="112" t="s">
        <v>126</v>
      </c>
      <c r="C6" s="113"/>
      <c r="D6" s="113"/>
      <c r="E6" s="114"/>
      <c r="F6" s="112" t="s">
        <v>127</v>
      </c>
      <c r="G6" s="113"/>
      <c r="H6" s="113"/>
      <c r="I6" s="114"/>
      <c r="J6" s="112" t="s">
        <v>128</v>
      </c>
      <c r="K6" s="113"/>
      <c r="L6" s="113"/>
      <c r="M6" s="114"/>
      <c r="N6" s="112" t="s">
        <v>129</v>
      </c>
      <c r="O6" s="113"/>
      <c r="P6" s="113"/>
      <c r="Q6" s="114"/>
      <c r="R6" s="71">
        <v>2001</v>
      </c>
    </row>
    <row r="7" spans="1:18" x14ac:dyDescent="0.25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5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5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5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84600</v>
      </c>
      <c r="K10" s="81">
        <f>J34</f>
        <v>85500</v>
      </c>
      <c r="L10" s="81">
        <f>K34</f>
        <v>85500</v>
      </c>
      <c r="M10" s="82">
        <f>+J10</f>
        <v>84600</v>
      </c>
      <c r="N10" s="81">
        <f>+L34</f>
        <v>85500</v>
      </c>
      <c r="O10" s="81">
        <f>N34</f>
        <v>85500</v>
      </c>
      <c r="P10" s="81">
        <f>O34</f>
        <v>85500</v>
      </c>
      <c r="Q10" s="82">
        <f>+N10</f>
        <v>85500</v>
      </c>
      <c r="R10" s="83">
        <f>+B10</f>
        <v>71100</v>
      </c>
    </row>
    <row r="11" spans="1:18" s="48" customFormat="1" x14ac:dyDescent="0.25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5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5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5000</v>
      </c>
      <c r="I13" s="85">
        <f t="shared" ref="I13:I19" si="1">SUM(F13:H13)</f>
        <v>15100</v>
      </c>
      <c r="J13" s="84">
        <v>5600</v>
      </c>
      <c r="K13" s="84">
        <v>0</v>
      </c>
      <c r="L13" s="84">
        <v>0</v>
      </c>
      <c r="M13" s="85">
        <f t="shared" ref="M13:M19" si="2">SUM(J13:L13)</f>
        <v>5600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36300</v>
      </c>
    </row>
    <row r="14" spans="1:18" s="48" customFormat="1" x14ac:dyDescent="0.25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6000</v>
      </c>
      <c r="I14" s="85">
        <f t="shared" si="1"/>
        <v>17300</v>
      </c>
      <c r="J14" s="84">
        <v>5600</v>
      </c>
      <c r="K14" s="84">
        <v>0</v>
      </c>
      <c r="L14" s="84">
        <v>0</v>
      </c>
      <c r="M14" s="85">
        <f t="shared" si="2"/>
        <v>5600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39200</v>
      </c>
    </row>
    <row r="15" spans="1:18" s="48" customFormat="1" x14ac:dyDescent="0.25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100</v>
      </c>
      <c r="I15" s="85">
        <f t="shared" si="1"/>
        <v>300</v>
      </c>
      <c r="J15" s="84">
        <v>100</v>
      </c>
      <c r="K15" s="84">
        <v>0</v>
      </c>
      <c r="L15" s="84">
        <v>0</v>
      </c>
      <c r="M15" s="85">
        <f t="shared" si="2"/>
        <v>100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700</v>
      </c>
    </row>
    <row r="16" spans="1:18" s="48" customFormat="1" x14ac:dyDescent="0.25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300</v>
      </c>
      <c r="I16" s="85">
        <f t="shared" si="1"/>
        <v>600</v>
      </c>
      <c r="J16" s="84">
        <v>400</v>
      </c>
      <c r="K16" s="84">
        <v>0</v>
      </c>
      <c r="L16" s="84">
        <v>0</v>
      </c>
      <c r="M16" s="85">
        <f t="shared" si="2"/>
        <v>400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1700</v>
      </c>
    </row>
    <row r="17" spans="1:18" s="48" customFormat="1" x14ac:dyDescent="0.25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77800</v>
      </c>
      <c r="I17" s="85">
        <f t="shared" si="1"/>
        <v>89900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134000</v>
      </c>
    </row>
    <row r="18" spans="1:18" s="48" customFormat="1" x14ac:dyDescent="0.25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8000</v>
      </c>
      <c r="I18" s="85">
        <f t="shared" si="1"/>
        <v>25700</v>
      </c>
      <c r="J18" s="84">
        <v>400</v>
      </c>
      <c r="K18" s="84">
        <v>0</v>
      </c>
      <c r="L18" s="84">
        <v>0</v>
      </c>
      <c r="M18" s="85">
        <f t="shared" si="2"/>
        <v>400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83100</v>
      </c>
    </row>
    <row r="19" spans="1:18" s="48" customFormat="1" x14ac:dyDescent="0.25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5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111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97200</v>
      </c>
      <c r="I20" s="82">
        <f t="shared" si="5"/>
        <v>148900</v>
      </c>
      <c r="J20" s="89">
        <f t="shared" si="5"/>
        <v>12100</v>
      </c>
      <c r="K20" s="89">
        <f t="shared" si="5"/>
        <v>0</v>
      </c>
      <c r="L20" s="89">
        <f t="shared" si="5"/>
        <v>0</v>
      </c>
      <c r="M20" s="82">
        <f t="shared" si="5"/>
        <v>12100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295000</v>
      </c>
    </row>
    <row r="21" spans="1:18" s="48" customFormat="1" x14ac:dyDescent="0.25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5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5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1100</v>
      </c>
      <c r="I23" s="85">
        <f t="shared" ref="I23:I31" si="7">SUM(F23:H23)</f>
        <v>9400</v>
      </c>
      <c r="J23" s="90">
        <v>100</v>
      </c>
      <c r="K23" s="90">
        <v>0</v>
      </c>
      <c r="L23" s="90">
        <v>0</v>
      </c>
      <c r="M23" s="85">
        <f t="shared" ref="M23:M31" si="8">SUM(J23:L23)</f>
        <v>100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-6100</v>
      </c>
    </row>
    <row r="24" spans="1:18" s="48" customFormat="1" x14ac:dyDescent="0.25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-3800</v>
      </c>
      <c r="I24" s="85">
        <f t="shared" si="7"/>
        <v>-25100</v>
      </c>
      <c r="J24" s="90">
        <v>-8300</v>
      </c>
      <c r="K24" s="90">
        <v>0</v>
      </c>
      <c r="L24" s="90">
        <v>0</v>
      </c>
      <c r="M24" s="85">
        <f t="shared" si="8"/>
        <v>-8300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-69300</v>
      </c>
    </row>
    <row r="25" spans="1:18" s="48" customFormat="1" x14ac:dyDescent="0.25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-800</v>
      </c>
      <c r="K25" s="90">
        <v>0</v>
      </c>
      <c r="L25" s="90">
        <v>0</v>
      </c>
      <c r="M25" s="85">
        <f t="shared" si="8"/>
        <v>-800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-2400</v>
      </c>
    </row>
    <row r="26" spans="1:18" s="48" customFormat="1" x14ac:dyDescent="0.25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-75000</v>
      </c>
      <c r="I26" s="85">
        <f t="shared" si="7"/>
        <v>-90400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-90400</v>
      </c>
    </row>
    <row r="27" spans="1:18" s="48" customFormat="1" x14ac:dyDescent="0.25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-8000</v>
      </c>
      <c r="I27" s="85">
        <f t="shared" si="7"/>
        <v>-25700</v>
      </c>
      <c r="J27" s="90">
        <v>-400</v>
      </c>
      <c r="K27" s="90">
        <v>0</v>
      </c>
      <c r="L27" s="90">
        <v>0</v>
      </c>
      <c r="M27" s="85">
        <f t="shared" si="8"/>
        <v>-400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-83100</v>
      </c>
    </row>
    <row r="28" spans="1:18" s="48" customFormat="1" x14ac:dyDescent="0.25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-2600</v>
      </c>
      <c r="I28" s="85">
        <f t="shared" si="7"/>
        <v>-10300</v>
      </c>
      <c r="J28" s="90">
        <v>-1800</v>
      </c>
      <c r="K28" s="90">
        <v>0</v>
      </c>
      <c r="L28" s="90">
        <v>0</v>
      </c>
      <c r="M28" s="85">
        <f t="shared" si="8"/>
        <v>-1800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-29300</v>
      </c>
    </row>
    <row r="29" spans="1:18" s="48" customFormat="1" x14ac:dyDescent="0.25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5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5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5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-88300</v>
      </c>
      <c r="I32" s="93">
        <f t="shared" si="11"/>
        <v>-142500</v>
      </c>
      <c r="J32" s="92">
        <f t="shared" si="11"/>
        <v>-11200</v>
      </c>
      <c r="K32" s="92">
        <f t="shared" si="11"/>
        <v>0</v>
      </c>
      <c r="L32" s="92">
        <f t="shared" si="11"/>
        <v>0</v>
      </c>
      <c r="M32" s="93">
        <f t="shared" si="11"/>
        <v>-11200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-280600</v>
      </c>
    </row>
    <row r="33" spans="1:18" s="48" customFormat="1" x14ac:dyDescent="0.25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5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84600</v>
      </c>
      <c r="I34" s="85">
        <f t="shared" si="12"/>
        <v>84600</v>
      </c>
      <c r="J34" s="84">
        <f t="shared" si="12"/>
        <v>85500</v>
      </c>
      <c r="K34" s="84">
        <f t="shared" si="12"/>
        <v>85500</v>
      </c>
      <c r="L34" s="86">
        <f t="shared" si="12"/>
        <v>85500</v>
      </c>
      <c r="M34" s="85">
        <f t="shared" si="12"/>
        <v>85500</v>
      </c>
      <c r="N34" s="84">
        <f t="shared" si="12"/>
        <v>85500</v>
      </c>
      <c r="O34" s="84">
        <f t="shared" si="12"/>
        <v>85500</v>
      </c>
      <c r="P34" s="86">
        <f t="shared" si="12"/>
        <v>85500</v>
      </c>
      <c r="Q34" s="85">
        <f t="shared" si="12"/>
        <v>85500</v>
      </c>
      <c r="R34" s="85">
        <f t="shared" si="12"/>
        <v>85500</v>
      </c>
    </row>
    <row r="35" spans="1:18" s="48" customFormat="1" x14ac:dyDescent="0.25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5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119091.42</v>
      </c>
      <c r="I36" s="85">
        <f>+I34*$I$39</f>
        <v>119091.42</v>
      </c>
      <c r="J36" s="84">
        <f>+J34*$J$39</f>
        <v>121854.6</v>
      </c>
      <c r="K36" s="84">
        <f>+K34*$K$39</f>
        <v>124941.15000000001</v>
      </c>
      <c r="L36" s="84">
        <f>+L34*$L$39</f>
        <v>124941.15000000001</v>
      </c>
      <c r="M36" s="85">
        <f>+M34*$M$39</f>
        <v>124941.15000000001</v>
      </c>
      <c r="N36" s="84">
        <f>+N34*$N$39</f>
        <v>124941.15000000001</v>
      </c>
      <c r="O36" s="84">
        <f>+O34*$O$39</f>
        <v>124941.15000000001</v>
      </c>
      <c r="P36" s="84">
        <f>+P34*$P$39</f>
        <v>124941.15000000001</v>
      </c>
      <c r="Q36" s="85">
        <f>+Q34*$Q$39</f>
        <v>124941.15000000001</v>
      </c>
      <c r="R36" s="85">
        <f>+R34*$R$39</f>
        <v>124941.15000000001</v>
      </c>
    </row>
    <row r="37" spans="1:18" s="48" customFormat="1" x14ac:dyDescent="0.25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5">
      <c r="A38" s="51"/>
      <c r="Q38" s="50"/>
    </row>
    <row r="39" spans="1:18" s="48" customFormat="1" ht="12" customHeight="1" x14ac:dyDescent="0.25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1.4077</v>
      </c>
      <c r="I39" s="101">
        <v>1.4077</v>
      </c>
      <c r="J39" s="101">
        <v>1.4252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5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paperSize="9" scale="62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>
      <selection activeCell="H21" sqref="H21"/>
    </sheetView>
  </sheetViews>
  <sheetFormatPr defaultRowHeight="13.2" x14ac:dyDescent="0.25"/>
  <cols>
    <col min="1" max="1" width="3.5546875" customWidth="1"/>
    <col min="2" max="2" width="25.6640625" customWidth="1"/>
    <col min="3" max="3" width="3.6640625" customWidth="1"/>
    <col min="5" max="5" width="3.6640625" customWidth="1"/>
    <col min="7" max="7" width="2.6640625" customWidth="1"/>
    <col min="9" max="9" width="3.6640625" customWidth="1"/>
    <col min="11" max="11" width="2.6640625" customWidth="1"/>
    <col min="13" max="13" width="2.6640625" customWidth="1"/>
    <col min="15" max="15" width="2.6640625" customWidth="1"/>
    <col min="17" max="17" width="2.6640625" customWidth="1"/>
  </cols>
  <sheetData>
    <row r="1" spans="1:1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6" x14ac:dyDescent="0.3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3.8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5">
      <c r="B6" t="s">
        <v>225</v>
      </c>
      <c r="F6">
        <v>1.43</v>
      </c>
      <c r="H6">
        <v>1.4360999999999999</v>
      </c>
      <c r="L6">
        <v>1.421</v>
      </c>
    </row>
    <row r="8" spans="1:18" x14ac:dyDescent="0.25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5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5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5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5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5">
      <c r="B13" t="s">
        <v>228</v>
      </c>
      <c r="F13" s="39">
        <v>26618</v>
      </c>
      <c r="G13" s="39"/>
      <c r="H13" s="39">
        <v>11505</v>
      </c>
      <c r="I13" s="39"/>
      <c r="J13" s="39"/>
      <c r="K13" s="39"/>
      <c r="L13" s="39">
        <v>20034</v>
      </c>
      <c r="M13" s="39"/>
      <c r="N13" s="39"/>
      <c r="O13" s="39"/>
      <c r="Q13" s="39"/>
    </row>
    <row r="14" spans="1:18" x14ac:dyDescent="0.25">
      <c r="B14" t="s">
        <v>229</v>
      </c>
      <c r="F14" s="39">
        <v>21712</v>
      </c>
      <c r="G14" s="39"/>
      <c r="H14" s="39">
        <v>8686</v>
      </c>
      <c r="I14" s="39"/>
      <c r="J14" s="39"/>
      <c r="K14" s="39"/>
      <c r="L14" s="39">
        <v>24129</v>
      </c>
      <c r="M14" s="39"/>
      <c r="N14" s="39"/>
      <c r="O14" s="39"/>
      <c r="Q14" s="39"/>
    </row>
    <row r="15" spans="1:18" x14ac:dyDescent="0.25">
      <c r="B15" t="s">
        <v>230</v>
      </c>
      <c r="F15" s="39">
        <v>16625</v>
      </c>
      <c r="G15" s="39"/>
      <c r="H15" s="39">
        <v>9505</v>
      </c>
      <c r="I15" s="39"/>
      <c r="J15" s="39"/>
      <c r="K15" s="39"/>
      <c r="L15" s="39">
        <v>15062</v>
      </c>
      <c r="M15" s="39"/>
      <c r="N15" s="39"/>
      <c r="O15" s="39"/>
      <c r="Q15" s="39"/>
    </row>
    <row r="16" spans="1:18" x14ac:dyDescent="0.25">
      <c r="B16" t="s">
        <v>231</v>
      </c>
      <c r="F16" s="39">
        <v>3674</v>
      </c>
      <c r="G16" s="39"/>
      <c r="H16" s="39">
        <v>1321</v>
      </c>
      <c r="I16" s="39"/>
      <c r="J16" s="39"/>
      <c r="K16" s="39"/>
      <c r="L16" s="39">
        <v>1904</v>
      </c>
      <c r="M16" s="39"/>
      <c r="N16" s="39"/>
      <c r="O16" s="39"/>
      <c r="Q16" s="39"/>
    </row>
    <row r="17" spans="2:18" x14ac:dyDescent="0.25">
      <c r="B17" t="s">
        <v>232</v>
      </c>
      <c r="F17" s="102">
        <f>SUM(F13:F16)</f>
        <v>68629</v>
      </c>
      <c r="G17" s="39"/>
      <c r="H17" s="102">
        <f>SUM(H13:H16)</f>
        <v>31017</v>
      </c>
      <c r="I17" s="39"/>
      <c r="J17" s="39"/>
      <c r="K17" s="39"/>
      <c r="L17" s="102">
        <f>SUM(L13:L16)</f>
        <v>61129</v>
      </c>
      <c r="M17" s="39"/>
      <c r="N17" s="39"/>
      <c r="O17" s="39"/>
      <c r="Q17" s="39"/>
    </row>
    <row r="18" spans="2:18" x14ac:dyDescent="0.25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5">
      <c r="B19" t="s">
        <v>228</v>
      </c>
      <c r="F19" s="39">
        <v>33420</v>
      </c>
      <c r="G19" s="39"/>
      <c r="H19" s="39">
        <v>18388</v>
      </c>
      <c r="I19" s="39"/>
      <c r="J19" s="39"/>
      <c r="K19" s="39"/>
      <c r="L19" s="39">
        <v>29622</v>
      </c>
      <c r="M19" s="39"/>
      <c r="N19" s="39"/>
      <c r="O19" s="39"/>
      <c r="Q19" s="39"/>
    </row>
    <row r="20" spans="2:18" x14ac:dyDescent="0.25">
      <c r="B20" t="s">
        <v>229</v>
      </c>
      <c r="F20" s="39">
        <v>71743</v>
      </c>
      <c r="G20" s="39"/>
      <c r="H20" s="39">
        <v>33758</v>
      </c>
      <c r="I20" s="39"/>
      <c r="J20" s="39"/>
      <c r="K20" s="39"/>
      <c r="L20" s="39">
        <v>72277</v>
      </c>
      <c r="M20" s="39"/>
      <c r="N20" s="39"/>
      <c r="O20" s="39"/>
      <c r="Q20" s="39"/>
    </row>
    <row r="21" spans="2:18" x14ac:dyDescent="0.25">
      <c r="B21" t="s">
        <v>230</v>
      </c>
      <c r="F21" s="39">
        <v>10882</v>
      </c>
      <c r="G21" s="39"/>
      <c r="H21" s="39">
        <v>5007</v>
      </c>
      <c r="I21" s="39"/>
      <c r="J21" s="39"/>
      <c r="K21" s="39"/>
      <c r="L21" s="39">
        <v>10293</v>
      </c>
      <c r="M21" s="39"/>
      <c r="N21" s="39"/>
      <c r="O21" s="39"/>
      <c r="Q21" s="39"/>
    </row>
    <row r="22" spans="2:18" x14ac:dyDescent="0.25">
      <c r="B22" t="s">
        <v>231</v>
      </c>
      <c r="F22" s="39">
        <v>5434</v>
      </c>
      <c r="G22" s="39"/>
      <c r="H22" s="39">
        <v>1055</v>
      </c>
      <c r="I22" s="39"/>
      <c r="J22" s="39"/>
      <c r="K22" s="39"/>
      <c r="L22" s="39">
        <v>4117</v>
      </c>
      <c r="M22" s="39"/>
      <c r="N22" s="39"/>
      <c r="O22" s="39"/>
      <c r="Q22" s="39"/>
    </row>
    <row r="23" spans="2:18" x14ac:dyDescent="0.25">
      <c r="B23" t="s">
        <v>232</v>
      </c>
      <c r="F23" s="102">
        <f>SUM(F19:F22)</f>
        <v>121479</v>
      </c>
      <c r="G23" s="39"/>
      <c r="H23" s="102">
        <f>SUM(H19:H22)</f>
        <v>58208</v>
      </c>
      <c r="I23" s="39"/>
      <c r="J23" s="39"/>
      <c r="K23" s="39"/>
      <c r="L23" s="102">
        <f>SUM(L19:L22)</f>
        <v>116309</v>
      </c>
      <c r="M23" s="39"/>
      <c r="N23" s="39"/>
      <c r="O23" s="39"/>
      <c r="Q23" s="39"/>
    </row>
    <row r="24" spans="2:18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5">
      <c r="B25" t="s">
        <v>234</v>
      </c>
      <c r="F25" s="39">
        <v>26537</v>
      </c>
      <c r="G25" s="39"/>
      <c r="H25" s="39">
        <v>7209</v>
      </c>
      <c r="I25" s="39"/>
      <c r="J25" s="39"/>
      <c r="K25" s="39"/>
      <c r="L25" s="39">
        <v>24582</v>
      </c>
      <c r="M25" s="39"/>
      <c r="N25" s="39"/>
      <c r="O25" s="39"/>
      <c r="Q25" s="39"/>
    </row>
    <row r="26" spans="2:18" x14ac:dyDescent="0.25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5">
      <c r="B27" t="s">
        <v>235</v>
      </c>
      <c r="F27" s="39">
        <v>0</v>
      </c>
      <c r="G27" s="39"/>
      <c r="H27" s="39">
        <v>738</v>
      </c>
      <c r="I27" s="39"/>
      <c r="J27" s="39"/>
      <c r="K27" s="39"/>
      <c r="L27" s="39">
        <v>1011</v>
      </c>
      <c r="M27" s="39"/>
      <c r="N27" s="39"/>
      <c r="O27" s="39"/>
      <c r="Q27" s="39"/>
    </row>
    <row r="28" spans="2:18" x14ac:dyDescent="0.25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5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5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8" thickBot="1" x14ac:dyDescent="0.3">
      <c r="B31" t="s">
        <v>263</v>
      </c>
      <c r="F31" s="41">
        <f>+F17+F23+F25+F27</f>
        <v>216645</v>
      </c>
      <c r="G31" s="39"/>
      <c r="H31" s="41">
        <f>+H17+H23+H25+H27</f>
        <v>97172</v>
      </c>
      <c r="I31" s="39"/>
      <c r="J31" s="41">
        <f>SUM(J11:J29)</f>
        <v>0</v>
      </c>
      <c r="K31" s="39"/>
      <c r="L31" s="41">
        <f>+L17+L23+L25+L27</f>
        <v>203031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8" thickTop="1" x14ac:dyDescent="0.25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5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5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5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5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5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5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97172</v>
      </c>
    </row>
    <row r="39" spans="2:18" x14ac:dyDescent="0.25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8" thickBot="1" x14ac:dyDescent="0.3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119473</v>
      </c>
    </row>
    <row r="41" spans="2:18" ht="13.8" thickTop="1" x14ac:dyDescent="0.25"/>
    <row r="42" spans="2:18" x14ac:dyDescent="0.25">
      <c r="H42" t="s">
        <v>232</v>
      </c>
    </row>
  </sheetData>
  <printOptions horizontalCentered="1"/>
  <pageMargins left="0.25" right="0.25" top="0.5" bottom="1" header="0.5" footer="0.5"/>
  <pageSetup paperSize="9" scale="88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>
      <selection activeCell="A3" sqref="A3"/>
    </sheetView>
  </sheetViews>
  <sheetFormatPr defaultRowHeight="13.2" x14ac:dyDescent="0.25"/>
  <cols>
    <col min="1" max="1" width="25.6640625" customWidth="1"/>
    <col min="2" max="2" width="3.6640625" customWidth="1"/>
    <col min="4" max="4" width="3.6640625" customWidth="1"/>
    <col min="6" max="6" width="2.6640625" customWidth="1"/>
    <col min="8" max="8" width="3.6640625" customWidth="1"/>
    <col min="10" max="10" width="2.6640625" customWidth="1"/>
    <col min="12" max="12" width="2.6640625" customWidth="1"/>
    <col min="14" max="14" width="2.6640625" customWidth="1"/>
  </cols>
  <sheetData>
    <row r="1" spans="1:15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6" x14ac:dyDescent="0.3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3.8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5">
      <c r="A6" t="s">
        <v>237</v>
      </c>
      <c r="C6">
        <v>1.556</v>
      </c>
    </row>
    <row r="7" spans="1:15" x14ac:dyDescent="0.25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5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5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5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5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5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5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5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5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5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5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5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5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5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5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5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5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5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5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5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5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5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5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5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5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5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5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8" thickBot="1" x14ac:dyDescent="0.3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8" thickTop="1" x14ac:dyDescent="0.25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5">
      <c r="A38" t="s">
        <v>113</v>
      </c>
    </row>
    <row r="39" spans="1:15" ht="13.8" thickBot="1" x14ac:dyDescent="0.3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8" thickTop="1" x14ac:dyDescent="0.25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paperSize="9" scale="96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tabSelected="1" topLeftCell="G1" workbookViewId="0">
      <selection activeCell="R83" sqref="R83"/>
    </sheetView>
  </sheetViews>
  <sheetFormatPr defaultRowHeight="13.2" x14ac:dyDescent="0.25"/>
  <cols>
    <col min="2" max="2" width="29" customWidth="1"/>
    <col min="3" max="20" width="10" customWidth="1"/>
  </cols>
  <sheetData>
    <row r="1" spans="1:20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6" x14ac:dyDescent="0.3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3.8" x14ac:dyDescent="0.25">
      <c r="A3" s="32" t="s">
        <v>280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1.4019999999999999</v>
      </c>
      <c r="K6">
        <v>1.421</v>
      </c>
      <c r="L6">
        <v>1.4148000000000001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1.421</v>
      </c>
    </row>
    <row r="7" spans="1:20" ht="15.6" x14ac:dyDescent="0.3">
      <c r="A7" s="52"/>
      <c r="B7" s="53"/>
      <c r="C7" s="53"/>
      <c r="D7" s="112" t="s">
        <v>126</v>
      </c>
      <c r="E7" s="113"/>
      <c r="F7" s="113"/>
      <c r="G7" s="114"/>
      <c r="H7" s="112" t="s">
        <v>127</v>
      </c>
      <c r="I7" s="113"/>
      <c r="J7" s="113"/>
      <c r="K7" s="114"/>
      <c r="L7" s="112" t="s">
        <v>128</v>
      </c>
      <c r="M7" s="113"/>
      <c r="N7" s="113"/>
      <c r="O7" s="114"/>
      <c r="P7" s="112" t="s">
        <v>129</v>
      </c>
      <c r="Q7" s="113"/>
      <c r="R7" s="113"/>
      <c r="S7" s="114"/>
      <c r="T7" s="71">
        <v>2001</v>
      </c>
    </row>
    <row r="8" spans="1:20" x14ac:dyDescent="0.25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5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143</v>
      </c>
      <c r="K9" s="75" t="s">
        <v>143</v>
      </c>
      <c r="L9" s="74" t="s">
        <v>143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5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5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5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5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33398</v>
      </c>
      <c r="K13" s="58">
        <f>SUM(H13:J13)</f>
        <v>100799</v>
      </c>
      <c r="L13" s="57">
        <v>33526</v>
      </c>
      <c r="M13" s="57">
        <v>32858</v>
      </c>
      <c r="N13" s="57">
        <v>32547</v>
      </c>
      <c r="O13" s="58">
        <f>SUM(L13:N13)</f>
        <v>98931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394658</v>
      </c>
    </row>
    <row r="14" spans="1:20" x14ac:dyDescent="0.25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33398</v>
      </c>
      <c r="K14" s="56">
        <f t="shared" si="0"/>
        <v>100799</v>
      </c>
      <c r="L14" s="55">
        <f t="shared" si="0"/>
        <v>33526</v>
      </c>
      <c r="M14" s="55">
        <f t="shared" si="0"/>
        <v>32858</v>
      </c>
      <c r="N14" s="55">
        <f t="shared" si="0"/>
        <v>32547</v>
      </c>
      <c r="O14" s="56">
        <f t="shared" si="0"/>
        <v>98931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394658</v>
      </c>
    </row>
    <row r="15" spans="1:20" x14ac:dyDescent="0.25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5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5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-11040</v>
      </c>
      <c r="K17" s="56">
        <f>SUM(H17:J17)</f>
        <v>-31690</v>
      </c>
      <c r="L17" s="55">
        <v>-10651</v>
      </c>
      <c r="M17" s="55">
        <v>-10382</v>
      </c>
      <c r="N17" s="55">
        <v>-10225</v>
      </c>
      <c r="O17" s="56">
        <f>SUM(L17:N17)</f>
        <v>-31258</v>
      </c>
      <c r="P17" s="55">
        <v>-10250</v>
      </c>
      <c r="Q17" s="55">
        <v>-10254</v>
      </c>
      <c r="R17" s="55">
        <v>-10227</v>
      </c>
      <c r="S17" s="56">
        <f>SUM(P17:R17)</f>
        <v>-30731</v>
      </c>
      <c r="T17" s="56">
        <f>G17+K17+O17+S17</f>
        <v>-123107</v>
      </c>
    </row>
    <row r="18" spans="1:20" x14ac:dyDescent="0.25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-2690</v>
      </c>
      <c r="K18" s="58">
        <f>SUM(H18:J18)</f>
        <v>-8465</v>
      </c>
      <c r="L18" s="57">
        <v>-2518</v>
      </c>
      <c r="M18" s="57">
        <v>-2398</v>
      </c>
      <c r="N18" s="57">
        <v>-2252</v>
      </c>
      <c r="O18" s="58">
        <f>SUM(L18:N18)</f>
        <v>-7168</v>
      </c>
      <c r="P18" s="57">
        <v>-2244</v>
      </c>
      <c r="Q18" s="57">
        <v>-2275</v>
      </c>
      <c r="R18" s="57">
        <v>-2228</v>
      </c>
      <c r="S18" s="58">
        <f>SUM(P18:R18)</f>
        <v>-6747</v>
      </c>
      <c r="T18" s="58">
        <f>G18+K18+O18+S18</f>
        <v>-29667</v>
      </c>
    </row>
    <row r="19" spans="1:20" x14ac:dyDescent="0.25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-13730</v>
      </c>
      <c r="K19" s="56">
        <f t="shared" si="1"/>
        <v>-40155</v>
      </c>
      <c r="L19" s="55">
        <f t="shared" si="1"/>
        <v>-13169</v>
      </c>
      <c r="M19" s="55">
        <f t="shared" si="1"/>
        <v>-12780</v>
      </c>
      <c r="N19" s="55">
        <f t="shared" si="1"/>
        <v>-12477</v>
      </c>
      <c r="O19" s="56">
        <f t="shared" si="1"/>
        <v>-38426</v>
      </c>
      <c r="P19" s="55">
        <f t="shared" si="1"/>
        <v>-12494</v>
      </c>
      <c r="Q19" s="55">
        <f t="shared" si="1"/>
        <v>-12529</v>
      </c>
      <c r="R19" s="55">
        <f t="shared" si="1"/>
        <v>-12455</v>
      </c>
      <c r="S19" s="56">
        <f t="shared" si="1"/>
        <v>-37478</v>
      </c>
      <c r="T19" s="56">
        <f t="shared" si="1"/>
        <v>-152774</v>
      </c>
    </row>
    <row r="20" spans="1:20" x14ac:dyDescent="0.25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-0.41110246122522309</v>
      </c>
      <c r="K20" s="63">
        <f t="shared" si="2"/>
        <v>-0.39836704729213585</v>
      </c>
      <c r="L20" s="62">
        <f t="shared" si="2"/>
        <v>-0.3927996182067649</v>
      </c>
      <c r="M20" s="62">
        <f t="shared" si="2"/>
        <v>-0.38894637531194837</v>
      </c>
      <c r="N20" s="62">
        <f t="shared" si="2"/>
        <v>-0.3833533044520232</v>
      </c>
      <c r="O20" s="63">
        <f t="shared" si="2"/>
        <v>-0.38841212562290889</v>
      </c>
      <c r="P20" s="62">
        <f t="shared" si="2"/>
        <v>-0.38268806665033078</v>
      </c>
      <c r="Q20" s="62">
        <f t="shared" si="2"/>
        <v>-0.38688858695652173</v>
      </c>
      <c r="R20" s="62">
        <f t="shared" si="2"/>
        <v>-0.38543665284396855</v>
      </c>
      <c r="S20" s="63">
        <f t="shared" si="2"/>
        <v>-0.3849978427464919</v>
      </c>
      <c r="T20" s="63">
        <f t="shared" si="2"/>
        <v>-0.38710478439560331</v>
      </c>
    </row>
    <row r="21" spans="1:20" x14ac:dyDescent="0.25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5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5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5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19668</v>
      </c>
      <c r="K24" s="65">
        <f t="shared" si="3"/>
        <v>60644</v>
      </c>
      <c r="L24" s="64">
        <f t="shared" si="3"/>
        <v>20357</v>
      </c>
      <c r="M24" s="64">
        <f t="shared" si="3"/>
        <v>20078</v>
      </c>
      <c r="N24" s="64">
        <f t="shared" si="3"/>
        <v>20070</v>
      </c>
      <c r="O24" s="65">
        <f t="shared" si="3"/>
        <v>60505</v>
      </c>
      <c r="P24" s="64">
        <f t="shared" si="3"/>
        <v>20154</v>
      </c>
      <c r="Q24" s="64">
        <f t="shared" si="3"/>
        <v>19855</v>
      </c>
      <c r="R24" s="64">
        <f t="shared" si="3"/>
        <v>19859</v>
      </c>
      <c r="S24" s="65">
        <f t="shared" si="3"/>
        <v>59868</v>
      </c>
      <c r="T24" s="65">
        <f t="shared" si="3"/>
        <v>241884</v>
      </c>
    </row>
    <row r="25" spans="1:20" x14ac:dyDescent="0.25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0.58889753877477691</v>
      </c>
      <c r="K25" s="63">
        <f t="shared" si="4"/>
        <v>0.60163295270786421</v>
      </c>
      <c r="L25" s="62">
        <f t="shared" si="4"/>
        <v>0.6072003817932351</v>
      </c>
      <c r="M25" s="62">
        <f t="shared" si="4"/>
        <v>0.61105362468805158</v>
      </c>
      <c r="N25" s="62">
        <f t="shared" si="4"/>
        <v>0.6166466955479768</v>
      </c>
      <c r="O25" s="63">
        <f t="shared" si="4"/>
        <v>0.61158787437709106</v>
      </c>
      <c r="P25" s="62">
        <f t="shared" si="4"/>
        <v>0.61731193334966916</v>
      </c>
      <c r="Q25" s="62">
        <f t="shared" si="4"/>
        <v>0.61311141304347827</v>
      </c>
      <c r="R25" s="62">
        <f t="shared" si="4"/>
        <v>0.61456334715603145</v>
      </c>
      <c r="S25" s="63">
        <f t="shared" si="4"/>
        <v>0.61500215725350815</v>
      </c>
      <c r="T25" s="63">
        <f t="shared" si="4"/>
        <v>0.61289521560439675</v>
      </c>
    </row>
    <row r="26" spans="1:20" x14ac:dyDescent="0.25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5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-1553</v>
      </c>
      <c r="K27" s="56">
        <f>SUM(H27:J27)</f>
        <v>-4722</v>
      </c>
      <c r="L27" s="55">
        <v>-1570</v>
      </c>
      <c r="M27" s="55">
        <v>-1551</v>
      </c>
      <c r="N27" s="55">
        <v>-1551</v>
      </c>
      <c r="O27" s="56">
        <f>SUM(L27:N27)</f>
        <v>-4672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-18860</v>
      </c>
    </row>
    <row r="28" spans="1:20" x14ac:dyDescent="0.25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5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-6985</v>
      </c>
      <c r="K29" s="58">
        <f>SUM(H29:J29)</f>
        <v>-20254</v>
      </c>
      <c r="L29" s="57">
        <v>-6347</v>
      </c>
      <c r="M29" s="57">
        <v>-6405</v>
      </c>
      <c r="N29" s="57">
        <v>-6399</v>
      </c>
      <c r="O29" s="58">
        <f>SUM(L29:N29)</f>
        <v>-19151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-78196</v>
      </c>
    </row>
    <row r="30" spans="1:20" x14ac:dyDescent="0.25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-8538</v>
      </c>
      <c r="K30" s="56">
        <f t="shared" si="5"/>
        <v>-24976</v>
      </c>
      <c r="L30" s="55">
        <f t="shared" si="5"/>
        <v>-7917</v>
      </c>
      <c r="M30" s="55">
        <f t="shared" si="5"/>
        <v>-7956</v>
      </c>
      <c r="N30" s="55">
        <f t="shared" si="5"/>
        <v>-7950</v>
      </c>
      <c r="O30" s="56">
        <f t="shared" si="5"/>
        <v>-23823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-97056</v>
      </c>
    </row>
    <row r="31" spans="1:20" x14ac:dyDescent="0.25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5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11130</v>
      </c>
      <c r="K32" s="65">
        <f t="shared" si="6"/>
        <v>35668</v>
      </c>
      <c r="L32" s="64">
        <f t="shared" si="6"/>
        <v>12440</v>
      </c>
      <c r="M32" s="64">
        <f t="shared" si="6"/>
        <v>12122</v>
      </c>
      <c r="N32" s="64">
        <f t="shared" si="6"/>
        <v>12120</v>
      </c>
      <c r="O32" s="65">
        <f t="shared" si="6"/>
        <v>36682</v>
      </c>
      <c r="P32" s="64">
        <f t="shared" si="6"/>
        <v>12174</v>
      </c>
      <c r="Q32" s="64">
        <f t="shared" si="6"/>
        <v>11875</v>
      </c>
      <c r="R32" s="64">
        <f t="shared" si="6"/>
        <v>11873</v>
      </c>
      <c r="S32" s="65">
        <f t="shared" si="6"/>
        <v>35922</v>
      </c>
      <c r="T32" s="65">
        <f t="shared" si="6"/>
        <v>144828</v>
      </c>
    </row>
    <row r="33" spans="1:20" x14ac:dyDescent="0.25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0.3332534882328283</v>
      </c>
      <c r="K33" s="63">
        <f t="shared" si="7"/>
        <v>0.35385271679282532</v>
      </c>
      <c r="L33" s="62">
        <f t="shared" si="7"/>
        <v>0.37105530036389667</v>
      </c>
      <c r="M33" s="62">
        <f t="shared" si="7"/>
        <v>0.36892081076145838</v>
      </c>
      <c r="N33" s="62">
        <f t="shared" si="7"/>
        <v>0.37238455157157341</v>
      </c>
      <c r="O33" s="63">
        <f t="shared" si="7"/>
        <v>0.37078367751260982</v>
      </c>
      <c r="P33" s="62">
        <f t="shared" si="7"/>
        <v>0.37288654741484928</v>
      </c>
      <c r="Q33" s="62">
        <f t="shared" si="7"/>
        <v>0.36669342885375494</v>
      </c>
      <c r="R33" s="62">
        <f t="shared" si="7"/>
        <v>0.36742588351797983</v>
      </c>
      <c r="S33" s="63">
        <f t="shared" si="7"/>
        <v>0.36901362151500833</v>
      </c>
      <c r="T33" s="63">
        <f t="shared" si="7"/>
        <v>0.3669708963203584</v>
      </c>
    </row>
    <row r="34" spans="1:20" x14ac:dyDescent="0.25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5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5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5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5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5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5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5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5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5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5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5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5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5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5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5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5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5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5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5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5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5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5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5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5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5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5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5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5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5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5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5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5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5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5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5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5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5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-4066</v>
      </c>
      <c r="K71" s="56">
        <f t="shared" si="14"/>
        <v>-14104</v>
      </c>
      <c r="L71" s="55">
        <v>-4446</v>
      </c>
      <c r="M71" s="55">
        <v>-4760</v>
      </c>
      <c r="N71" s="55">
        <v>-4830</v>
      </c>
      <c r="O71" s="56">
        <f t="shared" si="15"/>
        <v>-14036</v>
      </c>
      <c r="P71" s="55">
        <v>-4844</v>
      </c>
      <c r="Q71" s="55">
        <v>-4564</v>
      </c>
      <c r="R71" s="55">
        <v>-4607</v>
      </c>
      <c r="S71" s="56">
        <f t="shared" si="16"/>
        <v>-14015</v>
      </c>
      <c r="T71" s="56">
        <f>G71+K71+O71+S71</f>
        <v>-55946</v>
      </c>
    </row>
    <row r="72" spans="1:20" x14ac:dyDescent="0.25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5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5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5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5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5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5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5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7064</v>
      </c>
      <c r="K79" s="65">
        <f t="shared" si="19"/>
        <v>21564</v>
      </c>
      <c r="L79" s="64">
        <f t="shared" si="19"/>
        <v>7994</v>
      </c>
      <c r="M79" s="64">
        <f t="shared" si="19"/>
        <v>7362</v>
      </c>
      <c r="N79" s="64">
        <f t="shared" si="19"/>
        <v>7290</v>
      </c>
      <c r="O79" s="65">
        <f t="shared" si="19"/>
        <v>22646</v>
      </c>
      <c r="P79" s="64">
        <f t="shared" si="19"/>
        <v>7330</v>
      </c>
      <c r="Q79" s="64">
        <f t="shared" si="19"/>
        <v>7311</v>
      </c>
      <c r="R79" s="64">
        <f t="shared" si="19"/>
        <v>7266</v>
      </c>
      <c r="S79" s="65">
        <f t="shared" si="19"/>
        <v>21907</v>
      </c>
      <c r="T79" s="65">
        <f t="shared" si="19"/>
        <v>88882</v>
      </c>
    </row>
    <row r="80" spans="1:20" x14ac:dyDescent="0.25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0.21150967123779868</v>
      </c>
      <c r="K80" s="63">
        <f t="shared" si="20"/>
        <v>0.21393069375688251</v>
      </c>
      <c r="L80" s="62">
        <f t="shared" si="20"/>
        <v>0.23844180635924359</v>
      </c>
      <c r="M80" s="62">
        <f t="shared" si="20"/>
        <v>0.22405502465153082</v>
      </c>
      <c r="N80" s="62">
        <f t="shared" si="20"/>
        <v>0.22398377730666422</v>
      </c>
      <c r="O80" s="63">
        <f t="shared" si="20"/>
        <v>0.22890701600105123</v>
      </c>
      <c r="P80" s="62">
        <f t="shared" si="20"/>
        <v>0.2245160499877481</v>
      </c>
      <c r="Q80" s="62">
        <f t="shared" si="20"/>
        <v>0.22575963438735178</v>
      </c>
      <c r="R80" s="62">
        <f t="shared" si="20"/>
        <v>0.22485609952342639</v>
      </c>
      <c r="S80" s="63">
        <f t="shared" si="20"/>
        <v>0.22504263143837447</v>
      </c>
      <c r="T80" s="63">
        <f t="shared" si="20"/>
        <v>0.22521271581977306</v>
      </c>
    </row>
    <row r="81" spans="1:20" x14ac:dyDescent="0.25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5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-996</v>
      </c>
      <c r="K82" s="56">
        <f>SUM(H82:J82)</f>
        <v>-3628</v>
      </c>
      <c r="L82" s="55">
        <v>-1031</v>
      </c>
      <c r="M82" s="55">
        <v>-420</v>
      </c>
      <c r="N82" s="55">
        <v>-422</v>
      </c>
      <c r="O82" s="56">
        <f>SUM(L82:N82)</f>
        <v>-1873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-8085</v>
      </c>
    </row>
    <row r="83" spans="1:20" x14ac:dyDescent="0.25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-1590</v>
      </c>
      <c r="K83" s="58">
        <f>SUM(H83:J83)</f>
        <v>-4257</v>
      </c>
      <c r="L83" s="57">
        <v>-1845</v>
      </c>
      <c r="M83" s="57">
        <v>-2240</v>
      </c>
      <c r="N83" s="57">
        <v>-2240</v>
      </c>
      <c r="O83" s="58">
        <f>SUM(L83:N83)</f>
        <v>-6325</v>
      </c>
      <c r="P83" s="57">
        <v>-2240</v>
      </c>
      <c r="Q83" s="57">
        <v>-2240</v>
      </c>
      <c r="R83" s="57">
        <v>-2350</v>
      </c>
      <c r="S83" s="58">
        <f>SUM(P83:R83)</f>
        <v>-6830</v>
      </c>
      <c r="T83" s="58">
        <f>G83+K83+O83+S83</f>
        <v>-24370</v>
      </c>
    </row>
    <row r="84" spans="1:20" x14ac:dyDescent="0.25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-2586</v>
      </c>
      <c r="K84" s="65">
        <f t="shared" si="21"/>
        <v>-7885</v>
      </c>
      <c r="L84" s="64">
        <f t="shared" si="21"/>
        <v>-2876</v>
      </c>
      <c r="M84" s="64">
        <f t="shared" si="21"/>
        <v>-2660</v>
      </c>
      <c r="N84" s="64">
        <f t="shared" si="21"/>
        <v>-2662</v>
      </c>
      <c r="O84" s="65">
        <f t="shared" si="21"/>
        <v>-8198</v>
      </c>
      <c r="P84" s="64">
        <f t="shared" si="21"/>
        <v>-2660</v>
      </c>
      <c r="Q84" s="64">
        <f t="shared" si="21"/>
        <v>-2660</v>
      </c>
      <c r="R84" s="64">
        <f t="shared" si="21"/>
        <v>-2770</v>
      </c>
      <c r="S84" s="56">
        <f t="shared" si="21"/>
        <v>-8090</v>
      </c>
      <c r="T84" s="65">
        <f t="shared" si="21"/>
        <v>-32455</v>
      </c>
    </row>
    <row r="85" spans="1:20" x14ac:dyDescent="0.25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5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4478</v>
      </c>
      <c r="K86" s="70">
        <f t="shared" si="22"/>
        <v>13679</v>
      </c>
      <c r="L86" s="64">
        <f t="shared" si="22"/>
        <v>5118</v>
      </c>
      <c r="M86" s="64">
        <f t="shared" si="22"/>
        <v>4702</v>
      </c>
      <c r="N86" s="64">
        <f t="shared" si="22"/>
        <v>4628</v>
      </c>
      <c r="O86" s="70">
        <f t="shared" si="22"/>
        <v>14448</v>
      </c>
      <c r="P86" s="64">
        <f t="shared" si="22"/>
        <v>4670</v>
      </c>
      <c r="Q86" s="64">
        <f t="shared" si="22"/>
        <v>4651</v>
      </c>
      <c r="R86" s="64">
        <f t="shared" si="22"/>
        <v>4496</v>
      </c>
      <c r="S86" s="70">
        <f t="shared" si="22"/>
        <v>13817</v>
      </c>
      <c r="T86" s="70">
        <f t="shared" si="22"/>
        <v>56427</v>
      </c>
    </row>
    <row r="87" spans="1:20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paperSize="9" scale="66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2001-08-14T12:27:55Z</cp:lastPrinted>
  <dcterms:created xsi:type="dcterms:W3CDTF">2000-03-10T19:51:42Z</dcterms:created>
  <dcterms:modified xsi:type="dcterms:W3CDTF">2023-09-10T14:58:58Z</dcterms:modified>
</cp:coreProperties>
</file>