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9420" windowHeight="4248"/>
  </bookViews>
  <sheets>
    <sheet name="All Pipes" sheetId="1" r:id="rId1"/>
    <sheet name="FGT only" sheetId="2" r:id="rId2"/>
  </sheets>
  <definedNames>
    <definedName name="_xlnm.Print_Area" localSheetId="0">'All Pipes'!$A$1:$P$17</definedName>
    <definedName name="_xlnm.Print_Area" localSheetId="1">'FGT only'!$A$1:$F$26</definedName>
  </definedNames>
  <calcPr calcId="0"/>
</workbook>
</file>

<file path=xl/calcChain.xml><?xml version="1.0" encoding="utf-8"?>
<calcChain xmlns="http://schemas.openxmlformats.org/spreadsheetml/2006/main">
  <c r="D4" i="1" l="1"/>
  <c r="E4" i="1"/>
  <c r="F4" i="1"/>
  <c r="G4" i="1"/>
  <c r="H4" i="1"/>
  <c r="I4" i="1"/>
  <c r="J4" i="1"/>
  <c r="K4" i="1"/>
  <c r="L4" i="1"/>
  <c r="M4" i="1"/>
  <c r="N4" i="1"/>
  <c r="O4" i="1"/>
  <c r="P4" i="1"/>
  <c r="D6" i="1"/>
  <c r="G6" i="1"/>
  <c r="J6" i="1"/>
  <c r="M6" i="1"/>
  <c r="N6" i="1"/>
  <c r="O6" i="1"/>
  <c r="P6" i="1"/>
  <c r="D8" i="1"/>
  <c r="E8" i="1"/>
  <c r="F8" i="1"/>
  <c r="G8" i="1"/>
  <c r="H8" i="1"/>
  <c r="I8" i="1"/>
  <c r="J8" i="1"/>
  <c r="K8" i="1"/>
  <c r="L8" i="1"/>
  <c r="M8" i="1"/>
  <c r="N8" i="1"/>
  <c r="O8" i="1"/>
  <c r="P8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A15" i="1"/>
  <c r="B4" i="2"/>
  <c r="C4" i="2"/>
  <c r="D4" i="2"/>
  <c r="E4" i="2"/>
  <c r="F4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B21" i="2"/>
  <c r="C21" i="2"/>
  <c r="D21" i="2"/>
  <c r="E21" i="2"/>
  <c r="F21" i="2"/>
  <c r="B23" i="2"/>
  <c r="C23" i="2"/>
  <c r="D23" i="2"/>
  <c r="E23" i="2"/>
  <c r="F23" i="2"/>
  <c r="A25" i="2"/>
</calcChain>
</file>

<file path=xl/sharedStrings.xml><?xml version="1.0" encoding="utf-8"?>
<sst xmlns="http://schemas.openxmlformats.org/spreadsheetml/2006/main" count="48" uniqueCount="31">
  <si>
    <t>Revised 2/16/01</t>
  </si>
  <si>
    <t>First Quarter</t>
  </si>
  <si>
    <t>Second Quarter</t>
  </si>
  <si>
    <t>Third Quarter</t>
  </si>
  <si>
    <t>Fourth Quarter</t>
  </si>
  <si>
    <t>TOTAL</t>
  </si>
  <si>
    <t>Forecast</t>
  </si>
  <si>
    <t>Plan</t>
  </si>
  <si>
    <t>Variance</t>
  </si>
  <si>
    <t>Northern Natural Gas</t>
  </si>
  <si>
    <t>ROUNDING???</t>
  </si>
  <si>
    <t>Transwestern</t>
  </si>
  <si>
    <t>Florida Gas</t>
  </si>
  <si>
    <t xml:space="preserve">   Total Pipes</t>
  </si>
  <si>
    <t>1st</t>
  </si>
  <si>
    <t>2nd</t>
  </si>
  <si>
    <t>3rd</t>
  </si>
  <si>
    <t>4th</t>
  </si>
  <si>
    <t>QTR</t>
  </si>
  <si>
    <t>Net Margins PLAN</t>
  </si>
  <si>
    <t>Demand:         FTS-1</t>
  </si>
  <si>
    <t>Commodity:     FTS-1</t>
  </si>
  <si>
    <t>Demand:         FTS-2 &amp; STF</t>
  </si>
  <si>
    <t>Commodity:     FTS-2 &amp; STF</t>
  </si>
  <si>
    <t>Demand:         Phase 4  FTS-2</t>
  </si>
  <si>
    <t>Commodity:     Phase 4  FTS-2</t>
  </si>
  <si>
    <t>Other:                 IT, SFTS, PNR, Western</t>
  </si>
  <si>
    <t>Stretch:  Non-Cash</t>
  </si>
  <si>
    <t>Less:  T C &amp; S</t>
  </si>
  <si>
    <t xml:space="preserve">   Variance</t>
  </si>
  <si>
    <t>Net Margins 1st QTR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</si>
</sst>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8" formatCode="_(* #,##0.0_);_(* \(#,##0.0\);_(* &quot;-&quot;?_);_(@_)"/>
    <numFmt numFmtId="169" formatCode="_(&quot;$&quot;* #,##0.0_);_(&quot;$&quot;* \(#,##0.0\);_(&quot;$&quot;* &quot;-&quot;?_);_(@_)"/>
  </numFmts>
  <fonts count="7" x14ac:knownFonts="1">
    <font>
      <sz val="10"/>
      <name val="Arial"/>
    </font>
    <font>
      <sz val="10"/>
      <name val="Arial"/>
      <family val="2"/>
    </font>
    <font>
      <u val="singleAccounting"/>
      <sz val="10"/>
      <name val="Arial"/>
      <family val="2"/>
    </font>
    <font>
      <b/>
      <sz val="10"/>
      <name val="Arial"/>
      <family val="2"/>
    </font>
    <font>
      <sz val="6"/>
      <name val="Arial"/>
      <family val="2"/>
    </font>
    <font>
      <b/>
      <u val="singleAccounting"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38" fontId="1" fillId="0" borderId="0" xfId="0" applyNumberFormat="1" applyFont="1"/>
    <xf numFmtId="40" fontId="1" fillId="0" borderId="0" xfId="0" applyNumberFormat="1" applyFont="1" applyAlignment="1">
      <alignment horizontal="right"/>
    </xf>
    <xf numFmtId="38" fontId="1" fillId="0" borderId="0" xfId="0" applyNumberFormat="1" applyFont="1" applyAlignment="1">
      <alignment horizontal="right"/>
    </xf>
    <xf numFmtId="168" fontId="1" fillId="0" borderId="0" xfId="0" applyNumberFormat="1" applyFont="1" applyAlignment="1">
      <alignment horizontal="right"/>
    </xf>
    <xf numFmtId="168" fontId="2" fillId="0" borderId="0" xfId="0" applyNumberFormat="1" applyFont="1" applyAlignment="1">
      <alignment horizontal="right"/>
    </xf>
    <xf numFmtId="38" fontId="3" fillId="0" borderId="0" xfId="0" applyNumberFormat="1" applyFont="1"/>
    <xf numFmtId="168" fontId="3" fillId="0" borderId="0" xfId="0" applyNumberFormat="1" applyFont="1" applyAlignment="1">
      <alignment horizontal="right"/>
    </xf>
    <xf numFmtId="40" fontId="3" fillId="0" borderId="0" xfId="0" applyNumberFormat="1" applyFont="1" applyAlignment="1">
      <alignment horizontal="right"/>
    </xf>
    <xf numFmtId="38" fontId="3" fillId="0" borderId="0" xfId="0" applyNumberFormat="1" applyFont="1" applyAlignment="1">
      <alignment horizontal="right"/>
    </xf>
    <xf numFmtId="38" fontId="4" fillId="0" borderId="0" xfId="0" applyNumberFormat="1" applyFont="1"/>
    <xf numFmtId="168" fontId="5" fillId="0" borderId="0" xfId="0" applyNumberFormat="1" applyFont="1" applyAlignment="1">
      <alignment horizontal="right"/>
    </xf>
    <xf numFmtId="40" fontId="3" fillId="0" borderId="0" xfId="0" applyNumberFormat="1" applyFont="1" applyAlignment="1">
      <alignment horizontal="center"/>
    </xf>
    <xf numFmtId="40" fontId="6" fillId="0" borderId="0" xfId="0" applyNumberFormat="1" applyFont="1" applyAlignment="1">
      <alignment horizontal="center"/>
    </xf>
    <xf numFmtId="40" fontId="6" fillId="0" borderId="0" xfId="0" applyNumberFormat="1" applyFont="1" applyAlignment="1">
      <alignment horizontal="right"/>
    </xf>
    <xf numFmtId="38" fontId="6" fillId="0" borderId="0" xfId="0" applyNumberFormat="1" applyFont="1"/>
    <xf numFmtId="38" fontId="6" fillId="0" borderId="0" xfId="0" applyNumberFormat="1" applyFont="1" applyAlignment="1">
      <alignment horizontal="right"/>
    </xf>
    <xf numFmtId="40" fontId="1" fillId="0" borderId="0" xfId="0" applyNumberFormat="1" applyFont="1" applyAlignment="1">
      <alignment horizontal="left"/>
    </xf>
    <xf numFmtId="40" fontId="4" fillId="0" borderId="0" xfId="0" applyNumberFormat="1" applyFont="1" applyAlignment="1">
      <alignment horizontal="left"/>
    </xf>
    <xf numFmtId="40" fontId="3" fillId="0" borderId="1" xfId="0" applyNumberFormat="1" applyFont="1" applyBorder="1" applyAlignment="1">
      <alignment horizontal="centerContinuous"/>
    </xf>
    <xf numFmtId="40" fontId="3" fillId="0" borderId="2" xfId="0" applyNumberFormat="1" applyFont="1" applyBorder="1" applyAlignment="1">
      <alignment horizontal="centerContinuous"/>
    </xf>
    <xf numFmtId="40" fontId="3" fillId="0" borderId="3" xfId="0" applyNumberFormat="1" applyFont="1" applyBorder="1" applyAlignment="1">
      <alignment horizontal="centerContinuous"/>
    </xf>
    <xf numFmtId="40" fontId="3" fillId="0" borderId="4" xfId="0" applyNumberFormat="1" applyFont="1" applyBorder="1" applyAlignment="1">
      <alignment horizontal="center"/>
    </xf>
    <xf numFmtId="168" fontId="6" fillId="0" borderId="5" xfId="0" applyNumberFormat="1" applyFont="1" applyBorder="1" applyAlignment="1">
      <alignment horizontal="center"/>
    </xf>
    <xf numFmtId="168" fontId="6" fillId="0" borderId="0" xfId="0" applyNumberFormat="1" applyFont="1" applyBorder="1" applyAlignment="1">
      <alignment horizontal="center"/>
    </xf>
    <xf numFmtId="168" fontId="6" fillId="0" borderId="6" xfId="0" applyNumberFormat="1" applyFont="1" applyBorder="1" applyAlignment="1">
      <alignment horizontal="center"/>
    </xf>
    <xf numFmtId="168" fontId="1" fillId="0" borderId="5" xfId="0" applyNumberFormat="1" applyFont="1" applyBorder="1" applyAlignment="1">
      <alignment horizontal="right"/>
    </xf>
    <xf numFmtId="168" fontId="1" fillId="0" borderId="0" xfId="0" applyNumberFormat="1" applyFont="1" applyBorder="1" applyAlignment="1">
      <alignment horizontal="right"/>
    </xf>
    <xf numFmtId="168" fontId="1" fillId="0" borderId="6" xfId="0" applyNumberFormat="1" applyFont="1" applyBorder="1" applyAlignment="1">
      <alignment horizontal="right"/>
    </xf>
    <xf numFmtId="168" fontId="2" fillId="0" borderId="5" xfId="0" applyNumberFormat="1" applyFont="1" applyBorder="1" applyAlignment="1">
      <alignment horizontal="right"/>
    </xf>
    <xf numFmtId="168" fontId="2" fillId="0" borderId="0" xfId="0" applyNumberFormat="1" applyFont="1" applyBorder="1" applyAlignment="1">
      <alignment horizontal="right"/>
    </xf>
    <xf numFmtId="168" fontId="2" fillId="0" borderId="6" xfId="0" applyNumberFormat="1" applyFont="1" applyBorder="1" applyAlignment="1">
      <alignment horizontal="right"/>
    </xf>
    <xf numFmtId="168" fontId="1" fillId="0" borderId="7" xfId="0" applyNumberFormat="1" applyFont="1" applyBorder="1" applyAlignment="1">
      <alignment horizontal="right"/>
    </xf>
    <xf numFmtId="168" fontId="1" fillId="0" borderId="8" xfId="0" applyNumberFormat="1" applyFont="1" applyBorder="1" applyAlignment="1">
      <alignment horizontal="right"/>
    </xf>
    <xf numFmtId="168" fontId="1" fillId="0" borderId="9" xfId="0" applyNumberFormat="1" applyFont="1" applyBorder="1" applyAlignment="1">
      <alignment horizontal="right"/>
    </xf>
    <xf numFmtId="168" fontId="3" fillId="0" borderId="0" xfId="0" applyNumberFormat="1" applyFont="1" applyBorder="1" applyAlignment="1">
      <alignment horizontal="right"/>
    </xf>
    <xf numFmtId="168" fontId="3" fillId="0" borderId="6" xfId="0" applyNumberFormat="1" applyFont="1" applyBorder="1" applyAlignment="1">
      <alignment horizontal="right"/>
    </xf>
    <xf numFmtId="40" fontId="3" fillId="0" borderId="0" xfId="0" applyNumberFormat="1" applyFont="1" applyAlignment="1">
      <alignment horizontal="left"/>
    </xf>
    <xf numFmtId="169" fontId="1" fillId="0" borderId="5" xfId="0" applyNumberFormat="1" applyFont="1" applyBorder="1" applyAlignment="1">
      <alignment horizontal="right"/>
    </xf>
    <xf numFmtId="169" fontId="1" fillId="0" borderId="0" xfId="0" applyNumberFormat="1" applyFont="1" applyBorder="1" applyAlignment="1">
      <alignment horizontal="right"/>
    </xf>
    <xf numFmtId="169" fontId="1" fillId="0" borderId="6" xfId="0" applyNumberFormat="1" applyFont="1" applyBorder="1" applyAlignment="1">
      <alignment horizontal="right"/>
    </xf>
    <xf numFmtId="169" fontId="3" fillId="0" borderId="5" xfId="0" applyNumberFormat="1" applyFont="1" applyBorder="1"/>
    <xf numFmtId="169" fontId="3" fillId="0" borderId="0" xfId="0" applyNumberFormat="1" applyFont="1" applyBorder="1"/>
    <xf numFmtId="169" fontId="3" fillId="0" borderId="6" xfId="0" applyNumberFormat="1" applyFont="1" applyBorder="1"/>
    <xf numFmtId="169" fontId="3" fillId="0" borderId="5" xfId="0" applyNumberFormat="1" applyFont="1" applyBorder="1" applyAlignment="1">
      <alignment horizontal="right"/>
    </xf>
    <xf numFmtId="169" fontId="3" fillId="0" borderId="0" xfId="0" applyNumberFormat="1" applyFont="1" applyBorder="1" applyAlignment="1">
      <alignment horizontal="right"/>
    </xf>
    <xf numFmtId="169" fontId="3" fillId="0" borderId="6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25"/>
  <sheetViews>
    <sheetView tabSelected="1" zoomScale="75" workbookViewId="0">
      <selection activeCell="A8" sqref="A8"/>
    </sheetView>
  </sheetViews>
  <sheetFormatPr defaultColWidth="9.109375" defaultRowHeight="13.2" x14ac:dyDescent="0.25"/>
  <cols>
    <col min="1" max="1" width="19.88671875" style="1" customWidth="1"/>
    <col min="2" max="16" width="10.6640625" style="2" customWidth="1"/>
    <col min="17" max="54" width="9.109375" style="2"/>
    <col min="55" max="16384" width="9.109375" style="3"/>
  </cols>
  <sheetData>
    <row r="1" spans="1:54" s="16" customFormat="1" x14ac:dyDescent="0.25">
      <c r="A1" s="10" t="s">
        <v>0</v>
      </c>
      <c r="B1" s="19" t="s">
        <v>1</v>
      </c>
      <c r="C1" s="20"/>
      <c r="D1" s="21"/>
      <c r="E1" s="19" t="s">
        <v>2</v>
      </c>
      <c r="F1" s="20"/>
      <c r="G1" s="21"/>
      <c r="H1" s="19" t="s">
        <v>3</v>
      </c>
      <c r="I1" s="20"/>
      <c r="J1" s="21"/>
      <c r="K1" s="19" t="s">
        <v>4</v>
      </c>
      <c r="L1" s="20"/>
      <c r="M1" s="21"/>
      <c r="N1" s="19" t="s">
        <v>5</v>
      </c>
      <c r="O1" s="20"/>
      <c r="P1" s="21"/>
      <c r="Q1" s="8"/>
      <c r="R1" s="8"/>
      <c r="S1" s="8"/>
      <c r="T1" s="8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</row>
    <row r="2" spans="1:54" s="16" customFormat="1" x14ac:dyDescent="0.25">
      <c r="A2" s="15"/>
      <c r="B2" s="22" t="s">
        <v>6</v>
      </c>
      <c r="C2" s="22" t="s">
        <v>7</v>
      </c>
      <c r="D2" s="22" t="s">
        <v>8</v>
      </c>
      <c r="E2" s="22" t="s">
        <v>6</v>
      </c>
      <c r="F2" s="22" t="s">
        <v>7</v>
      </c>
      <c r="G2" s="22" t="s">
        <v>8</v>
      </c>
      <c r="H2" s="22" t="s">
        <v>6</v>
      </c>
      <c r="I2" s="22" t="s">
        <v>7</v>
      </c>
      <c r="J2" s="22" t="s">
        <v>8</v>
      </c>
      <c r="K2" s="22" t="s">
        <v>6</v>
      </c>
      <c r="L2" s="22" t="s">
        <v>7</v>
      </c>
      <c r="M2" s="22" t="s">
        <v>8</v>
      </c>
      <c r="N2" s="22" t="s">
        <v>6</v>
      </c>
      <c r="O2" s="22" t="s">
        <v>7</v>
      </c>
      <c r="P2" s="22" t="s">
        <v>8</v>
      </c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</row>
    <row r="3" spans="1:54" s="9" customFormat="1" x14ac:dyDescent="0.25">
      <c r="A3" s="6"/>
      <c r="B3" s="23"/>
      <c r="C3" s="24"/>
      <c r="D3" s="25"/>
      <c r="E3" s="23"/>
      <c r="F3" s="24"/>
      <c r="G3" s="25"/>
      <c r="H3" s="23"/>
      <c r="I3" s="24"/>
      <c r="J3" s="25"/>
      <c r="K3" s="23"/>
      <c r="L3" s="24"/>
      <c r="M3" s="25"/>
      <c r="N3" s="23"/>
      <c r="O3" s="35"/>
      <c r="P3" s="3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x14ac:dyDescent="0.25">
      <c r="A4" s="17" t="s">
        <v>9</v>
      </c>
      <c r="B4" s="38">
        <v>168.3</v>
      </c>
      <c r="C4" s="39">
        <v>165.8</v>
      </c>
      <c r="D4" s="40">
        <f>+B4-C4</f>
        <v>2.5</v>
      </c>
      <c r="E4" s="38">
        <f>21.7+21.1+26.1</f>
        <v>68.900000000000006</v>
      </c>
      <c r="F4" s="39">
        <f>22.1+21.5+25.6</f>
        <v>69.2</v>
      </c>
      <c r="G4" s="40">
        <f>+E4-F4</f>
        <v>-0.29999999999999716</v>
      </c>
      <c r="H4" s="38">
        <f>24.2+24.2+25.3</f>
        <v>73.7</v>
      </c>
      <c r="I4" s="39">
        <f>24.7+24.7+25.8</f>
        <v>75.2</v>
      </c>
      <c r="J4" s="40">
        <f>+H4-I4</f>
        <v>-1.5</v>
      </c>
      <c r="K4" s="38">
        <f>24.4+52.5+54.9</f>
        <v>131.80000000000001</v>
      </c>
      <c r="L4" s="39">
        <f>24.8+52.7+54.9</f>
        <v>132.4</v>
      </c>
      <c r="M4" s="40">
        <f>+K4-L4</f>
        <v>-0.59999999999999432</v>
      </c>
      <c r="N4" s="38">
        <f>+B4+E4+H4+K4</f>
        <v>442.70000000000005</v>
      </c>
      <c r="O4" s="39">
        <f>+C4+F4+I4+L4</f>
        <v>442.6</v>
      </c>
      <c r="P4" s="40">
        <f>+N4-O4</f>
        <v>0.10000000000002274</v>
      </c>
      <c r="Q4" s="17" t="s">
        <v>10</v>
      </c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</row>
    <row r="5" spans="1:54" x14ac:dyDescent="0.25">
      <c r="A5" s="17"/>
      <c r="B5" s="26"/>
      <c r="C5" s="27"/>
      <c r="D5" s="28"/>
      <c r="E5" s="26"/>
      <c r="F5" s="27"/>
      <c r="G5" s="28"/>
      <c r="H5" s="26"/>
      <c r="I5" s="27"/>
      <c r="J5" s="28"/>
      <c r="K5" s="26"/>
      <c r="L5" s="27"/>
      <c r="M5" s="28"/>
      <c r="N5" s="26"/>
      <c r="O5" s="27"/>
      <c r="P5" s="28"/>
      <c r="Q5" s="17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</row>
    <row r="6" spans="1:54" x14ac:dyDescent="0.25">
      <c r="A6" s="17" t="s">
        <v>11</v>
      </c>
      <c r="B6" s="26">
        <v>52.9</v>
      </c>
      <c r="C6" s="27">
        <v>45.4</v>
      </c>
      <c r="D6" s="28">
        <f>+B6-C6</f>
        <v>7.5</v>
      </c>
      <c r="E6" s="26"/>
      <c r="F6" s="27"/>
      <c r="G6" s="28">
        <f>+E6-F6</f>
        <v>0</v>
      </c>
      <c r="H6" s="26"/>
      <c r="I6" s="27"/>
      <c r="J6" s="28">
        <f>+H6-I6</f>
        <v>0</v>
      </c>
      <c r="K6" s="26"/>
      <c r="L6" s="27"/>
      <c r="M6" s="28">
        <f>+K6-L6</f>
        <v>0</v>
      </c>
      <c r="N6" s="26">
        <f t="shared" ref="N6:O8" si="0">+B6+E6+H6+K6</f>
        <v>52.9</v>
      </c>
      <c r="O6" s="27">
        <f t="shared" si="0"/>
        <v>45.4</v>
      </c>
      <c r="P6" s="28">
        <f>+N6-O6</f>
        <v>7.5</v>
      </c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 x14ac:dyDescent="0.25">
      <c r="A7" s="17"/>
      <c r="B7" s="26"/>
      <c r="C7" s="27"/>
      <c r="D7" s="28"/>
      <c r="E7" s="26"/>
      <c r="F7" s="27"/>
      <c r="G7" s="28"/>
      <c r="H7" s="26"/>
      <c r="I7" s="27"/>
      <c r="J7" s="28"/>
      <c r="K7" s="26"/>
      <c r="L7" s="27"/>
      <c r="M7" s="28"/>
      <c r="N7" s="26"/>
      <c r="O7" s="27"/>
      <c r="P7" s="28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</row>
    <row r="8" spans="1:54" ht="15" x14ac:dyDescent="0.4">
      <c r="A8" s="17" t="s">
        <v>12</v>
      </c>
      <c r="B8" s="29">
        <v>77.400000000000006</v>
      </c>
      <c r="C8" s="30">
        <v>75.900000000000006</v>
      </c>
      <c r="D8" s="31">
        <f>+B8-C8</f>
        <v>1.5</v>
      </c>
      <c r="E8" s="29">
        <f>27.1+27.3+26.5</f>
        <v>80.900000000000006</v>
      </c>
      <c r="F8" s="30">
        <f>+E8</f>
        <v>80.900000000000006</v>
      </c>
      <c r="G8" s="31">
        <f>+E8-F8</f>
        <v>0</v>
      </c>
      <c r="H8" s="29">
        <f>27.4+27.4+26.4</f>
        <v>81.199999999999989</v>
      </c>
      <c r="I8" s="30">
        <f>+H8</f>
        <v>81.199999999999989</v>
      </c>
      <c r="J8" s="31">
        <f>+H8-I8</f>
        <v>0</v>
      </c>
      <c r="K8" s="29">
        <f>28.2+28.3+41.9-1.5</f>
        <v>96.9</v>
      </c>
      <c r="L8" s="30">
        <f>28.2+28.3+41.9</f>
        <v>98.4</v>
      </c>
      <c r="M8" s="31">
        <f>+K8-L8</f>
        <v>-1.5</v>
      </c>
      <c r="N8" s="29">
        <f t="shared" si="0"/>
        <v>336.4</v>
      </c>
      <c r="O8" s="30">
        <f t="shared" si="0"/>
        <v>336.4</v>
      </c>
      <c r="P8" s="31">
        <f>+N8-O8</f>
        <v>0</v>
      </c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</row>
    <row r="9" spans="1:54" x14ac:dyDescent="0.25">
      <c r="A9" s="2"/>
      <c r="B9" s="26"/>
      <c r="C9" s="27"/>
      <c r="D9" s="28"/>
      <c r="E9" s="26"/>
      <c r="F9" s="27"/>
      <c r="G9" s="28"/>
      <c r="H9" s="26"/>
      <c r="I9" s="27"/>
      <c r="J9" s="28"/>
      <c r="K9" s="26"/>
      <c r="L9" s="27"/>
      <c r="M9" s="28"/>
      <c r="N9" s="26"/>
      <c r="O9" s="27"/>
      <c r="P9" s="28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</row>
    <row r="10" spans="1:54" s="9" customFormat="1" x14ac:dyDescent="0.25">
      <c r="A10" s="37" t="s">
        <v>13</v>
      </c>
      <c r="B10" s="41">
        <f>SUM(B4:B8)</f>
        <v>298.60000000000002</v>
      </c>
      <c r="C10" s="42">
        <f t="shared" ref="C10:P10" si="1">SUM(C4:C8)</f>
        <v>287.10000000000002</v>
      </c>
      <c r="D10" s="43">
        <f t="shared" si="1"/>
        <v>11.5</v>
      </c>
      <c r="E10" s="44">
        <f t="shared" si="1"/>
        <v>149.80000000000001</v>
      </c>
      <c r="F10" s="45">
        <f>SUM(F4:F8)</f>
        <v>150.10000000000002</v>
      </c>
      <c r="G10" s="46">
        <f>SUM(G4:G8)</f>
        <v>-0.29999999999999716</v>
      </c>
      <c r="H10" s="44">
        <f t="shared" si="1"/>
        <v>154.89999999999998</v>
      </c>
      <c r="I10" s="45">
        <f t="shared" si="1"/>
        <v>156.39999999999998</v>
      </c>
      <c r="J10" s="46">
        <f t="shared" si="1"/>
        <v>-1.5</v>
      </c>
      <c r="K10" s="44">
        <f t="shared" si="1"/>
        <v>228.70000000000002</v>
      </c>
      <c r="L10" s="45">
        <f t="shared" si="1"/>
        <v>230.8</v>
      </c>
      <c r="M10" s="46">
        <f>SUM(M4:M8)</f>
        <v>-2.0999999999999943</v>
      </c>
      <c r="N10" s="44">
        <f t="shared" si="1"/>
        <v>832</v>
      </c>
      <c r="O10" s="45">
        <f t="shared" si="1"/>
        <v>824.4</v>
      </c>
      <c r="P10" s="46">
        <f t="shared" si="1"/>
        <v>7.6000000000000227</v>
      </c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54" x14ac:dyDescent="0.25">
      <c r="A11" s="2"/>
      <c r="B11" s="32"/>
      <c r="C11" s="33"/>
      <c r="D11" s="34"/>
      <c r="E11" s="32"/>
      <c r="F11" s="33"/>
      <c r="G11" s="34"/>
      <c r="H11" s="32"/>
      <c r="I11" s="33"/>
      <c r="J11" s="34"/>
      <c r="K11" s="32"/>
      <c r="L11" s="33"/>
      <c r="M11" s="34"/>
      <c r="N11" s="32"/>
      <c r="O11" s="33"/>
      <c r="P11" s="34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</row>
    <row r="12" spans="1:54" x14ac:dyDescent="0.25">
      <c r="A12" s="2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</row>
    <row r="13" spans="1:54" x14ac:dyDescent="0.25">
      <c r="A13" s="2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</row>
    <row r="14" spans="1:54" x14ac:dyDescent="0.25">
      <c r="A14" s="2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</row>
    <row r="15" spans="1:54" x14ac:dyDescent="0.25">
      <c r="A15" s="18" t="str">
        <f ca="1">CELL("filename")</f>
        <v>N:\Jkeiser\EXCEL\01Forecasts\[1stQTRFore4qtrs.xls]All Pipes</v>
      </c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</row>
    <row r="16" spans="1:54" x14ac:dyDescent="0.25">
      <c r="A16" s="2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</row>
    <row r="17" spans="1:54" x14ac:dyDescent="0.25">
      <c r="A17" s="2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</row>
    <row r="18" spans="1:54" x14ac:dyDescent="0.25">
      <c r="A18" s="2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</row>
    <row r="19" spans="1:54" x14ac:dyDescent="0.25">
      <c r="A19" s="2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</row>
    <row r="20" spans="1:54" x14ac:dyDescent="0.25">
      <c r="A20" s="2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</row>
    <row r="21" spans="1:54" x14ac:dyDescent="0.25">
      <c r="A21" s="2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</row>
    <row r="22" spans="1:54" x14ac:dyDescent="0.25">
      <c r="A22" s="2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</row>
    <row r="23" spans="1:54" x14ac:dyDescent="0.25">
      <c r="A23" s="2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</row>
    <row r="24" spans="1:54" x14ac:dyDescent="0.25">
      <c r="A24" s="2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</row>
    <row r="25" spans="1:54" x14ac:dyDescent="0.25">
      <c r="A25" s="2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</row>
  </sheetData>
  <printOptions horizontalCentered="1"/>
  <pageMargins left="0" right="0" top="2" bottom="1" header="0.75" footer="0.5"/>
  <pageSetup scale="76" orientation="landscape" horizontalDpi="0" r:id="rId1"/>
  <headerFooter alignWithMargins="0">
    <oddHeader xml:space="preserve">&amp;C&amp;"Arial,Bold"&amp;12ENRON TRANSPORTATION SERVICES
FIRST QUARTER FORECAST 2001
PIPELINES NET MARGIN 
&amp;10(Pre-Tax, $ Millions)&amp;12
</oddHeader>
    <oddFooter>&amp;L&amp;6Printed &amp;D   &amp;T   Keiser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5"/>
  <sheetViews>
    <sheetView zoomScale="75" workbookViewId="0">
      <selection activeCell="A21" sqref="A21"/>
    </sheetView>
  </sheetViews>
  <sheetFormatPr defaultColWidth="9.109375" defaultRowHeight="13.2" x14ac:dyDescent="0.25"/>
  <cols>
    <col min="1" max="1" width="33.109375" style="1" customWidth="1"/>
    <col min="2" max="6" width="8.5546875" style="2" customWidth="1"/>
    <col min="7" max="46" width="9.109375" style="2"/>
    <col min="47" max="16384" width="9.109375" style="3"/>
  </cols>
  <sheetData>
    <row r="1" spans="1:46" s="9" customFormat="1" x14ac:dyDescent="0.25">
      <c r="A1" s="10" t="s">
        <v>0</v>
      </c>
      <c r="B1" s="12" t="s">
        <v>14</v>
      </c>
      <c r="C1" s="12" t="s">
        <v>15</v>
      </c>
      <c r="D1" s="12" t="s">
        <v>16</v>
      </c>
      <c r="E1" s="12" t="s">
        <v>17</v>
      </c>
      <c r="F1" s="12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</row>
    <row r="2" spans="1:46" s="9" customFormat="1" x14ac:dyDescent="0.25">
      <c r="A2" s="6"/>
      <c r="B2" s="13" t="s">
        <v>18</v>
      </c>
      <c r="C2" s="13" t="s">
        <v>18</v>
      </c>
      <c r="D2" s="13" t="s">
        <v>18</v>
      </c>
      <c r="E2" s="13" t="s">
        <v>18</v>
      </c>
      <c r="F2" s="13" t="s">
        <v>5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</row>
    <row r="3" spans="1:46" x14ac:dyDescent="0.25">
      <c r="B3" s="4"/>
      <c r="C3" s="4"/>
      <c r="D3" s="4"/>
      <c r="E3" s="4"/>
      <c r="F3" s="4"/>
    </row>
    <row r="4" spans="1:46" s="9" customFormat="1" x14ac:dyDescent="0.25">
      <c r="A4" s="6" t="s">
        <v>19</v>
      </c>
      <c r="B4" s="7">
        <f>25.2+23.6+27.1</f>
        <v>75.900000000000006</v>
      </c>
      <c r="C4" s="7">
        <f>27.1+27.3+26.5</f>
        <v>80.900000000000006</v>
      </c>
      <c r="D4" s="7">
        <f>27.4+27.4+26.4</f>
        <v>81.199999999999989</v>
      </c>
      <c r="E4" s="7">
        <f>28.2+28.3+41.9</f>
        <v>98.4</v>
      </c>
      <c r="F4" s="7">
        <f>SUM(B4:E4)</f>
        <v>336.4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</row>
    <row r="5" spans="1:46" x14ac:dyDescent="0.25">
      <c r="B5" s="4"/>
      <c r="C5" s="4"/>
      <c r="D5" s="4"/>
      <c r="E5" s="4"/>
      <c r="F5" s="4"/>
    </row>
    <row r="6" spans="1:46" x14ac:dyDescent="0.25">
      <c r="A6" s="1" t="s">
        <v>20</v>
      </c>
      <c r="B6" s="4">
        <v>0.1</v>
      </c>
      <c r="C6" s="4">
        <v>0</v>
      </c>
      <c r="D6" s="4">
        <v>0</v>
      </c>
      <c r="E6" s="4">
        <v>0</v>
      </c>
      <c r="F6" s="4">
        <f>SUM(B6:E6)</f>
        <v>0.1</v>
      </c>
    </row>
    <row r="7" spans="1:46" x14ac:dyDescent="0.25">
      <c r="A7" s="1" t="s">
        <v>21</v>
      </c>
      <c r="B7" s="4">
        <v>-0.7</v>
      </c>
      <c r="C7" s="4">
        <v>0</v>
      </c>
      <c r="D7" s="4">
        <v>0</v>
      </c>
      <c r="E7" s="4">
        <v>0</v>
      </c>
      <c r="F7" s="4">
        <f t="shared" ref="F7:F19" si="0">SUM(B7:E7)</f>
        <v>-0.7</v>
      </c>
    </row>
    <row r="8" spans="1:46" x14ac:dyDescent="0.25">
      <c r="B8" s="4"/>
      <c r="C8" s="4"/>
      <c r="D8" s="4"/>
      <c r="E8" s="4"/>
      <c r="F8" s="4">
        <f t="shared" si="0"/>
        <v>0</v>
      </c>
    </row>
    <row r="9" spans="1:46" x14ac:dyDescent="0.25">
      <c r="A9" s="1" t="s">
        <v>22</v>
      </c>
      <c r="B9" s="4">
        <v>1.3</v>
      </c>
      <c r="C9" s="4">
        <v>0</v>
      </c>
      <c r="D9" s="4">
        <v>0</v>
      </c>
      <c r="E9" s="4">
        <v>0</v>
      </c>
      <c r="F9" s="4">
        <f t="shared" si="0"/>
        <v>1.3</v>
      </c>
    </row>
    <row r="10" spans="1:46" x14ac:dyDescent="0.25">
      <c r="A10" s="1" t="s">
        <v>23</v>
      </c>
      <c r="B10" s="4">
        <v>-0.3</v>
      </c>
      <c r="C10" s="4">
        <v>0</v>
      </c>
      <c r="D10" s="4">
        <v>0</v>
      </c>
      <c r="E10" s="4">
        <v>0</v>
      </c>
      <c r="F10" s="4">
        <f t="shared" si="0"/>
        <v>-0.3</v>
      </c>
    </row>
    <row r="11" spans="1:46" x14ac:dyDescent="0.25">
      <c r="B11" s="4"/>
      <c r="C11" s="4"/>
      <c r="D11" s="4"/>
      <c r="E11" s="4"/>
      <c r="F11" s="4">
        <f t="shared" si="0"/>
        <v>0</v>
      </c>
    </row>
    <row r="12" spans="1:46" x14ac:dyDescent="0.25">
      <c r="A12" s="1" t="s">
        <v>24</v>
      </c>
      <c r="B12" s="4">
        <v>0</v>
      </c>
      <c r="C12" s="4">
        <v>0</v>
      </c>
      <c r="D12" s="4">
        <v>0</v>
      </c>
      <c r="E12" s="4">
        <v>0</v>
      </c>
      <c r="F12" s="4">
        <f t="shared" si="0"/>
        <v>0</v>
      </c>
    </row>
    <row r="13" spans="1:46" x14ac:dyDescent="0.25">
      <c r="A13" s="1" t="s">
        <v>25</v>
      </c>
      <c r="B13" s="4">
        <v>0</v>
      </c>
      <c r="C13" s="4">
        <v>0</v>
      </c>
      <c r="D13" s="4">
        <v>0</v>
      </c>
      <c r="E13" s="4">
        <v>0</v>
      </c>
      <c r="F13" s="4">
        <f t="shared" si="0"/>
        <v>0</v>
      </c>
    </row>
    <row r="14" spans="1:46" x14ac:dyDescent="0.25">
      <c r="B14" s="4"/>
      <c r="C14" s="4"/>
      <c r="D14" s="4"/>
      <c r="E14" s="4"/>
      <c r="F14" s="4">
        <f t="shared" si="0"/>
        <v>0</v>
      </c>
    </row>
    <row r="15" spans="1:46" x14ac:dyDescent="0.25">
      <c r="A15" s="1" t="s">
        <v>26</v>
      </c>
      <c r="B15" s="4">
        <v>1.1000000000000001</v>
      </c>
      <c r="C15" s="4">
        <v>0</v>
      </c>
      <c r="D15" s="4">
        <v>0</v>
      </c>
      <c r="E15" s="4">
        <v>0</v>
      </c>
      <c r="F15" s="4">
        <f t="shared" si="0"/>
        <v>1.1000000000000001</v>
      </c>
    </row>
    <row r="16" spans="1:46" x14ac:dyDescent="0.25">
      <c r="B16" s="4"/>
      <c r="C16" s="4"/>
      <c r="D16" s="4"/>
      <c r="E16" s="4"/>
      <c r="F16" s="4">
        <f t="shared" si="0"/>
        <v>0</v>
      </c>
    </row>
    <row r="17" spans="1:46" x14ac:dyDescent="0.25">
      <c r="A17" s="1" t="s">
        <v>27</v>
      </c>
      <c r="B17" s="4">
        <v>0</v>
      </c>
      <c r="C17" s="4">
        <v>0</v>
      </c>
      <c r="D17" s="4">
        <v>0</v>
      </c>
      <c r="E17" s="4">
        <v>-1.5</v>
      </c>
      <c r="F17" s="4">
        <f t="shared" si="0"/>
        <v>-1.5</v>
      </c>
    </row>
    <row r="18" spans="1:46" x14ac:dyDescent="0.25">
      <c r="B18" s="4"/>
      <c r="C18" s="4"/>
      <c r="D18" s="4"/>
      <c r="E18" s="4"/>
      <c r="F18" s="4">
        <f t="shared" si="0"/>
        <v>0</v>
      </c>
    </row>
    <row r="19" spans="1:46" ht="15" x14ac:dyDescent="0.4">
      <c r="A19" s="1" t="s">
        <v>28</v>
      </c>
      <c r="B19" s="5">
        <v>0</v>
      </c>
      <c r="C19" s="5">
        <v>0</v>
      </c>
      <c r="D19" s="5">
        <v>0</v>
      </c>
      <c r="E19" s="5">
        <v>0</v>
      </c>
      <c r="F19" s="5">
        <f t="shared" si="0"/>
        <v>0</v>
      </c>
    </row>
    <row r="20" spans="1:46" x14ac:dyDescent="0.25">
      <c r="B20" s="4"/>
      <c r="C20" s="4"/>
      <c r="D20" s="4"/>
      <c r="E20" s="4"/>
      <c r="F20" s="4"/>
    </row>
    <row r="21" spans="1:46" s="9" customFormat="1" ht="16.8" x14ac:dyDescent="0.55000000000000004">
      <c r="A21" s="6" t="s">
        <v>29</v>
      </c>
      <c r="B21" s="11">
        <f>SUM(B6:B19)</f>
        <v>1.5000000000000002</v>
      </c>
      <c r="C21" s="11">
        <f>SUM(C6:C19)</f>
        <v>0</v>
      </c>
      <c r="D21" s="11">
        <f>SUM(D6:D19)</f>
        <v>0</v>
      </c>
      <c r="E21" s="11">
        <f>SUM(E6:E19)</f>
        <v>-1.5</v>
      </c>
      <c r="F21" s="11">
        <f>SUM(F6:F19)</f>
        <v>2.2204460492503131E-16</v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</row>
    <row r="22" spans="1:46" x14ac:dyDescent="0.25">
      <c r="B22" s="4"/>
      <c r="C22" s="4"/>
      <c r="D22" s="4"/>
      <c r="E22" s="4"/>
      <c r="F22" s="4"/>
    </row>
    <row r="23" spans="1:46" s="9" customFormat="1" x14ac:dyDescent="0.25">
      <c r="A23" s="6" t="s">
        <v>30</v>
      </c>
      <c r="B23" s="7">
        <f>+B4+B21</f>
        <v>77.400000000000006</v>
      </c>
      <c r="C23" s="7">
        <f>+C4+C21</f>
        <v>80.900000000000006</v>
      </c>
      <c r="D23" s="7">
        <f>+D4+D21</f>
        <v>81.199999999999989</v>
      </c>
      <c r="E23" s="7">
        <f>+E4+E21</f>
        <v>96.9</v>
      </c>
      <c r="F23" s="7">
        <f>+F4+F21</f>
        <v>336.4</v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</row>
    <row r="24" spans="1:46" x14ac:dyDescent="0.25">
      <c r="B24" s="4"/>
      <c r="C24" s="4"/>
      <c r="D24" s="4"/>
      <c r="E24" s="4"/>
      <c r="F24" s="4"/>
    </row>
    <row r="25" spans="1:46" x14ac:dyDescent="0.25">
      <c r="A25" s="10" t="str">
        <f ca="1">CELL("filename")</f>
        <v>N:\Jkeiser\EXCEL\01Forecasts\[1stQTRFore4qtrs.xls]All Pipes</v>
      </c>
    </row>
  </sheetData>
  <printOptions horizontalCentered="1"/>
  <pageMargins left="0" right="0" top="2" bottom="1" header="0.75" footer="0.5"/>
  <pageSetup orientation="landscape" horizontalDpi="0" r:id="rId1"/>
  <headerFooter alignWithMargins="0">
    <oddHeader xml:space="preserve">&amp;C&amp;"Arial,Bold"&amp;12FLORIDA GAS TRANSMISSION COMPANY
2001 FIRST QUARTER FORECAST
NET MARGIN VARIANCE
&amp;10(Pre-Tax, $ Millions)&amp;12
</oddHeader>
    <oddFooter>&amp;L&amp;6Printed &amp;D   &amp;T   Keiser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All Pipes</vt:lpstr>
      <vt:lpstr>FGT only</vt:lpstr>
      <vt:lpstr>'All Pipes'!Print_Area</vt:lpstr>
      <vt:lpstr>'FGT only'!Print_Area</vt:lpstr>
    </vt:vector>
  </TitlesOfParts>
  <Company>Florida Gas Transmission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cbrukar</dc:creator>
  <cp:lastModifiedBy>Havlíček Jan</cp:lastModifiedBy>
  <cp:lastPrinted>2001-02-16T23:17:11Z</cp:lastPrinted>
  <dcterms:created xsi:type="dcterms:W3CDTF">1998-10-07T15:37:36Z</dcterms:created>
  <dcterms:modified xsi:type="dcterms:W3CDTF">2023-09-10T14:59:51Z</dcterms:modified>
</cp:coreProperties>
</file>