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2120" windowHeight="7812" firstSheet="1" activeTab="2"/>
  </bookViews>
  <sheets>
    <sheet name="Gas Forward P Chart" sheetId="27806" r:id="rId1"/>
    <sheet name="All Hour Forward Curves Chart" sheetId="27802" r:id="rId2"/>
    <sheet name="OffPeak Forward Curve Chart" sheetId="27801" r:id="rId3"/>
    <sheet name="OnPeak Forward Curve Chart" sheetId="1" r:id="rId4"/>
    <sheet name="GasFP0427" sheetId="27805" r:id="rId5"/>
    <sheet name="ElectricFP0427" sheetId="27800" r:id="rId6"/>
  </sheets>
  <definedNames>
    <definedName name="_xlnm.Print_Titles" localSheetId="5">ElectricFP0427!$1:$4</definedName>
  </definedNames>
  <calcPr calcId="92512" fullCalcOnLoad="1"/>
</workbook>
</file>

<file path=xl/calcChain.xml><?xml version="1.0" encoding="utf-8"?>
<calcChain xmlns="http://schemas.openxmlformats.org/spreadsheetml/2006/main">
  <c r="B12" i="27800" l="1"/>
  <c r="C12" i="27800"/>
  <c r="D12" i="27800"/>
  <c r="E12" i="27800"/>
  <c r="F12" i="27800"/>
  <c r="G12" i="27800"/>
  <c r="H12" i="27800"/>
  <c r="I12" i="27800"/>
  <c r="J12" i="27800"/>
  <c r="K12" i="27800"/>
  <c r="L12" i="27800"/>
  <c r="M12" i="27800"/>
  <c r="N12" i="27800"/>
  <c r="O12" i="27800"/>
  <c r="P12" i="27800"/>
  <c r="B13" i="27800"/>
  <c r="C13" i="27800"/>
  <c r="D13" i="27800"/>
  <c r="E13" i="27800"/>
  <c r="F13" i="27800"/>
  <c r="G13" i="27800"/>
  <c r="H13" i="27800"/>
  <c r="I13" i="27800"/>
  <c r="J13" i="27800"/>
  <c r="K13" i="27800"/>
  <c r="L13" i="27800"/>
  <c r="M13" i="27800"/>
  <c r="N13" i="27800"/>
  <c r="O13" i="27800"/>
  <c r="P13" i="27800"/>
  <c r="B14" i="27800"/>
  <c r="C14" i="27800"/>
  <c r="D14" i="27800"/>
  <c r="E14" i="27800"/>
  <c r="F14" i="27800"/>
  <c r="G14" i="27800"/>
  <c r="H14" i="27800"/>
  <c r="I14" i="27800"/>
  <c r="J14" i="27800"/>
  <c r="K14" i="27800"/>
  <c r="L14" i="27800"/>
  <c r="M14" i="27800"/>
  <c r="N14" i="27800"/>
  <c r="O14" i="27800"/>
  <c r="P14" i="27800"/>
  <c r="B15" i="27800"/>
  <c r="C15" i="27800"/>
  <c r="D15" i="27800"/>
  <c r="E15" i="27800"/>
  <c r="F15" i="27800"/>
  <c r="G15" i="27800"/>
  <c r="H15" i="27800"/>
  <c r="I15" i="27800"/>
  <c r="J15" i="27800"/>
  <c r="K15" i="27800"/>
  <c r="L15" i="27800"/>
  <c r="M15" i="27800"/>
  <c r="N15" i="27800"/>
  <c r="O15" i="27800"/>
  <c r="P15" i="27800"/>
  <c r="C3" i="27805"/>
  <c r="D3" i="27805"/>
  <c r="E3" i="27805"/>
  <c r="F3" i="27805"/>
  <c r="G3" i="27805"/>
  <c r="J3" i="27805"/>
  <c r="C4" i="27805"/>
  <c r="D4" i="27805"/>
  <c r="E4" i="27805"/>
  <c r="F4" i="27805"/>
  <c r="G4" i="27805"/>
  <c r="J4" i="27805"/>
  <c r="K4" i="27805"/>
  <c r="C5" i="27805"/>
  <c r="D5" i="27805"/>
  <c r="E5" i="27805"/>
  <c r="F5" i="27805"/>
  <c r="G5" i="27805"/>
  <c r="J5" i="27805"/>
  <c r="K5" i="27805"/>
  <c r="C6" i="27805"/>
  <c r="D6" i="27805"/>
  <c r="E6" i="27805"/>
  <c r="F6" i="27805"/>
  <c r="G6" i="27805"/>
  <c r="J6" i="27805"/>
  <c r="K6" i="27805"/>
  <c r="H8" i="27805"/>
  <c r="I8" i="27805"/>
  <c r="J8" i="27805"/>
  <c r="K8" i="27805"/>
  <c r="L8" i="27805"/>
  <c r="M8" i="27805"/>
  <c r="J9" i="27805"/>
  <c r="K9" i="27805"/>
  <c r="J10" i="27805"/>
  <c r="K10" i="27805"/>
  <c r="J11" i="27805"/>
  <c r="K11" i="27805"/>
  <c r="J12" i="27805"/>
  <c r="K12" i="27805"/>
</calcChain>
</file>

<file path=xl/sharedStrings.xml><?xml version="1.0" encoding="utf-8"?>
<sst xmlns="http://schemas.openxmlformats.org/spreadsheetml/2006/main" count="49" uniqueCount="28">
  <si>
    <t>1-yr Strips</t>
  </si>
  <si>
    <t>Bal. 2001</t>
  </si>
  <si>
    <t>Palo Verde</t>
  </si>
  <si>
    <t>California-Oregon Border (COB)</t>
  </si>
  <si>
    <t>Mid-Columbia</t>
  </si>
  <si>
    <t>California Northern Zone (NP-15)</t>
  </si>
  <si>
    <t>California Southern Zone (SP-15)</t>
  </si>
  <si>
    <t>Multi-Year Fixed Price Deals: Balance of 2001 through \/\/</t>
  </si>
  <si>
    <t>SoCal</t>
  </si>
  <si>
    <t xml:space="preserve">PG&amp;E </t>
  </si>
  <si>
    <t>Malin</t>
  </si>
  <si>
    <t>EPSJ</t>
  </si>
  <si>
    <t>Permian</t>
  </si>
  <si>
    <t>Feb-Mar</t>
  </si>
  <si>
    <t>Q2</t>
  </si>
  <si>
    <t>Q3</t>
  </si>
  <si>
    <t>Q4</t>
  </si>
  <si>
    <t>Bal. 01</t>
  </si>
  <si>
    <t>Trading Hub</t>
  </si>
  <si>
    <t>Nymex Henry Hub</t>
  </si>
  <si>
    <t>SoCalGas Calif. Border</t>
  </si>
  <si>
    <t>PG&amp;E Citygat</t>
  </si>
  <si>
    <t>San Juan (via El Paso)</t>
  </si>
  <si>
    <t>SoCalGas (Calif. Border)</t>
  </si>
  <si>
    <t>PG&amp;E Citygate</t>
  </si>
  <si>
    <t>Malin (California Border)</t>
  </si>
  <si>
    <t>Fforward Price of Electricity Indicative Prices as of 042701</t>
  </si>
  <si>
    <t>Forward Price of NG as of 042701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</si>
</sst>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sz val="10"/>
      <name val="Arial"/>
    </font>
    <font>
      <sz val="10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2" fontId="0" fillId="0" borderId="0" xfId="0" applyNumberFormat="1"/>
    <xf numFmtId="0" fontId="0" fillId="0" borderId="0" xfId="0" applyAlignment="1">
      <alignment horizontal="center"/>
    </xf>
    <xf numFmtId="4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5" Type="http://schemas.openxmlformats.org/officeDocument/2006/relationships/worksheet" Target="worksheets/sheet1.xml"/><Relationship Id="rId10" Type="http://schemas.openxmlformats.org/officeDocument/2006/relationships/calcChain" Target="calcChain.xml"/><Relationship Id="rId4" Type="http://schemas.openxmlformats.org/officeDocument/2006/relationships/chartsheet" Target="chart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Forward Price of Wholesale Natural Gas</a:t>
            </a: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(indicative prices as of April 27, 2001)</a:t>
            </a:r>
          </a:p>
        </c:rich>
      </c:tx>
      <c:layout>
        <c:manualLayout>
          <c:xMode val="edge"/>
          <c:yMode val="edge"/>
          <c:x val="0.21441281138790033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195729537366533E-2"/>
          <c:y val="0.16492146596858642"/>
          <c:w val="0.88256227758007111"/>
          <c:h val="0.76701570680628284"/>
        </c:manualLayout>
      </c:layout>
      <c:lineChart>
        <c:grouping val="standard"/>
        <c:varyColors val="0"/>
        <c:ser>
          <c:idx val="0"/>
          <c:order val="0"/>
          <c:tx>
            <c:strRef>
              <c:f>GasFP0427!$B$7</c:f>
              <c:strCache>
                <c:ptCount val="1"/>
                <c:pt idx="0">
                  <c:v>Nymex Henry Hub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GasFP0427!$A$8:$A$12</c:f>
              <c:strCache>
                <c:ptCount val="5"/>
                <c:pt idx="0">
                  <c:v>Bal. 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strCache>
            </c:strRef>
          </c:cat>
          <c:val>
            <c:numRef>
              <c:f>GasFP0427!$B$8:$B$12</c:f>
              <c:numCache>
                <c:formatCode>#,##0.00_);[Red]\(#,##0.00\)</c:formatCode>
                <c:ptCount val="5"/>
                <c:pt idx="0">
                  <c:v>5.0564</c:v>
                </c:pt>
                <c:pt idx="1">
                  <c:v>4.7920999999999996</c:v>
                </c:pt>
                <c:pt idx="2">
                  <c:v>4.4025999999999996</c:v>
                </c:pt>
                <c:pt idx="3">
                  <c:v>4.3189000000000002</c:v>
                </c:pt>
                <c:pt idx="4">
                  <c:v>4.3335999999999997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E-451C-AAB1-815F0130CADF}"/>
            </c:ext>
          </c:extLst>
        </c:ser>
        <c:ser>
          <c:idx val="1"/>
          <c:order val="1"/>
          <c:tx>
            <c:strRef>
              <c:f>GasFP0427!$C$7</c:f>
              <c:strCache>
                <c:ptCount val="1"/>
                <c:pt idx="0">
                  <c:v>SoCalGas (Calif. Border)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GasFP0427!$A$8:$A$12</c:f>
              <c:strCache>
                <c:ptCount val="5"/>
                <c:pt idx="0">
                  <c:v>Bal. 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strCache>
            </c:strRef>
          </c:cat>
          <c:val>
            <c:numRef>
              <c:f>GasFP0427!$C$8:$C$12</c:f>
              <c:numCache>
                <c:formatCode>#,##0.00_);[Red]\(#,##0.00\)</c:formatCode>
                <c:ptCount val="5"/>
                <c:pt idx="0">
                  <c:v>13.319100000000001</c:v>
                </c:pt>
                <c:pt idx="1">
                  <c:v>7.7690999999999999</c:v>
                </c:pt>
                <c:pt idx="2">
                  <c:v>5.2126000000000001</c:v>
                </c:pt>
                <c:pt idx="3">
                  <c:v>4.8190999999999997</c:v>
                </c:pt>
                <c:pt idx="4">
                  <c:v>4.7686999999999999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1E-451C-AAB1-815F0130CADF}"/>
            </c:ext>
          </c:extLst>
        </c:ser>
        <c:ser>
          <c:idx val="3"/>
          <c:order val="2"/>
          <c:tx>
            <c:strRef>
              <c:f>GasFP0427!$E$7</c:f>
              <c:strCache>
                <c:ptCount val="1"/>
                <c:pt idx="0">
                  <c:v>Malin (California Border)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GasFP0427!$A$8:$A$12</c:f>
              <c:strCache>
                <c:ptCount val="5"/>
                <c:pt idx="0">
                  <c:v>Bal. 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strCache>
            </c:strRef>
          </c:cat>
          <c:val>
            <c:numRef>
              <c:f>GasFP0427!$E$8:$E$12</c:f>
              <c:numCache>
                <c:formatCode>#,##0.00_);[Red]\(#,##0.00\)</c:formatCode>
                <c:ptCount val="5"/>
                <c:pt idx="0">
                  <c:v>9.7952999999999992</c:v>
                </c:pt>
                <c:pt idx="1">
                  <c:v>6.8833000000000002</c:v>
                </c:pt>
                <c:pt idx="2">
                  <c:v>4.7949000000000002</c:v>
                </c:pt>
                <c:pt idx="3">
                  <c:v>4.4847999999999999</c:v>
                </c:pt>
                <c:pt idx="4">
                  <c:v>4.4991000000000003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1E-451C-AAB1-815F0130CADF}"/>
            </c:ext>
          </c:extLst>
        </c:ser>
        <c:ser>
          <c:idx val="4"/>
          <c:order val="3"/>
          <c:tx>
            <c:strRef>
              <c:f>GasFP0427!$F$7</c:f>
              <c:strCache>
                <c:ptCount val="1"/>
                <c:pt idx="0">
                  <c:v>San Juan (via El Paso)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GasFP0427!$A$8:$A$12</c:f>
              <c:strCache>
                <c:ptCount val="5"/>
                <c:pt idx="0">
                  <c:v>Bal. 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strCache>
            </c:strRef>
          </c:cat>
          <c:val>
            <c:numRef>
              <c:f>GasFP0427!$F$8:$F$12</c:f>
              <c:numCache>
                <c:formatCode>#,##0.00_);[Red]\(#,##0.00\)</c:formatCode>
                <c:ptCount val="5"/>
                <c:pt idx="0">
                  <c:v>4.6612</c:v>
                </c:pt>
                <c:pt idx="1">
                  <c:v>4.5896999999999997</c:v>
                </c:pt>
                <c:pt idx="2">
                  <c:v>4.2598000000000003</c:v>
                </c:pt>
                <c:pt idx="3">
                  <c:v>4.1706000000000003</c:v>
                </c:pt>
                <c:pt idx="4">
                  <c:v>4.1864999999999997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1E-451C-AAB1-815F0130C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999864"/>
        <c:axId val="1"/>
      </c:lineChart>
      <c:catAx>
        <c:axId val="150999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4.4483985765124551E-3"/>
              <c:y val="0.4803664921465968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);[Red]\(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9998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4199288256227758"/>
          <c:y val="0.17015706806282724"/>
          <c:w val="0.2384341637010676"/>
          <c:h val="0.195026178010471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59602649006619E-3"/>
          <c:y val="1.4945652173913042E-2"/>
          <c:w val="0.97682119205298024"/>
          <c:h val="0.97010869565217395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626936"/>
        <c:axId val="1"/>
      </c:barChart>
      <c:catAx>
        <c:axId val="151626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626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9668874172185429"/>
          <c:y val="0.5"/>
          <c:w val="0"/>
          <c:h val="1.358695652173913E-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9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Forward Price of Wholesale Electricity</a:t>
            </a:r>
            <a:endParaRPr lang="en-US" sz="26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Annual, All-Hours (24x7x365) Product</a:t>
            </a:r>
            <a:endParaRPr lang="en-US" sz="19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3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(indicative prices as of April 27, 2001)</a:t>
            </a:r>
          </a:p>
        </c:rich>
      </c:tx>
      <c:layout>
        <c:manualLayout>
          <c:xMode val="edge"/>
          <c:yMode val="edge"/>
          <c:x val="0.29221863163382372"/>
          <c:y val="9.5108758749760346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96029702302956"/>
          <c:y val="0.21331535891017678"/>
          <c:w val="0.80711944998010798"/>
          <c:h val="0.65896782848048241"/>
        </c:manualLayout>
      </c:layout>
      <c:lineChart>
        <c:grouping val="standard"/>
        <c:varyColors val="0"/>
        <c:ser>
          <c:idx val="0"/>
          <c:order val="0"/>
          <c:tx>
            <c:strRef>
              <c:f>ElectricFP0427!$L$5</c:f>
              <c:strCache>
                <c:ptCount val="1"/>
                <c:pt idx="0">
                  <c:v>Mid-Columbia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ElectricFP0427!$A$6:$A$10</c:f>
              <c:strCache>
                <c:ptCount val="5"/>
                <c:pt idx="0">
                  <c:v>Bal. 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strCache>
            </c:strRef>
          </c:cat>
          <c:val>
            <c:numRef>
              <c:f>ElectricFP0427!$L$6:$L$10</c:f>
              <c:numCache>
                <c:formatCode>0.00</c:formatCode>
                <c:ptCount val="5"/>
                <c:pt idx="0">
                  <c:v>315.76</c:v>
                </c:pt>
                <c:pt idx="1">
                  <c:v>149.49</c:v>
                </c:pt>
                <c:pt idx="2">
                  <c:v>71.52</c:v>
                </c:pt>
                <c:pt idx="3">
                  <c:v>54.26</c:v>
                </c:pt>
                <c:pt idx="4">
                  <c:v>44.31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D-46F3-82BC-E172B4AC74C7}"/>
            </c:ext>
          </c:extLst>
        </c:ser>
        <c:ser>
          <c:idx val="4"/>
          <c:order val="1"/>
          <c:tx>
            <c:strRef>
              <c:f>ElectricFP0427!$N$5</c:f>
              <c:strCache>
                <c:ptCount val="1"/>
                <c:pt idx="0">
                  <c:v>California Northern Zone (NP-15)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ElectricFP0427!$A$6:$A$10</c:f>
              <c:strCache>
                <c:ptCount val="5"/>
                <c:pt idx="0">
                  <c:v>Bal. 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strCache>
            </c:strRef>
          </c:cat>
          <c:val>
            <c:numRef>
              <c:f>ElectricFP0427!$N$6:$N$10</c:f>
              <c:numCache>
                <c:formatCode>0.00</c:formatCode>
                <c:ptCount val="5"/>
                <c:pt idx="0">
                  <c:v>232.86</c:v>
                </c:pt>
                <c:pt idx="1">
                  <c:v>100.46</c:v>
                </c:pt>
                <c:pt idx="2">
                  <c:v>58.36</c:v>
                </c:pt>
                <c:pt idx="3">
                  <c:v>49.53</c:v>
                </c:pt>
                <c:pt idx="4">
                  <c:v>45.66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9D-46F3-82BC-E172B4AC74C7}"/>
            </c:ext>
          </c:extLst>
        </c:ser>
        <c:ser>
          <c:idx val="6"/>
          <c:order val="2"/>
          <c:tx>
            <c:strRef>
              <c:f>ElectricFP0427!$O$5</c:f>
              <c:strCache>
                <c:ptCount val="1"/>
                <c:pt idx="0">
                  <c:v>California Southern Zone (SP-15)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ElectricFP0427!$A$6:$A$10</c:f>
              <c:strCache>
                <c:ptCount val="5"/>
                <c:pt idx="0">
                  <c:v>Bal. 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strCache>
            </c:strRef>
          </c:cat>
          <c:val>
            <c:numRef>
              <c:f>ElectricFP0427!$O$6:$O$10</c:f>
              <c:numCache>
                <c:formatCode>0.00</c:formatCode>
                <c:ptCount val="5"/>
                <c:pt idx="0">
                  <c:v>210.24</c:v>
                </c:pt>
                <c:pt idx="1">
                  <c:v>93.72</c:v>
                </c:pt>
                <c:pt idx="2">
                  <c:v>55.56</c:v>
                </c:pt>
                <c:pt idx="3">
                  <c:v>50.72</c:v>
                </c:pt>
                <c:pt idx="4">
                  <c:v>45.48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9D-46F3-82BC-E172B4AC74C7}"/>
            </c:ext>
          </c:extLst>
        </c:ser>
        <c:ser>
          <c:idx val="7"/>
          <c:order val="3"/>
          <c:tx>
            <c:strRef>
              <c:f>ElectricFP0427!$P$5</c:f>
              <c:strCache>
                <c:ptCount val="1"/>
                <c:pt idx="0">
                  <c:v>Palo Verde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ElectricFP0427!$A$6:$A$10</c:f>
              <c:strCache>
                <c:ptCount val="5"/>
                <c:pt idx="0">
                  <c:v>Bal. 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strCache>
            </c:strRef>
          </c:cat>
          <c:val>
            <c:numRef>
              <c:f>ElectricFP0427!$P$6:$P$10</c:f>
              <c:numCache>
                <c:formatCode>0.00</c:formatCode>
                <c:ptCount val="5"/>
                <c:pt idx="0">
                  <c:v>198.85</c:v>
                </c:pt>
                <c:pt idx="1">
                  <c:v>81.400000000000006</c:v>
                </c:pt>
                <c:pt idx="2">
                  <c:v>45.47</c:v>
                </c:pt>
                <c:pt idx="3">
                  <c:v>37.409999999999997</c:v>
                </c:pt>
                <c:pt idx="4">
                  <c:v>35.549999999999997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9D-46F3-82BC-E172B4AC7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57648"/>
        <c:axId val="1"/>
      </c:lineChart>
      <c:catAx>
        <c:axId val="15175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($/MWh)</a:t>
                </a:r>
              </a:p>
            </c:rich>
          </c:tx>
          <c:layout>
            <c:manualLayout>
              <c:xMode val="edge"/>
              <c:yMode val="edge"/>
              <c:x val="3.9735111383636085E-2"/>
              <c:y val="0.452445952338145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7576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9933793003651092"/>
          <c:y val="0.22146753823158483"/>
          <c:w val="0.3004967798387479"/>
          <c:h val="0.173913158856704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46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59602649006619E-3"/>
          <c:y val="1.4945652173913042E-2"/>
          <c:w val="0.92715231788079477"/>
          <c:h val="0.97010869565217395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517672"/>
        <c:axId val="1"/>
      </c:barChart>
      <c:catAx>
        <c:axId val="1515176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517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701986754966894"/>
          <c:y val="0.37771739130434784"/>
          <c:w val="4.9668874172185434E-2"/>
          <c:h val="0.244565217391304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9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Forward Price of Off-Peak Wholesale Electricity</a:t>
            </a:r>
            <a:endParaRPr lang="en-US" sz="26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Annual, Off-Peak-Hour (6x8 + 24) Product</a:t>
            </a:r>
            <a:endParaRPr lang="en-US" sz="19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75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(indicative prices as of April 27, 2001)</a:t>
            </a:r>
          </a:p>
        </c:rich>
      </c:tx>
      <c:layout>
        <c:manualLayout>
          <c:xMode val="edge"/>
          <c:yMode val="edge"/>
          <c:x val="0.19701992727719558"/>
          <c:y val="9.5108758749760346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82122292056747"/>
          <c:y val="0.20788057269590474"/>
          <c:w val="0.81125852408257015"/>
          <c:h val="0.66440261469475448"/>
        </c:manualLayout>
      </c:layout>
      <c:lineChart>
        <c:grouping val="standard"/>
        <c:varyColors val="0"/>
        <c:ser>
          <c:idx val="0"/>
          <c:order val="0"/>
          <c:tx>
            <c:strRef>
              <c:f>ElectricFP0427!$G$5</c:f>
              <c:strCache>
                <c:ptCount val="1"/>
                <c:pt idx="0">
                  <c:v>Mid-Columbia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ElectricFP0427!$A$6:$A$10</c:f>
              <c:strCache>
                <c:ptCount val="5"/>
                <c:pt idx="0">
                  <c:v>Bal. 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strCache>
            </c:strRef>
          </c:cat>
          <c:val>
            <c:numRef>
              <c:f>ElectricFP0427!$G$6:$G$10</c:f>
              <c:numCache>
                <c:formatCode>0.00</c:formatCode>
                <c:ptCount val="5"/>
                <c:pt idx="0">
                  <c:v>259.79518162671599</c:v>
                </c:pt>
                <c:pt idx="1">
                  <c:v>126.082390254773</c:v>
                </c:pt>
                <c:pt idx="2">
                  <c:v>62.929746671888601</c:v>
                </c:pt>
                <c:pt idx="3">
                  <c:v>48.1514865275281</c:v>
                </c:pt>
                <c:pt idx="4">
                  <c:v>39.347368859179198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9-423E-84AC-C70FA4353EB9}"/>
            </c:ext>
          </c:extLst>
        </c:ser>
        <c:ser>
          <c:idx val="3"/>
          <c:order val="1"/>
          <c:tx>
            <c:strRef>
              <c:f>ElectricFP0427!$I$5</c:f>
              <c:strCache>
                <c:ptCount val="1"/>
                <c:pt idx="0">
                  <c:v>California Northern Zone (NP-15)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ElectricFP0427!$A$6:$A$10</c:f>
              <c:strCache>
                <c:ptCount val="5"/>
                <c:pt idx="0">
                  <c:v>Bal. 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strCache>
            </c:strRef>
          </c:cat>
          <c:val>
            <c:numRef>
              <c:f>ElectricFP0427!$I$6:$I$10</c:f>
              <c:numCache>
                <c:formatCode>0.00</c:formatCode>
                <c:ptCount val="5"/>
                <c:pt idx="0">
                  <c:v>194.46</c:v>
                </c:pt>
                <c:pt idx="1">
                  <c:v>83.55</c:v>
                </c:pt>
                <c:pt idx="2">
                  <c:v>49.25</c:v>
                </c:pt>
                <c:pt idx="3">
                  <c:v>42.29</c:v>
                </c:pt>
                <c:pt idx="4">
                  <c:v>38.51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9-423E-84AC-C70FA4353EB9}"/>
            </c:ext>
          </c:extLst>
        </c:ser>
        <c:ser>
          <c:idx val="4"/>
          <c:order val="2"/>
          <c:tx>
            <c:strRef>
              <c:f>ElectricFP0427!$J$5</c:f>
              <c:strCache>
                <c:ptCount val="1"/>
                <c:pt idx="0">
                  <c:v>California Southern Zone (SP-15)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ElectricFP0427!$A$6:$A$10</c:f>
              <c:strCache>
                <c:ptCount val="5"/>
                <c:pt idx="0">
                  <c:v>Bal. 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strCache>
            </c:strRef>
          </c:cat>
          <c:val>
            <c:numRef>
              <c:f>ElectricFP0427!$J$6:$J$10</c:f>
              <c:numCache>
                <c:formatCode>0.00</c:formatCode>
                <c:ptCount val="5"/>
                <c:pt idx="0">
                  <c:v>155.66999999999999</c:v>
                </c:pt>
                <c:pt idx="1">
                  <c:v>71.25</c:v>
                </c:pt>
                <c:pt idx="2">
                  <c:v>48.49</c:v>
                </c:pt>
                <c:pt idx="3">
                  <c:v>43.04</c:v>
                </c:pt>
                <c:pt idx="4">
                  <c:v>38.700000000000003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C9-423E-84AC-C70FA4353EB9}"/>
            </c:ext>
          </c:extLst>
        </c:ser>
        <c:ser>
          <c:idx val="5"/>
          <c:order val="3"/>
          <c:tx>
            <c:strRef>
              <c:f>ElectricFP0427!$K$5</c:f>
              <c:strCache>
                <c:ptCount val="1"/>
                <c:pt idx="0">
                  <c:v>Palo Verde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ElectricFP0427!$A$6:$A$10</c:f>
              <c:strCache>
                <c:ptCount val="5"/>
                <c:pt idx="0">
                  <c:v>Bal. 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strCache>
            </c:strRef>
          </c:cat>
          <c:val>
            <c:numRef>
              <c:f>ElectricFP0427!$K$6:$K$10</c:f>
              <c:numCache>
                <c:formatCode>0.00</c:formatCode>
                <c:ptCount val="5"/>
                <c:pt idx="0">
                  <c:v>165.06</c:v>
                </c:pt>
                <c:pt idx="1">
                  <c:v>68.37</c:v>
                </c:pt>
                <c:pt idx="2">
                  <c:v>50.54</c:v>
                </c:pt>
                <c:pt idx="3">
                  <c:v>39.85</c:v>
                </c:pt>
                <c:pt idx="4">
                  <c:v>36.799999999999997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C9-423E-84AC-C70FA4353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23344"/>
        <c:axId val="1"/>
      </c:lineChart>
      <c:catAx>
        <c:axId val="15102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($/MWh)</a:t>
                </a:r>
              </a:p>
            </c:rich>
          </c:tx>
          <c:layout>
            <c:manualLayout>
              <c:xMode val="edge"/>
              <c:yMode val="edge"/>
              <c:x val="3.9735111383636085E-2"/>
              <c:y val="0.4497285592310096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0233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9023196701109437"/>
          <c:y val="0.22146753823158483"/>
          <c:w val="0.30877492804367213"/>
          <c:h val="0.173913158856704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46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59602649006619E-3"/>
          <c:y val="1.4945652173913042E-2"/>
          <c:w val="0.97682119205298024"/>
          <c:h val="0.97010869565217395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022360"/>
        <c:axId val="1"/>
      </c:barChart>
      <c:catAx>
        <c:axId val="151022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022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9668874172185429"/>
          <c:y val="0.5"/>
          <c:w val="0"/>
          <c:h val="1.358695652173913E-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9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Forward Price of On-Peak Wholesale Electricity</a:t>
            </a:r>
            <a:endParaRPr lang="en-US" sz="26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Annual, Peak-Hour (6x16) Product</a:t>
            </a:r>
            <a:endParaRPr lang="en-US" sz="19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75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(indicative prices as of April 27, 2001)</a:t>
            </a:r>
          </a:p>
        </c:rich>
      </c:tx>
      <c:layout>
        <c:manualLayout>
          <c:xMode val="edge"/>
          <c:yMode val="edge"/>
          <c:x val="0.23261596455836955"/>
          <c:y val="9.5108758749760346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82122292056747"/>
          <c:y val="0.20788057269590474"/>
          <c:w val="0.81125852408257015"/>
          <c:h val="0.66440261469475448"/>
        </c:manualLayout>
      </c:layout>
      <c:lineChart>
        <c:grouping val="standard"/>
        <c:varyColors val="0"/>
        <c:ser>
          <c:idx val="0"/>
          <c:order val="0"/>
          <c:tx>
            <c:strRef>
              <c:f>ElectricFP0427!$B$5</c:f>
              <c:strCache>
                <c:ptCount val="1"/>
                <c:pt idx="0">
                  <c:v>Mid-Columbia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ElectricFP0427!$A$6:$A$10</c:f>
              <c:strCache>
                <c:ptCount val="5"/>
                <c:pt idx="0">
                  <c:v>Bal. 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strCache>
            </c:strRef>
          </c:cat>
          <c:val>
            <c:numRef>
              <c:f>ElectricFP0427!$B$6:$B$10</c:f>
              <c:numCache>
                <c:formatCode>0.00</c:formatCode>
                <c:ptCount val="5"/>
                <c:pt idx="0">
                  <c:v>360.11412692322602</c:v>
                </c:pt>
                <c:pt idx="1">
                  <c:v>167.81961950285699</c:v>
                </c:pt>
                <c:pt idx="2">
                  <c:v>78.2394720449132</c:v>
                </c:pt>
                <c:pt idx="3">
                  <c:v>59.030245868415001</c:v>
                </c:pt>
                <c:pt idx="4">
                  <c:v>48.199348134818898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2-4730-A9FE-A4E1BD2195A7}"/>
            </c:ext>
          </c:extLst>
        </c:ser>
        <c:ser>
          <c:idx val="2"/>
          <c:order val="1"/>
          <c:tx>
            <c:strRef>
              <c:f>ElectricFP0427!$D$5</c:f>
              <c:strCache>
                <c:ptCount val="1"/>
                <c:pt idx="0">
                  <c:v>California Northern Zone (NP-15)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ElectricFP0427!$A$6:$A$10</c:f>
              <c:strCache>
                <c:ptCount val="5"/>
                <c:pt idx="0">
                  <c:v>Bal. 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strCache>
            </c:strRef>
          </c:cat>
          <c:val>
            <c:numRef>
              <c:f>ElectricFP0427!$D$6:$D$10</c:f>
              <c:numCache>
                <c:formatCode>0.00</c:formatCode>
                <c:ptCount val="5"/>
                <c:pt idx="0">
                  <c:v>263.30204636384798</c:v>
                </c:pt>
                <c:pt idx="1">
                  <c:v>113.70172784928999</c:v>
                </c:pt>
                <c:pt idx="2">
                  <c:v>65.503066324451694</c:v>
                </c:pt>
                <c:pt idx="3">
                  <c:v>55.196435054669202</c:v>
                </c:pt>
                <c:pt idx="4">
                  <c:v>51.255362345425802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2-4730-A9FE-A4E1BD2195A7}"/>
            </c:ext>
          </c:extLst>
        </c:ser>
        <c:ser>
          <c:idx val="4"/>
          <c:order val="2"/>
          <c:tx>
            <c:strRef>
              <c:f>ElectricFP0427!$E$5</c:f>
              <c:strCache>
                <c:ptCount val="1"/>
                <c:pt idx="0">
                  <c:v>California Southern Zone (SP-15)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ElectricFP0427!$A$6:$A$10</c:f>
              <c:strCache>
                <c:ptCount val="5"/>
                <c:pt idx="0">
                  <c:v>Bal. 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strCache>
            </c:strRef>
          </c:cat>
          <c:val>
            <c:numRef>
              <c:f>ElectricFP0427!$E$6:$E$10</c:f>
              <c:numCache>
                <c:formatCode>0.00</c:formatCode>
                <c:ptCount val="5"/>
                <c:pt idx="0">
                  <c:v>253.492148636021</c:v>
                </c:pt>
                <c:pt idx="1">
                  <c:v>111.318239259599</c:v>
                </c:pt>
                <c:pt idx="2">
                  <c:v>61.106708531234197</c:v>
                </c:pt>
                <c:pt idx="3">
                  <c:v>56.725361717163203</c:v>
                </c:pt>
                <c:pt idx="4">
                  <c:v>50.797524354703199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D2-4730-A9FE-A4E1BD2195A7}"/>
            </c:ext>
          </c:extLst>
        </c:ser>
        <c:ser>
          <c:idx val="5"/>
          <c:order val="3"/>
          <c:tx>
            <c:strRef>
              <c:f>ElectricFP0427!$F$5</c:f>
              <c:strCache>
                <c:ptCount val="1"/>
                <c:pt idx="0">
                  <c:v>Palo Verde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ElectricFP0427!$A$6:$A$10</c:f>
              <c:strCache>
                <c:ptCount val="5"/>
                <c:pt idx="0">
                  <c:v>Bal. 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strCache>
            </c:strRef>
          </c:cat>
          <c:val>
            <c:numRef>
              <c:f>ElectricFP0427!$F$6:$F$10</c:f>
              <c:numCache>
                <c:formatCode>0.00</c:formatCode>
                <c:ptCount val="5"/>
                <c:pt idx="0">
                  <c:v>327.101285050596</c:v>
                </c:pt>
                <c:pt idx="1">
                  <c:v>132.31186052046499</c:v>
                </c:pt>
                <c:pt idx="2">
                  <c:v>60.342221698051802</c:v>
                </c:pt>
                <c:pt idx="3">
                  <c:v>51.287376209650901</c:v>
                </c:pt>
                <c:pt idx="4">
                  <c:v>49.893667494632901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D2-4730-A9FE-A4E1BD219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21376"/>
        <c:axId val="1"/>
      </c:lineChart>
      <c:catAx>
        <c:axId val="15102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($/MWh)</a:t>
                </a:r>
              </a:p>
            </c:rich>
          </c:tx>
          <c:layout>
            <c:manualLayout>
              <c:xMode val="edge"/>
              <c:yMode val="edge"/>
              <c:x val="3.9735111383636085E-2"/>
              <c:y val="0.4497285592310096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0213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7781474470370808"/>
          <c:y val="0.22146753823158483"/>
          <c:w val="0.32284777999204323"/>
          <c:h val="0.173913158856704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464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75" right="0.75" top="1" bottom="1" header="0.5" footer="0.5"/>
  <pageSetup orientation="landscape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75" workbookViewId="0"/>
  </sheetViews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graphicFrame macro="">
      <cdr:nvGraphicFramePr>
        <cdr:cNvPr id="3073" name="Chart 1"/>
        <cdr:cNvGraphicFramePr>
          <a:graphicFrameLocks xmlns:a="http://schemas.openxmlformats.org/drawingml/2006/main"/>
        </cdr:cNvGraphicFramePr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graphicFrame macro="">
      <cdr:nvGraphicFramePr>
        <cdr:cNvPr id="4097" name="Chart 1"/>
        <cdr:cNvGraphicFramePr>
          <a:graphicFrameLocks xmlns:a="http://schemas.openxmlformats.org/drawingml/2006/main"/>
        </cdr:cNvGraphicFramePr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graphicFrame macro="">
      <cdr:nvGraphicFramePr>
        <cdr:cNvPr id="5121" name="Chart 1"/>
        <cdr:cNvGraphicFramePr>
          <a:graphicFrameLocks xmlns:a="http://schemas.openxmlformats.org/drawingml/2006/main"/>
        </cdr:cNvGraphicFramePr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2"/>
  <sheetViews>
    <sheetView workbookViewId="0">
      <pane xSplit="1" ySplit="2" topLeftCell="B3" activePane="bottomRight" state="frozen"/>
      <selection activeCell="E8" sqref="E8"/>
      <selection pane="topRight" activeCell="E8" sqref="E8"/>
      <selection pane="bottomLeft" activeCell="E8" sqref="E8"/>
      <selection pane="bottomRight" activeCell="I24" sqref="I24"/>
    </sheetView>
  </sheetViews>
  <sheetFormatPr defaultRowHeight="13.2" x14ac:dyDescent="0.25"/>
  <cols>
    <col min="2" max="7" width="9.109375" style="18" customWidth="1"/>
    <col min="8" max="8" width="2.33203125" style="18" customWidth="1"/>
    <col min="9" max="13" width="9.109375" style="18" customWidth="1"/>
  </cols>
  <sheetData>
    <row r="1" spans="1:14" x14ac:dyDescent="0.25">
      <c r="A1" t="s">
        <v>27</v>
      </c>
      <c r="E1" t="s">
        <v>18</v>
      </c>
    </row>
    <row r="2" spans="1:14" x14ac:dyDescent="0.25">
      <c r="B2" s="18" t="s">
        <v>19</v>
      </c>
      <c r="C2" s="18" t="s">
        <v>20</v>
      </c>
      <c r="D2" s="18" t="s">
        <v>21</v>
      </c>
      <c r="E2" s="18" t="s">
        <v>10</v>
      </c>
      <c r="F2" s="18" t="s">
        <v>22</v>
      </c>
      <c r="G2" s="18" t="s">
        <v>12</v>
      </c>
      <c r="I2" s="18" t="s">
        <v>8</v>
      </c>
      <c r="J2" s="18" t="s">
        <v>9</v>
      </c>
      <c r="K2" s="18" t="s">
        <v>10</v>
      </c>
      <c r="L2" s="18" t="s">
        <v>11</v>
      </c>
      <c r="M2" s="18" t="s">
        <v>12</v>
      </c>
    </row>
    <row r="3" spans="1:14" x14ac:dyDescent="0.25">
      <c r="A3" t="s">
        <v>13</v>
      </c>
      <c r="B3" s="19">
        <v>9.35</v>
      </c>
      <c r="C3" s="19">
        <f t="shared" ref="C3:G6" si="0">$B3+I3</f>
        <v>9.35</v>
      </c>
      <c r="D3" s="19">
        <f t="shared" si="0"/>
        <v>9.5</v>
      </c>
      <c r="E3" s="19">
        <f t="shared" si="0"/>
        <v>9.25</v>
      </c>
      <c r="F3" s="19">
        <f t="shared" si="0"/>
        <v>8.5499999999999989</v>
      </c>
      <c r="G3" s="19">
        <f t="shared" si="0"/>
        <v>9</v>
      </c>
      <c r="H3" s="19"/>
      <c r="I3" s="19">
        <v>0</v>
      </c>
      <c r="J3" s="19">
        <f>I3+0.15</f>
        <v>0.15</v>
      </c>
      <c r="K3" s="19">
        <v>-0.1</v>
      </c>
      <c r="L3" s="19">
        <v>-0.8</v>
      </c>
      <c r="M3" s="19">
        <v>-0.35</v>
      </c>
    </row>
    <row r="4" spans="1:14" x14ac:dyDescent="0.25">
      <c r="A4" t="s">
        <v>14</v>
      </c>
      <c r="B4" s="19">
        <v>6</v>
      </c>
      <c r="C4" s="19">
        <f t="shared" si="0"/>
        <v>6.65</v>
      </c>
      <c r="D4" s="19">
        <f t="shared" si="0"/>
        <v>6.75</v>
      </c>
      <c r="E4" s="19">
        <f t="shared" si="0"/>
        <v>6.3</v>
      </c>
      <c r="F4" s="19">
        <f t="shared" si="0"/>
        <v>5.4399999999999995</v>
      </c>
      <c r="G4" s="19">
        <f t="shared" si="0"/>
        <v>5.86</v>
      </c>
      <c r="H4" s="19"/>
      <c r="I4" s="19">
        <v>0.65</v>
      </c>
      <c r="J4" s="19">
        <f>I4+0.1</f>
        <v>0.75</v>
      </c>
      <c r="K4" s="19">
        <f>I4-0.35</f>
        <v>0.30000000000000004</v>
      </c>
      <c r="L4" s="19">
        <v>-0.56000000000000005</v>
      </c>
      <c r="M4" s="19">
        <v>-0.14000000000000001</v>
      </c>
    </row>
    <row r="5" spans="1:14" x14ac:dyDescent="0.25">
      <c r="A5" t="s">
        <v>15</v>
      </c>
      <c r="B5" s="19">
        <v>5.75</v>
      </c>
      <c r="C5" s="19">
        <f t="shared" si="0"/>
        <v>7.25</v>
      </c>
      <c r="D5" s="19">
        <f t="shared" si="0"/>
        <v>7.05</v>
      </c>
      <c r="E5" s="19">
        <f t="shared" si="0"/>
        <v>6.75</v>
      </c>
      <c r="F5" s="19">
        <f t="shared" si="0"/>
        <v>5.2</v>
      </c>
      <c r="G5" s="19">
        <f t="shared" si="0"/>
        <v>5.7</v>
      </c>
      <c r="H5" s="19"/>
      <c r="I5" s="19">
        <v>1.5</v>
      </c>
      <c r="J5" s="19">
        <f>I5-0.2</f>
        <v>1.3</v>
      </c>
      <c r="K5" s="19">
        <f>I5-0.5</f>
        <v>1</v>
      </c>
      <c r="L5" s="19">
        <v>-0.55000000000000004</v>
      </c>
      <c r="M5" s="19">
        <v>-0.05</v>
      </c>
    </row>
    <row r="6" spans="1:14" x14ac:dyDescent="0.25">
      <c r="A6" t="s">
        <v>16</v>
      </c>
      <c r="B6" s="19">
        <v>4.3</v>
      </c>
      <c r="C6" s="19">
        <f t="shared" si="0"/>
        <v>5.1099999999999994</v>
      </c>
      <c r="D6" s="19">
        <f t="shared" si="0"/>
        <v>5.4399999999999995</v>
      </c>
      <c r="E6" s="19">
        <f t="shared" si="0"/>
        <v>5.0599999999999996</v>
      </c>
      <c r="F6" s="19">
        <f t="shared" si="0"/>
        <v>3.9</v>
      </c>
      <c r="G6" s="19">
        <f t="shared" si="0"/>
        <v>4.25</v>
      </c>
      <c r="H6" s="19"/>
      <c r="I6" s="19">
        <v>0.81</v>
      </c>
      <c r="J6" s="19">
        <f>I6+0.33</f>
        <v>1.1400000000000001</v>
      </c>
      <c r="K6" s="19">
        <f>I6-0.05</f>
        <v>0.76</v>
      </c>
      <c r="L6" s="19">
        <v>-0.4</v>
      </c>
      <c r="M6" s="19">
        <v>-0.05</v>
      </c>
    </row>
    <row r="7" spans="1:14" x14ac:dyDescent="0.25">
      <c r="B7" s="18" t="s">
        <v>19</v>
      </c>
      <c r="C7" s="18" t="s">
        <v>23</v>
      </c>
      <c r="D7" s="18" t="s">
        <v>24</v>
      </c>
      <c r="E7" s="18" t="s">
        <v>25</v>
      </c>
      <c r="F7" s="18" t="s">
        <v>22</v>
      </c>
      <c r="G7" s="18" t="s">
        <v>12</v>
      </c>
      <c r="H7" s="19"/>
      <c r="I7" s="18" t="s">
        <v>19</v>
      </c>
      <c r="J7" s="18" t="s">
        <v>20</v>
      </c>
      <c r="K7" s="18" t="s">
        <v>21</v>
      </c>
      <c r="L7" s="18" t="s">
        <v>10</v>
      </c>
      <c r="M7" s="18" t="s">
        <v>22</v>
      </c>
      <c r="N7" s="18" t="s">
        <v>12</v>
      </c>
    </row>
    <row r="8" spans="1:14" x14ac:dyDescent="0.25">
      <c r="A8" t="s">
        <v>17</v>
      </c>
      <c r="B8" s="19">
        <v>5.0564</v>
      </c>
      <c r="C8" s="19">
        <v>13.319100000000001</v>
      </c>
      <c r="D8" s="19">
        <v>11.877700000000001</v>
      </c>
      <c r="E8" s="19">
        <v>9.7952999999999992</v>
      </c>
      <c r="F8" s="19">
        <v>4.6612</v>
      </c>
      <c r="G8" s="19">
        <v>5.1809000000000003</v>
      </c>
      <c r="H8" s="19">
        <f t="shared" ref="H8:M8" si="1">(0.667*H3+SUM(H4:H6))/3.6667</f>
        <v>0</v>
      </c>
      <c r="I8" s="19">
        <f t="shared" si="1"/>
        <v>0.80726538849646823</v>
      </c>
      <c r="J8" s="19">
        <f t="shared" si="1"/>
        <v>0.8972782065617585</v>
      </c>
      <c r="K8" s="19">
        <f t="shared" si="1"/>
        <v>0.54362233070608446</v>
      </c>
      <c r="L8" s="19">
        <f t="shared" si="1"/>
        <v>-0.55734038781465634</v>
      </c>
      <c r="M8" s="19">
        <f t="shared" si="1"/>
        <v>-0.12912155344042325</v>
      </c>
    </row>
    <row r="9" spans="1:14" x14ac:dyDescent="0.25">
      <c r="A9">
        <v>2002</v>
      </c>
      <c r="B9" s="19">
        <v>4.7920999999999996</v>
      </c>
      <c r="C9" s="19">
        <v>7.7690999999999999</v>
      </c>
      <c r="D9" s="19">
        <v>7.6241000000000003</v>
      </c>
      <c r="E9" s="19">
        <v>6.8833000000000002</v>
      </c>
      <c r="F9" s="19">
        <v>4.5896999999999997</v>
      </c>
      <c r="G9" s="19">
        <v>4.9408000000000003</v>
      </c>
      <c r="H9" s="19"/>
      <c r="I9" s="19">
        <v>0.95</v>
      </c>
      <c r="J9" s="19">
        <f>I9+0.18</f>
        <v>1.1299999999999999</v>
      </c>
      <c r="K9" s="19">
        <f>I9-0.15</f>
        <v>0.79999999999999993</v>
      </c>
      <c r="L9" s="19">
        <v>-0.33</v>
      </c>
      <c r="M9" s="19">
        <v>-0.02</v>
      </c>
    </row>
    <row r="10" spans="1:14" x14ac:dyDescent="0.25">
      <c r="A10">
        <v>2003</v>
      </c>
      <c r="B10" s="19">
        <v>4.4025999999999996</v>
      </c>
      <c r="C10" s="19">
        <v>5.2126000000000001</v>
      </c>
      <c r="D10" s="19">
        <v>5.3574999999999999</v>
      </c>
      <c r="E10" s="19">
        <v>4.7949000000000002</v>
      </c>
      <c r="F10" s="19">
        <v>4.2598000000000003</v>
      </c>
      <c r="G10" s="19">
        <v>4.5526</v>
      </c>
      <c r="H10" s="19"/>
      <c r="I10" s="19">
        <v>0.65</v>
      </c>
      <c r="J10" s="19">
        <f>I10+0.18</f>
        <v>0.83000000000000007</v>
      </c>
      <c r="K10" s="19">
        <f>I10-0.15</f>
        <v>0.5</v>
      </c>
      <c r="L10" s="19">
        <v>-0.26</v>
      </c>
      <c r="M10" s="19">
        <v>-0.01</v>
      </c>
    </row>
    <row r="11" spans="1:14" x14ac:dyDescent="0.25">
      <c r="A11">
        <v>2004</v>
      </c>
      <c r="B11" s="19">
        <v>4.3189000000000002</v>
      </c>
      <c r="C11" s="19">
        <v>4.8190999999999997</v>
      </c>
      <c r="D11" s="19">
        <v>4.9890999999999996</v>
      </c>
      <c r="E11" s="19">
        <v>4.4847999999999999</v>
      </c>
      <c r="F11" s="19">
        <v>4.1706000000000003</v>
      </c>
      <c r="G11" s="19">
        <v>4.4688999999999997</v>
      </c>
      <c r="H11" s="19"/>
      <c r="I11" s="19">
        <v>0.4</v>
      </c>
      <c r="J11" s="19">
        <f>I11+0.18</f>
        <v>0.58000000000000007</v>
      </c>
      <c r="K11" s="19">
        <f>I11-0.15</f>
        <v>0.25</v>
      </c>
      <c r="L11" s="19">
        <v>-0.22</v>
      </c>
      <c r="M11" s="19">
        <v>0</v>
      </c>
    </row>
    <row r="12" spans="1:14" x14ac:dyDescent="0.25">
      <c r="A12">
        <v>2005</v>
      </c>
      <c r="B12" s="19">
        <v>4.3335999999999997</v>
      </c>
      <c r="C12" s="19">
        <v>4.7686999999999999</v>
      </c>
      <c r="D12" s="19">
        <v>4.9386999999999999</v>
      </c>
      <c r="E12" s="19">
        <v>4.4991000000000003</v>
      </c>
      <c r="F12" s="19">
        <v>4.1864999999999997</v>
      </c>
      <c r="G12" s="19">
        <v>4.4836</v>
      </c>
      <c r="H12" s="19"/>
      <c r="I12" s="19">
        <v>0.4</v>
      </c>
      <c r="J12" s="19">
        <f>I12+0.18</f>
        <v>0.58000000000000007</v>
      </c>
      <c r="K12" s="19">
        <f>I12-0.15</f>
        <v>0.25</v>
      </c>
      <c r="L12" s="19">
        <v>-0.22</v>
      </c>
      <c r="M12" s="19">
        <v>0</v>
      </c>
    </row>
  </sheetData>
  <phoneticPr fontId="0" type="noConversion"/>
  <pageMargins left="0.75" right="0.75" top="1" bottom="1" header="0.5" footer="0.5"/>
  <pageSetup orientation="landscape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15"/>
  <sheetViews>
    <sheetView workbookViewId="0">
      <pane xSplit="1" ySplit="4" topLeftCell="B5" activePane="bottomRight" state="frozen"/>
      <selection activeCell="E8" sqref="E8"/>
      <selection pane="topRight" activeCell="E8" sqref="E8"/>
      <selection pane="bottomLeft" activeCell="E8" sqref="E8"/>
      <selection pane="bottomRight" activeCell="D16" sqref="D16"/>
    </sheetView>
  </sheetViews>
  <sheetFormatPr defaultRowHeight="13.2" x14ac:dyDescent="0.25"/>
  <sheetData>
    <row r="2" spans="1:16" x14ac:dyDescent="0.25">
      <c r="B2" t="s">
        <v>26</v>
      </c>
    </row>
    <row r="5" spans="1:16" x14ac:dyDescent="0.25">
      <c r="A5" s="11" t="s">
        <v>0</v>
      </c>
      <c r="B5" s="12" t="s">
        <v>4</v>
      </c>
      <c r="C5" s="13" t="s">
        <v>3</v>
      </c>
      <c r="D5" s="13" t="s">
        <v>5</v>
      </c>
      <c r="E5" s="13" t="s">
        <v>6</v>
      </c>
      <c r="F5" s="14" t="s">
        <v>2</v>
      </c>
      <c r="G5" s="12" t="s">
        <v>4</v>
      </c>
      <c r="H5" s="13" t="s">
        <v>3</v>
      </c>
      <c r="I5" s="13" t="s">
        <v>5</v>
      </c>
      <c r="J5" s="13" t="s">
        <v>6</v>
      </c>
      <c r="K5" s="14" t="s">
        <v>2</v>
      </c>
      <c r="L5" s="12" t="s">
        <v>4</v>
      </c>
      <c r="M5" s="13" t="s">
        <v>3</v>
      </c>
      <c r="N5" s="13" t="s">
        <v>5</v>
      </c>
      <c r="O5" s="13" t="s">
        <v>6</v>
      </c>
      <c r="P5" s="14" t="s">
        <v>2</v>
      </c>
    </row>
    <row r="6" spans="1:16" x14ac:dyDescent="0.25">
      <c r="A6" s="1" t="s">
        <v>1</v>
      </c>
      <c r="B6" s="2">
        <v>360.11412692322602</v>
      </c>
      <c r="C6" s="3">
        <v>363.99994163608602</v>
      </c>
      <c r="D6" s="3">
        <v>263.30204636384798</v>
      </c>
      <c r="E6" s="3">
        <v>253.492148636021</v>
      </c>
      <c r="F6" s="8">
        <v>327.101285050596</v>
      </c>
      <c r="G6" s="2">
        <v>259.79518162671599</v>
      </c>
      <c r="H6" s="3">
        <v>259.32</v>
      </c>
      <c r="I6" s="3">
        <v>194.46</v>
      </c>
      <c r="J6" s="3">
        <v>155.66999999999999</v>
      </c>
      <c r="K6" s="8">
        <v>165.06</v>
      </c>
      <c r="L6" s="3">
        <v>315.76</v>
      </c>
      <c r="M6" s="3">
        <v>317.72000000000003</v>
      </c>
      <c r="N6" s="3">
        <v>232.86</v>
      </c>
      <c r="O6" s="3">
        <v>210.24</v>
      </c>
      <c r="P6" s="5">
        <v>198.85</v>
      </c>
    </row>
    <row r="7" spans="1:16" x14ac:dyDescent="0.25">
      <c r="A7" s="15">
        <v>2002</v>
      </c>
      <c r="B7" s="4">
        <v>167.81961950285699</v>
      </c>
      <c r="C7" s="5">
        <v>172.419153398194</v>
      </c>
      <c r="D7" s="5">
        <v>113.70172784928999</v>
      </c>
      <c r="E7" s="5">
        <v>111.318239259599</v>
      </c>
      <c r="F7" s="9">
        <v>132.31186052046499</v>
      </c>
      <c r="G7" s="4">
        <v>126.082390254773</v>
      </c>
      <c r="H7" s="5">
        <v>130.62</v>
      </c>
      <c r="I7" s="5">
        <v>83.55</v>
      </c>
      <c r="J7" s="5">
        <v>71.25</v>
      </c>
      <c r="K7" s="9">
        <v>68.37</v>
      </c>
      <c r="L7" s="5">
        <v>149.49</v>
      </c>
      <c r="M7" s="5">
        <v>154.06</v>
      </c>
      <c r="N7" s="5">
        <v>100.46</v>
      </c>
      <c r="O7" s="5">
        <v>93.72</v>
      </c>
      <c r="P7" s="5">
        <v>81.400000000000006</v>
      </c>
    </row>
    <row r="8" spans="1:16" x14ac:dyDescent="0.25">
      <c r="A8" s="15">
        <v>2003</v>
      </c>
      <c r="B8" s="4">
        <v>78.2394720449132</v>
      </c>
      <c r="C8" s="5">
        <v>77.409936636778596</v>
      </c>
      <c r="D8" s="5">
        <v>65.503066324451694</v>
      </c>
      <c r="E8" s="5">
        <v>61.106708531234197</v>
      </c>
      <c r="F8" s="9">
        <v>60.342221698051802</v>
      </c>
      <c r="G8" s="4">
        <v>62.929746671888601</v>
      </c>
      <c r="H8" s="5">
        <v>62.87</v>
      </c>
      <c r="I8" s="5">
        <v>49.25</v>
      </c>
      <c r="J8" s="5">
        <v>48.49</v>
      </c>
      <c r="K8" s="9">
        <v>50.54</v>
      </c>
      <c r="L8" s="5">
        <v>71.52</v>
      </c>
      <c r="M8" s="5">
        <v>71.02</v>
      </c>
      <c r="N8" s="5">
        <v>58.36</v>
      </c>
      <c r="O8" s="5">
        <v>55.56</v>
      </c>
      <c r="P8" s="5">
        <v>45.47</v>
      </c>
    </row>
    <row r="9" spans="1:16" x14ac:dyDescent="0.25">
      <c r="A9" s="15">
        <v>2004</v>
      </c>
      <c r="B9" s="4">
        <v>59.030245868415001</v>
      </c>
      <c r="C9" s="5">
        <v>56.849077099063898</v>
      </c>
      <c r="D9" s="5">
        <v>55.196435054669202</v>
      </c>
      <c r="E9" s="5">
        <v>56.725361717163203</v>
      </c>
      <c r="F9" s="9">
        <v>51.287376209650901</v>
      </c>
      <c r="G9" s="4">
        <v>48.1514865275281</v>
      </c>
      <c r="H9" s="5">
        <v>47.84</v>
      </c>
      <c r="I9" s="5">
        <v>42.29</v>
      </c>
      <c r="J9" s="5">
        <v>43.04</v>
      </c>
      <c r="K9" s="9">
        <v>39.85</v>
      </c>
      <c r="L9" s="5">
        <v>54.26</v>
      </c>
      <c r="M9" s="5">
        <v>52.89</v>
      </c>
      <c r="N9" s="5">
        <v>49.53</v>
      </c>
      <c r="O9" s="5">
        <v>50.72</v>
      </c>
      <c r="P9" s="5">
        <v>37.409999999999997</v>
      </c>
    </row>
    <row r="10" spans="1:16" x14ac:dyDescent="0.25">
      <c r="A10" s="16">
        <v>2005</v>
      </c>
      <c r="B10" s="6">
        <v>48.199348134818898</v>
      </c>
      <c r="C10" s="7">
        <v>44.853403114988701</v>
      </c>
      <c r="D10" s="7">
        <v>51.255362345425802</v>
      </c>
      <c r="E10" s="7">
        <v>50.797524354703199</v>
      </c>
      <c r="F10" s="10">
        <v>49.893667494632901</v>
      </c>
      <c r="G10" s="6">
        <v>39.347368859179198</v>
      </c>
      <c r="H10" s="7">
        <v>39.020000000000003</v>
      </c>
      <c r="I10" s="7">
        <v>38.51</v>
      </c>
      <c r="J10" s="7">
        <v>38.700000000000003</v>
      </c>
      <c r="K10" s="10">
        <v>36.799999999999997</v>
      </c>
      <c r="L10" s="7">
        <v>44.31</v>
      </c>
      <c r="M10" s="7">
        <v>42.29</v>
      </c>
      <c r="N10" s="7">
        <v>45.66</v>
      </c>
      <c r="O10" s="7">
        <v>45.48</v>
      </c>
      <c r="P10" s="7">
        <v>35.549999999999997</v>
      </c>
    </row>
    <row r="11" spans="1:16" x14ac:dyDescent="0.25">
      <c r="A11" t="s">
        <v>7</v>
      </c>
    </row>
    <row r="12" spans="1:16" x14ac:dyDescent="0.25">
      <c r="A12">
        <v>2002</v>
      </c>
      <c r="B12" s="17">
        <f t="shared" ref="B12:P12" si="0">AVERAGE(B6:B7)</f>
        <v>263.96687321304148</v>
      </c>
      <c r="C12" s="17">
        <f t="shared" si="0"/>
        <v>268.20954751713998</v>
      </c>
      <c r="D12" s="17">
        <f t="shared" si="0"/>
        <v>188.50188710656897</v>
      </c>
      <c r="E12" s="17">
        <f t="shared" si="0"/>
        <v>182.40519394781001</v>
      </c>
      <c r="F12" s="17">
        <f t="shared" si="0"/>
        <v>229.70657278553051</v>
      </c>
      <c r="G12" s="17">
        <f t="shared" si="0"/>
        <v>192.93878594074448</v>
      </c>
      <c r="H12" s="17">
        <f t="shared" si="0"/>
        <v>194.97</v>
      </c>
      <c r="I12" s="17">
        <f t="shared" si="0"/>
        <v>139.005</v>
      </c>
      <c r="J12" s="17">
        <f t="shared" si="0"/>
        <v>113.46</v>
      </c>
      <c r="K12" s="17">
        <f t="shared" si="0"/>
        <v>116.715</v>
      </c>
      <c r="L12" s="17">
        <f t="shared" si="0"/>
        <v>232.625</v>
      </c>
      <c r="M12" s="17">
        <f t="shared" si="0"/>
        <v>235.89000000000001</v>
      </c>
      <c r="N12" s="17">
        <f t="shared" si="0"/>
        <v>166.66</v>
      </c>
      <c r="O12" s="17">
        <f t="shared" si="0"/>
        <v>151.98000000000002</v>
      </c>
      <c r="P12" s="17">
        <f t="shared" si="0"/>
        <v>140.125</v>
      </c>
    </row>
    <row r="13" spans="1:16" x14ac:dyDescent="0.25">
      <c r="A13">
        <v>2003</v>
      </c>
      <c r="B13" s="17">
        <f t="shared" ref="B13:P13" si="1">AVERAGE(B6:B8)</f>
        <v>202.05773949033207</v>
      </c>
      <c r="C13" s="17">
        <f t="shared" si="1"/>
        <v>204.60967722368619</v>
      </c>
      <c r="D13" s="17">
        <f t="shared" si="1"/>
        <v>147.50228017919656</v>
      </c>
      <c r="E13" s="17">
        <f t="shared" si="1"/>
        <v>141.97236547561806</v>
      </c>
      <c r="F13" s="17">
        <f t="shared" si="1"/>
        <v>173.25178908970429</v>
      </c>
      <c r="G13" s="17">
        <f t="shared" si="1"/>
        <v>149.60243951779253</v>
      </c>
      <c r="H13" s="17">
        <f t="shared" si="1"/>
        <v>150.93666666666667</v>
      </c>
      <c r="I13" s="17">
        <f t="shared" si="1"/>
        <v>109.08666666666666</v>
      </c>
      <c r="J13" s="17">
        <f t="shared" si="1"/>
        <v>91.803333333333327</v>
      </c>
      <c r="K13" s="17">
        <f t="shared" si="1"/>
        <v>94.65666666666668</v>
      </c>
      <c r="L13" s="17">
        <f t="shared" si="1"/>
        <v>178.92333333333332</v>
      </c>
      <c r="M13" s="17">
        <f t="shared" si="1"/>
        <v>180.93333333333337</v>
      </c>
      <c r="N13" s="17">
        <f t="shared" si="1"/>
        <v>130.56</v>
      </c>
      <c r="O13" s="17">
        <f t="shared" si="1"/>
        <v>119.84000000000002</v>
      </c>
      <c r="P13" s="17">
        <f t="shared" si="1"/>
        <v>108.57333333333334</v>
      </c>
    </row>
    <row r="14" spans="1:16" x14ac:dyDescent="0.25">
      <c r="A14">
        <v>2004</v>
      </c>
      <c r="B14" s="17">
        <f t="shared" ref="B14:P14" si="2">AVERAGE(B6:B9)</f>
        <v>166.3008660848528</v>
      </c>
      <c r="C14" s="17">
        <f t="shared" si="2"/>
        <v>167.66952719253064</v>
      </c>
      <c r="D14" s="17">
        <f t="shared" si="2"/>
        <v>124.42581889806472</v>
      </c>
      <c r="E14" s="17">
        <f t="shared" si="2"/>
        <v>120.66061453600435</v>
      </c>
      <c r="F14" s="17">
        <f t="shared" si="2"/>
        <v>142.76068586969095</v>
      </c>
      <c r="G14" s="17">
        <f t="shared" si="2"/>
        <v>124.23970127022642</v>
      </c>
      <c r="H14" s="17">
        <f t="shared" si="2"/>
        <v>125.16249999999999</v>
      </c>
      <c r="I14" s="17">
        <f t="shared" si="2"/>
        <v>92.387500000000003</v>
      </c>
      <c r="J14" s="17">
        <f t="shared" si="2"/>
        <v>79.612499999999997</v>
      </c>
      <c r="K14" s="17">
        <f t="shared" si="2"/>
        <v>80.955000000000013</v>
      </c>
      <c r="L14" s="17">
        <f t="shared" si="2"/>
        <v>147.75749999999999</v>
      </c>
      <c r="M14" s="17">
        <f t="shared" si="2"/>
        <v>148.92250000000001</v>
      </c>
      <c r="N14" s="17">
        <f t="shared" si="2"/>
        <v>110.30250000000001</v>
      </c>
      <c r="O14" s="17">
        <f t="shared" si="2"/>
        <v>102.56</v>
      </c>
      <c r="P14" s="17">
        <f t="shared" si="2"/>
        <v>90.782499999999999</v>
      </c>
    </row>
    <row r="15" spans="1:16" x14ac:dyDescent="0.25">
      <c r="A15">
        <v>2005</v>
      </c>
      <c r="B15" s="17">
        <f t="shared" ref="B15:P15" si="3">AVERAGE(B6:B10)</f>
        <v>142.68056249484601</v>
      </c>
      <c r="C15" s="17">
        <f t="shared" si="3"/>
        <v>143.10630237702225</v>
      </c>
      <c r="D15" s="17">
        <f t="shared" si="3"/>
        <v>109.79172758753694</v>
      </c>
      <c r="E15" s="17">
        <f t="shared" si="3"/>
        <v>106.68799649974412</v>
      </c>
      <c r="F15" s="17">
        <f t="shared" si="3"/>
        <v>124.18728219467934</v>
      </c>
      <c r="G15" s="17">
        <f t="shared" si="3"/>
        <v>107.26123478801696</v>
      </c>
      <c r="H15" s="17">
        <f t="shared" si="3"/>
        <v>107.934</v>
      </c>
      <c r="I15" s="17">
        <f t="shared" si="3"/>
        <v>81.611999999999995</v>
      </c>
      <c r="J15" s="17">
        <f t="shared" si="3"/>
        <v>71.429999999999993</v>
      </c>
      <c r="K15" s="17">
        <f t="shared" si="3"/>
        <v>72.124000000000009</v>
      </c>
      <c r="L15" s="17">
        <f t="shared" si="3"/>
        <v>127.06799999999998</v>
      </c>
      <c r="M15" s="17">
        <f t="shared" si="3"/>
        <v>127.596</v>
      </c>
      <c r="N15" s="17">
        <f t="shared" si="3"/>
        <v>97.373999999999995</v>
      </c>
      <c r="O15" s="17">
        <f t="shared" si="3"/>
        <v>91.144000000000005</v>
      </c>
      <c r="P15" s="17">
        <f t="shared" si="3"/>
        <v>79.736000000000004</v>
      </c>
    </row>
  </sheetData>
  <phoneticPr fontId="0" type="noConversion"/>
  <pageMargins left="0.75" right="0.75" top="1" bottom="1" header="0.5" footer="0.5"/>
  <pageSetup scale="79" fitToHeight="99" orientation="landscape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GasFP0427</vt:lpstr>
      <vt:lpstr>ElectricFP0427</vt:lpstr>
      <vt:lpstr>Gas Forward P Chart</vt:lpstr>
      <vt:lpstr>All Hour Forward Curves Chart</vt:lpstr>
      <vt:lpstr>OffPeak Forward Curve Chart</vt:lpstr>
      <vt:lpstr>OnPeak Forward Curve Chart</vt:lpstr>
      <vt:lpstr>ElectricFP0427!Print_Titles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perry</dc:creator>
  <cp:lastModifiedBy>Havlíček Jan</cp:lastModifiedBy>
  <cp:lastPrinted>2001-01-09T07:23:19Z</cp:lastPrinted>
  <dcterms:created xsi:type="dcterms:W3CDTF">2000-12-22T17:38:04Z</dcterms:created>
  <dcterms:modified xsi:type="dcterms:W3CDTF">2023-09-10T15:00:22Z</dcterms:modified>
</cp:coreProperties>
</file>