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80" windowHeight="9096"/>
  </bookViews>
  <sheets>
    <sheet name="NWPL &amp; PGE Map" sheetId="15225" r:id="rId1"/>
    <sheet name="OPS_SHEET NEW" sheetId="1" r:id="rId2"/>
    <sheet name="TCPL Map" sheetId="200" r:id="rId3"/>
    <sheet name="TradeOPs" sheetId="1522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deliver" localSheetId="3">[8]Mids!#REF!</definedName>
    <definedName name="_2deliver">'[6]#REF'!#REF!</definedName>
    <definedName name="Data">[10]Data!$A$1:$X$3001</definedName>
    <definedName name="Data2">[10]Data!$AB$2:$DF$24</definedName>
    <definedName name="deliveries" localSheetId="3">#REF!</definedName>
    <definedName name="deliveries">#REF!</definedName>
    <definedName name="Opsheet">#REF!</definedName>
    <definedName name="_xlnm.Print_Area" localSheetId="0">'NWPL &amp; PGE Map'!$A$1:$AK$105</definedName>
    <definedName name="_xlnm.Print_Area" localSheetId="1">'OPS_SHEET NEW'!$A$1:$AE$96</definedName>
    <definedName name="_xlnm.Print_Area" localSheetId="2">'TCPL Map'!$A$1:$BT$108</definedName>
    <definedName name="_xlnm.Print_Area" localSheetId="3">TradeOPs!$A$1:$AG$113</definedName>
  </definedNames>
  <calcPr calcId="92512"/>
</workbook>
</file>

<file path=xl/calcChain.xml><?xml version="1.0" encoding="utf-8"?>
<calcChain xmlns="http://schemas.openxmlformats.org/spreadsheetml/2006/main">
  <c r="B1" i="15225" l="1"/>
  <c r="AY1" i="15225"/>
  <c r="B2" i="15225"/>
  <c r="AT2" i="15225"/>
  <c r="B3" i="15225"/>
  <c r="C3" i="15225"/>
  <c r="D3" i="15225"/>
  <c r="B4" i="15225"/>
  <c r="C4" i="15225"/>
  <c r="AA4" i="15225"/>
  <c r="AB4" i="15225"/>
  <c r="B5" i="15225"/>
  <c r="R5" i="15225"/>
  <c r="S5" i="15225"/>
  <c r="AA5" i="15225"/>
  <c r="AB5" i="15225"/>
  <c r="J6" i="15225"/>
  <c r="K6" i="15225"/>
  <c r="L6" i="15225"/>
  <c r="R6" i="15225"/>
  <c r="S6" i="15225"/>
  <c r="AB6" i="15225"/>
  <c r="B7" i="15225"/>
  <c r="C7" i="15225"/>
  <c r="D7" i="15225"/>
  <c r="E7" i="15225"/>
  <c r="J7" i="15225"/>
  <c r="K7" i="15225"/>
  <c r="L7" i="15225"/>
  <c r="S7" i="15225"/>
  <c r="AA7" i="15225"/>
  <c r="AB7" i="15225"/>
  <c r="B8" i="15225"/>
  <c r="C8" i="15225"/>
  <c r="D8" i="15225"/>
  <c r="E8" i="15225"/>
  <c r="J8" i="15225"/>
  <c r="K8" i="15225"/>
  <c r="L8" i="15225"/>
  <c r="R8" i="15225"/>
  <c r="S8" i="15225"/>
  <c r="AA8" i="15225"/>
  <c r="AB8" i="15225"/>
  <c r="B9" i="15225"/>
  <c r="C9" i="15225"/>
  <c r="D9" i="15225"/>
  <c r="E9" i="15225"/>
  <c r="K9" i="15225"/>
  <c r="L9" i="15225"/>
  <c r="R9" i="15225"/>
  <c r="S9" i="15225"/>
  <c r="B10" i="15225"/>
  <c r="C10" i="15225"/>
  <c r="D10" i="15225"/>
  <c r="E10" i="15225"/>
  <c r="J10" i="15225"/>
  <c r="K10" i="15225"/>
  <c r="L10" i="15225"/>
  <c r="N10" i="15225"/>
  <c r="O10" i="15225"/>
  <c r="P10" i="15225"/>
  <c r="Q10" i="15225"/>
  <c r="R10" i="15225"/>
  <c r="S10" i="15225"/>
  <c r="C11" i="15225"/>
  <c r="D11" i="15225"/>
  <c r="E11" i="15225"/>
  <c r="J11" i="15225"/>
  <c r="K11" i="15225"/>
  <c r="L11" i="15225"/>
  <c r="N11" i="15225"/>
  <c r="O11" i="15225"/>
  <c r="P11" i="15225"/>
  <c r="Q11" i="15225"/>
  <c r="S11" i="15225"/>
  <c r="B12" i="15225"/>
  <c r="C12" i="15225"/>
  <c r="E12" i="15225"/>
  <c r="H12" i="15225"/>
  <c r="I12" i="15225"/>
  <c r="J12" i="15225"/>
  <c r="K12" i="15225"/>
  <c r="L12" i="15225"/>
  <c r="N12" i="15225"/>
  <c r="O12" i="15225"/>
  <c r="Q12" i="15225"/>
  <c r="W12" i="15225"/>
  <c r="X12" i="15225"/>
  <c r="B13" i="15225"/>
  <c r="C13" i="15225"/>
  <c r="E13" i="15225"/>
  <c r="H13" i="15225"/>
  <c r="I13" i="15225"/>
  <c r="J13" i="15225"/>
  <c r="O13" i="15225"/>
  <c r="W13" i="15225"/>
  <c r="X13" i="15225"/>
  <c r="E14" i="15225"/>
  <c r="I14" i="15225"/>
  <c r="J14" i="15225"/>
  <c r="N14" i="15225"/>
  <c r="O14" i="15225"/>
  <c r="X14" i="15225"/>
  <c r="H15" i="15225"/>
  <c r="I15" i="15225"/>
  <c r="W15" i="15225"/>
  <c r="X15" i="15225"/>
  <c r="W16" i="15225"/>
  <c r="X16" i="15225"/>
  <c r="C17" i="15225"/>
  <c r="D17" i="15225"/>
  <c r="F17" i="15225"/>
  <c r="G17" i="15225"/>
  <c r="J17" i="15225"/>
  <c r="S17" i="15225"/>
  <c r="T17" i="15225"/>
  <c r="C18" i="15225"/>
  <c r="D18" i="15225"/>
  <c r="F18" i="15225"/>
  <c r="G18" i="15225"/>
  <c r="S18" i="15225"/>
  <c r="T18" i="15225"/>
  <c r="C19" i="15225"/>
  <c r="D19" i="15225"/>
  <c r="F19" i="15225"/>
  <c r="G19" i="15225"/>
  <c r="J19" i="15225"/>
  <c r="K19" i="15225"/>
  <c r="T19" i="15225"/>
  <c r="C20" i="15225"/>
  <c r="D20" i="15225"/>
  <c r="G20" i="15225"/>
  <c r="J20" i="15225"/>
  <c r="K20" i="15225"/>
  <c r="S20" i="15225"/>
  <c r="T20" i="15225"/>
  <c r="F21" i="15225"/>
  <c r="G21" i="15225"/>
  <c r="K21" i="15225"/>
  <c r="L21" i="15225"/>
  <c r="M21" i="15225"/>
  <c r="N21" i="15225"/>
  <c r="O21" i="15225"/>
  <c r="S21" i="15225"/>
  <c r="T21" i="15225"/>
  <c r="F22" i="15225"/>
  <c r="G22" i="15225"/>
  <c r="J22" i="15225"/>
  <c r="K22" i="15225"/>
  <c r="L22" i="15225"/>
  <c r="M22" i="15225"/>
  <c r="N22" i="15225"/>
  <c r="O22" i="15225"/>
  <c r="Q22" i="15225"/>
  <c r="R22" i="15225"/>
  <c r="F23" i="15225"/>
  <c r="G23" i="15225"/>
  <c r="L23" i="15225"/>
  <c r="M23" i="15225"/>
  <c r="O23" i="15225"/>
  <c r="Q23" i="15225"/>
  <c r="R23" i="15225"/>
  <c r="G24" i="15225"/>
  <c r="M24" i="15225"/>
  <c r="N24" i="15225"/>
  <c r="O24" i="15225"/>
  <c r="G25" i="15225"/>
  <c r="L25" i="15225"/>
  <c r="M25" i="15225"/>
  <c r="Q25" i="15225"/>
  <c r="R25" i="15225"/>
  <c r="L26" i="15225"/>
  <c r="M26" i="15225"/>
  <c r="Q26" i="15225"/>
  <c r="R26" i="15225"/>
  <c r="H27" i="15225"/>
  <c r="I27" i="15225"/>
  <c r="L27" i="15225"/>
  <c r="M27" i="15225"/>
  <c r="H28" i="15225"/>
  <c r="I28" i="15225"/>
  <c r="M28" i="15225"/>
  <c r="H29" i="15225"/>
  <c r="I29" i="15225"/>
  <c r="M29" i="15225"/>
  <c r="I30" i="15225"/>
  <c r="N30" i="15225"/>
  <c r="O30" i="15225"/>
  <c r="P30" i="15225"/>
  <c r="Q30" i="15225"/>
  <c r="H31" i="15225"/>
  <c r="I31" i="15225"/>
  <c r="N31" i="15225"/>
  <c r="O31" i="15225"/>
  <c r="P31" i="15225"/>
  <c r="Q31" i="15225"/>
  <c r="H32" i="15225"/>
  <c r="I32" i="15225"/>
  <c r="N32" i="15225"/>
  <c r="O32" i="15225"/>
  <c r="P32" i="15225"/>
  <c r="Q32" i="15225"/>
  <c r="I33" i="15225"/>
  <c r="O33" i="15225"/>
  <c r="Q33" i="15225"/>
  <c r="I34" i="15225"/>
  <c r="N34" i="15225"/>
  <c r="O34" i="15225"/>
  <c r="P34" i="15225"/>
  <c r="Q34" i="15225"/>
  <c r="N35" i="15225"/>
  <c r="O35" i="15225"/>
  <c r="P35" i="15225"/>
  <c r="Q35" i="15225"/>
  <c r="N36" i="15225"/>
  <c r="O36" i="15225"/>
  <c r="P36" i="15225"/>
  <c r="Q36" i="15225"/>
  <c r="N37" i="15225"/>
  <c r="P37" i="15225"/>
  <c r="J43" i="15225"/>
  <c r="K43" i="15225"/>
  <c r="V43" i="15225"/>
  <c r="W43" i="15225"/>
  <c r="J44" i="15225"/>
  <c r="K44" i="15225"/>
  <c r="V44" i="15225"/>
  <c r="W44" i="15225"/>
  <c r="K45" i="15225"/>
  <c r="Q45" i="15225"/>
  <c r="R45" i="15225"/>
  <c r="S45" i="15225"/>
  <c r="T45" i="15225"/>
  <c r="V45" i="15225"/>
  <c r="W45" i="15225"/>
  <c r="Z45" i="15225"/>
  <c r="AA45" i="15225"/>
  <c r="AB45" i="15225"/>
  <c r="AC45" i="15225"/>
  <c r="J46" i="15225"/>
  <c r="K46" i="15225"/>
  <c r="Q46" i="15225"/>
  <c r="R46" i="15225"/>
  <c r="S46" i="15225"/>
  <c r="T46" i="15225"/>
  <c r="W46" i="15225"/>
  <c r="Z46" i="15225"/>
  <c r="AA46" i="15225"/>
  <c r="AB46" i="15225"/>
  <c r="AC46" i="15225"/>
  <c r="J47" i="15225"/>
  <c r="K47" i="15225"/>
  <c r="R47" i="15225"/>
  <c r="S47" i="15225"/>
  <c r="T47" i="15225"/>
  <c r="V47" i="15225"/>
  <c r="W47" i="15225"/>
  <c r="Z47" i="15225"/>
  <c r="AA47" i="15225"/>
  <c r="K48" i="15225"/>
  <c r="O48" i="15225"/>
  <c r="P48" i="15225"/>
  <c r="Q48" i="15225"/>
  <c r="R48" i="15225"/>
  <c r="S48" i="15225"/>
  <c r="T48" i="15225"/>
  <c r="V48" i="15225"/>
  <c r="W48" i="15225"/>
  <c r="AA48" i="15225"/>
  <c r="AC48" i="15225"/>
  <c r="O49" i="15225"/>
  <c r="P49" i="15225"/>
  <c r="T49" i="15225"/>
  <c r="Z49" i="15225"/>
  <c r="AA49" i="15225"/>
  <c r="G50" i="15225"/>
  <c r="H50" i="15225"/>
  <c r="O50" i="15225"/>
  <c r="P50" i="15225"/>
  <c r="S50" i="15225"/>
  <c r="T50" i="15225"/>
  <c r="Z50" i="15225"/>
  <c r="AA50" i="15225"/>
  <c r="AB50" i="15225"/>
  <c r="AC50" i="15225"/>
  <c r="G51" i="15225"/>
  <c r="H51" i="15225"/>
  <c r="P51" i="15225"/>
  <c r="S51" i="15225"/>
  <c r="T51" i="15225"/>
  <c r="AA51" i="15225"/>
  <c r="H52" i="15225"/>
  <c r="O52" i="15225"/>
  <c r="P52" i="15225"/>
  <c r="G53" i="15225"/>
  <c r="H53" i="15225"/>
  <c r="O53" i="15225"/>
  <c r="P53" i="15225"/>
  <c r="T53" i="15225"/>
  <c r="E54" i="15225"/>
  <c r="F54" i="15225"/>
  <c r="G54" i="15225"/>
  <c r="H54" i="15225"/>
  <c r="O54" i="15225"/>
  <c r="P54" i="15225"/>
  <c r="AA54" i="15225"/>
  <c r="AB54" i="15225"/>
  <c r="E55" i="15225"/>
  <c r="F55" i="15225"/>
  <c r="H55" i="15225"/>
  <c r="P55" i="15225"/>
  <c r="AA55" i="15225"/>
  <c r="AB55" i="15225"/>
  <c r="F56" i="15225"/>
  <c r="P56" i="15225"/>
  <c r="AB56" i="15225"/>
  <c r="F57" i="15225"/>
  <c r="AA57" i="15225"/>
  <c r="AB57" i="15225"/>
  <c r="AF57" i="15225"/>
  <c r="AG57" i="15225"/>
  <c r="AF58" i="15225"/>
  <c r="AG58" i="15225"/>
  <c r="I59" i="15225"/>
  <c r="J59" i="15225"/>
  <c r="P59" i="15225"/>
  <c r="Q59" i="15225"/>
  <c r="AF59" i="15225"/>
  <c r="AG59" i="15225"/>
  <c r="I60" i="15225"/>
  <c r="J60" i="15225"/>
  <c r="P60" i="15225"/>
  <c r="Q60" i="15225"/>
  <c r="AC60" i="15225"/>
  <c r="AD60" i="15225"/>
  <c r="AF60" i="15225"/>
  <c r="AG60" i="15225"/>
  <c r="J61" i="15225"/>
  <c r="P61" i="15225"/>
  <c r="Q61" i="15225"/>
  <c r="AC61" i="15225"/>
  <c r="AD61" i="15225"/>
  <c r="AF61" i="15225"/>
  <c r="AG61" i="15225"/>
  <c r="AH61" i="15225"/>
  <c r="AI61" i="15225"/>
  <c r="I62" i="15225"/>
  <c r="J62" i="15225"/>
  <c r="Q62" i="15225"/>
  <c r="AD62" i="15225"/>
  <c r="AH62" i="15225"/>
  <c r="AI62" i="15225"/>
  <c r="I63" i="15225"/>
  <c r="J63" i="15225"/>
  <c r="P63" i="15225"/>
  <c r="Q63" i="15225"/>
  <c r="S63" i="15225"/>
  <c r="T63" i="15225"/>
  <c r="V63" i="15225"/>
  <c r="W63" i="15225"/>
  <c r="AC63" i="15225"/>
  <c r="AD63" i="15225"/>
  <c r="AI63" i="15225"/>
  <c r="E64" i="15225"/>
  <c r="F64" i="15225"/>
  <c r="J64" i="15225"/>
  <c r="P64" i="15225"/>
  <c r="Q64" i="15225"/>
  <c r="S64" i="15225"/>
  <c r="T64" i="15225"/>
  <c r="V64" i="15225"/>
  <c r="W64" i="15225"/>
  <c r="AC64" i="15225"/>
  <c r="AD64" i="15225"/>
  <c r="AE64" i="15225"/>
  <c r="AF64" i="15225"/>
  <c r="AH64" i="15225"/>
  <c r="AI64" i="15225"/>
  <c r="E65" i="15225"/>
  <c r="F65" i="15225"/>
  <c r="S65" i="15225"/>
  <c r="T65" i="15225"/>
  <c r="W65" i="15225"/>
  <c r="AE65" i="15225"/>
  <c r="AF65" i="15225"/>
  <c r="F66" i="15225"/>
  <c r="S66" i="15225"/>
  <c r="T66" i="15225"/>
  <c r="V66" i="15225"/>
  <c r="W66" i="15225"/>
  <c r="AE66" i="15225"/>
  <c r="AF66" i="15225"/>
  <c r="E67" i="15225"/>
  <c r="F67" i="15225"/>
  <c r="T67" i="15225"/>
  <c r="W67" i="15225"/>
  <c r="E68" i="15225"/>
  <c r="F68" i="15225"/>
  <c r="H68" i="15225"/>
  <c r="I68" i="15225"/>
  <c r="Z68" i="15225"/>
  <c r="AA68" i="15225"/>
  <c r="F69" i="15225"/>
  <c r="H69" i="15225"/>
  <c r="I69" i="15225"/>
  <c r="Z69" i="15225"/>
  <c r="AA69" i="15225"/>
  <c r="C70" i="15225"/>
  <c r="D70" i="15225"/>
  <c r="I70" i="15225"/>
  <c r="Z70" i="15225"/>
  <c r="AA70" i="15225"/>
  <c r="AB70" i="15225"/>
  <c r="AC70" i="15225"/>
  <c r="C71" i="15225"/>
  <c r="D71" i="15225"/>
  <c r="H71" i="15225"/>
  <c r="I71" i="15225"/>
  <c r="AA71" i="15225"/>
  <c r="AB71" i="15225"/>
  <c r="AC71" i="15225"/>
  <c r="C72" i="15225"/>
  <c r="D72" i="15225"/>
  <c r="H72" i="15225"/>
  <c r="I72" i="15225"/>
  <c r="O72" i="15225"/>
  <c r="P72" i="15225"/>
  <c r="Z72" i="15225"/>
  <c r="AA72" i="15225"/>
  <c r="AB72" i="15225"/>
  <c r="AC72" i="15225"/>
  <c r="C73" i="15225"/>
  <c r="D73" i="15225"/>
  <c r="I73" i="15225"/>
  <c r="O73" i="15225"/>
  <c r="P73" i="15225"/>
  <c r="T73" i="15225"/>
  <c r="V73" i="15225"/>
  <c r="W73" i="15225"/>
  <c r="X73" i="15225"/>
  <c r="Z73" i="15225"/>
  <c r="AA73" i="15225"/>
  <c r="AC73" i="15225"/>
  <c r="O74" i="15225"/>
  <c r="P74" i="15225"/>
  <c r="R74" i="15225"/>
  <c r="S74" i="15225"/>
  <c r="T74" i="15225"/>
  <c r="V74" i="15225"/>
  <c r="W74" i="15225"/>
  <c r="X74" i="15225"/>
  <c r="AB74" i="15225"/>
  <c r="AC74" i="15225"/>
  <c r="O75" i="15225"/>
  <c r="P75" i="15225"/>
  <c r="R75" i="15225"/>
  <c r="S75" i="15225"/>
  <c r="V75" i="15225"/>
  <c r="W75" i="15225"/>
  <c r="X75" i="15225"/>
  <c r="AB75" i="15225"/>
  <c r="AC75" i="15225"/>
  <c r="AH75" i="15225"/>
  <c r="AI75" i="15225"/>
  <c r="E76" i="15225"/>
  <c r="F76" i="15225"/>
  <c r="P76" i="15225"/>
  <c r="R76" i="15225"/>
  <c r="S76" i="15225"/>
  <c r="T76" i="15225"/>
  <c r="V76" i="15225"/>
  <c r="W76" i="15225"/>
  <c r="X76" i="15225"/>
  <c r="AH76" i="15225"/>
  <c r="AI76" i="15225"/>
  <c r="E77" i="15225"/>
  <c r="F77" i="15225"/>
  <c r="L77" i="15225"/>
  <c r="M77" i="15225"/>
  <c r="R77" i="15225"/>
  <c r="S77" i="15225"/>
  <c r="AH77" i="15225"/>
  <c r="AI77" i="15225"/>
  <c r="L78" i="15225"/>
  <c r="M78" i="15225"/>
  <c r="S78" i="15225"/>
  <c r="L79" i="15225"/>
  <c r="M79" i="15225"/>
  <c r="L80" i="15225"/>
  <c r="M80" i="15225"/>
  <c r="E81" i="15225"/>
  <c r="F81" i="15225"/>
  <c r="L81" i="15225"/>
  <c r="M81" i="15225"/>
  <c r="AG81" i="15225"/>
  <c r="AH81" i="15225"/>
  <c r="AG82" i="15225"/>
  <c r="AH82" i="15225"/>
  <c r="AG83" i="15225"/>
  <c r="AH83" i="15225"/>
  <c r="AH84" i="15225"/>
  <c r="X85" i="15225"/>
  <c r="Z85" i="15225"/>
  <c r="AA85" i="15225"/>
  <c r="AB85" i="15225"/>
  <c r="AC85" i="15225"/>
  <c r="AG85" i="15225"/>
  <c r="AH85" i="15225"/>
  <c r="X86" i="15225"/>
  <c r="Z86" i="15225"/>
  <c r="AA86" i="15225"/>
  <c r="AB86" i="15225"/>
  <c r="AC86" i="15225"/>
  <c r="AH86" i="15225"/>
  <c r="X87" i="15225"/>
  <c r="Z87" i="15225"/>
  <c r="Z88" i="15225"/>
  <c r="AA88" i="15225"/>
  <c r="AB88" i="15225"/>
  <c r="X89" i="15225"/>
  <c r="Z89" i="15225"/>
  <c r="AA89" i="15225"/>
  <c r="AB89" i="15225"/>
  <c r="AC89" i="15225"/>
  <c r="AI89" i="15225"/>
  <c r="AJ89" i="15225"/>
  <c r="X90" i="15225"/>
  <c r="Z90" i="15225"/>
  <c r="AA90" i="15225"/>
  <c r="AB90" i="15225"/>
  <c r="AC90" i="15225"/>
  <c r="AI90" i="15225"/>
  <c r="AJ90" i="15225"/>
  <c r="AK90" i="15225"/>
  <c r="X91" i="15225"/>
  <c r="AC91" i="15225"/>
  <c r="AI91" i="15225"/>
  <c r="AJ91" i="15225"/>
  <c r="AK91" i="15225"/>
  <c r="AI92" i="15225"/>
  <c r="AJ92" i="15225"/>
  <c r="AK92" i="15225"/>
  <c r="AI93" i="15225"/>
  <c r="AJ93" i="15225"/>
  <c r="AK93" i="15225"/>
  <c r="AI94" i="15225"/>
  <c r="AJ94" i="15225"/>
  <c r="AK94" i="15225"/>
  <c r="AI95" i="15225"/>
  <c r="AJ95" i="15225"/>
  <c r="AK95" i="15225"/>
  <c r="AI96" i="15225"/>
  <c r="AJ96" i="15225"/>
  <c r="AK96" i="15225"/>
  <c r="AI97" i="15225"/>
  <c r="AJ97" i="15225"/>
  <c r="AK97" i="15225"/>
  <c r="AI98" i="15225"/>
  <c r="AJ98" i="15225"/>
  <c r="AK98" i="15225"/>
  <c r="AA100" i="15225"/>
  <c r="AB100" i="15225"/>
  <c r="AC100" i="15225"/>
  <c r="AD100" i="15225"/>
  <c r="AA101" i="15225"/>
  <c r="AB101" i="15225"/>
  <c r="AC101" i="15225"/>
  <c r="AD101" i="15225"/>
  <c r="AB102" i="15225"/>
  <c r="AC102" i="15225"/>
  <c r="AD102" i="15225"/>
  <c r="AA103" i="15225"/>
  <c r="AB103" i="15225"/>
  <c r="AC103" i="15225"/>
  <c r="AD103" i="15225"/>
  <c r="AB105" i="15225"/>
  <c r="AC105" i="15225"/>
  <c r="AD105" i="15225"/>
  <c r="A2" i="1"/>
  <c r="D5" i="1"/>
  <c r="E5" i="1"/>
  <c r="F5" i="1"/>
  <c r="G5" i="1"/>
  <c r="H5" i="1"/>
  <c r="I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D6" i="1"/>
  <c r="E6" i="1"/>
  <c r="F6" i="1"/>
  <c r="G6" i="1"/>
  <c r="H6" i="1"/>
  <c r="I6" i="1"/>
  <c r="K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C7" i="1"/>
  <c r="D7" i="1"/>
  <c r="E7" i="1"/>
  <c r="F7" i="1"/>
  <c r="G7" i="1"/>
  <c r="H7" i="1"/>
  <c r="I7" i="1"/>
  <c r="J7" i="1"/>
  <c r="K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C8" i="1"/>
  <c r="D8" i="1"/>
  <c r="E8" i="1"/>
  <c r="F8" i="1"/>
  <c r="G8" i="1"/>
  <c r="H8" i="1"/>
  <c r="I8" i="1"/>
  <c r="J8" i="1"/>
  <c r="K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C9" i="1"/>
  <c r="D9" i="1"/>
  <c r="E9" i="1"/>
  <c r="F9" i="1"/>
  <c r="G9" i="1"/>
  <c r="H9" i="1"/>
  <c r="I9" i="1"/>
  <c r="J9" i="1"/>
  <c r="K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E10" i="1"/>
  <c r="F10" i="1"/>
  <c r="G10" i="1"/>
  <c r="H10" i="1"/>
  <c r="I10" i="1"/>
  <c r="J10" i="1"/>
  <c r="K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E11" i="1"/>
  <c r="F11" i="1"/>
  <c r="G11" i="1"/>
  <c r="H11" i="1"/>
  <c r="I11" i="1"/>
  <c r="J11" i="1"/>
  <c r="K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E12" i="1"/>
  <c r="F12" i="1"/>
  <c r="G12" i="1"/>
  <c r="H12" i="1"/>
  <c r="I12" i="1"/>
  <c r="J12" i="1"/>
  <c r="K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E13" i="1"/>
  <c r="F13" i="1"/>
  <c r="G13" i="1"/>
  <c r="H13" i="1"/>
  <c r="I13" i="1"/>
  <c r="J13" i="1"/>
  <c r="K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E14" i="1"/>
  <c r="F14" i="1"/>
  <c r="G14" i="1"/>
  <c r="H14" i="1"/>
  <c r="I14" i="1"/>
  <c r="J14" i="1"/>
  <c r="K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E15" i="1"/>
  <c r="F15" i="1"/>
  <c r="G15" i="1"/>
  <c r="H15" i="1"/>
  <c r="I15" i="1"/>
  <c r="J15" i="1"/>
  <c r="K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E16" i="1"/>
  <c r="F16" i="1"/>
  <c r="G16" i="1"/>
  <c r="H16" i="1"/>
  <c r="I16" i="1"/>
  <c r="J16" i="1"/>
  <c r="K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E17" i="1"/>
  <c r="F17" i="1"/>
  <c r="G17" i="1"/>
  <c r="H17" i="1"/>
  <c r="I17" i="1"/>
  <c r="J17" i="1"/>
  <c r="K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E18" i="1"/>
  <c r="F18" i="1"/>
  <c r="G18" i="1"/>
  <c r="H18" i="1"/>
  <c r="I18" i="1"/>
  <c r="J18" i="1"/>
  <c r="K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E19" i="1"/>
  <c r="F19" i="1"/>
  <c r="G19" i="1"/>
  <c r="H19" i="1"/>
  <c r="I19" i="1"/>
  <c r="J19" i="1"/>
  <c r="K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C20" i="1"/>
  <c r="D20" i="1"/>
  <c r="E20" i="1"/>
  <c r="F20" i="1"/>
  <c r="G20" i="1"/>
  <c r="H20" i="1"/>
  <c r="I20" i="1"/>
  <c r="J20" i="1"/>
  <c r="K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C22" i="1"/>
  <c r="D22" i="1"/>
  <c r="E22" i="1"/>
  <c r="F22" i="1"/>
  <c r="G22" i="1"/>
  <c r="H22" i="1"/>
  <c r="I22" i="1"/>
  <c r="J22" i="1"/>
  <c r="K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C23" i="1"/>
  <c r="D23" i="1"/>
  <c r="E23" i="1"/>
  <c r="F23" i="1"/>
  <c r="G23" i="1"/>
  <c r="H23" i="1"/>
  <c r="I23" i="1"/>
  <c r="J23" i="1"/>
  <c r="K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E24" i="1"/>
  <c r="F24" i="1"/>
  <c r="G24" i="1"/>
  <c r="H24" i="1"/>
  <c r="I24" i="1"/>
  <c r="J24" i="1"/>
  <c r="K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E25" i="1"/>
  <c r="F25" i="1"/>
  <c r="G25" i="1"/>
  <c r="H25" i="1"/>
  <c r="I25" i="1"/>
  <c r="J25" i="1"/>
  <c r="K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E26" i="1"/>
  <c r="F26" i="1"/>
  <c r="G26" i="1"/>
  <c r="H26" i="1"/>
  <c r="I26" i="1"/>
  <c r="J26" i="1"/>
  <c r="K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E27" i="1"/>
  <c r="F27" i="1"/>
  <c r="G27" i="1"/>
  <c r="H27" i="1"/>
  <c r="I27" i="1"/>
  <c r="J27" i="1"/>
  <c r="K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E28" i="1"/>
  <c r="F28" i="1"/>
  <c r="G28" i="1"/>
  <c r="H28" i="1"/>
  <c r="I28" i="1"/>
  <c r="J28" i="1"/>
  <c r="K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E29" i="1"/>
  <c r="F29" i="1"/>
  <c r="G29" i="1"/>
  <c r="H29" i="1"/>
  <c r="I29" i="1"/>
  <c r="J29" i="1"/>
  <c r="K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C30" i="1"/>
  <c r="D30" i="1"/>
  <c r="E30" i="1"/>
  <c r="F30" i="1"/>
  <c r="G30" i="1"/>
  <c r="H30" i="1"/>
  <c r="I30" i="1"/>
  <c r="J30" i="1"/>
  <c r="K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E32" i="1"/>
  <c r="F32" i="1"/>
  <c r="G32" i="1"/>
  <c r="H32" i="1"/>
  <c r="I32" i="1"/>
  <c r="J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E33" i="1"/>
  <c r="F33" i="1"/>
  <c r="G33" i="1"/>
  <c r="H33" i="1"/>
  <c r="I33" i="1"/>
  <c r="J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E34" i="1"/>
  <c r="F34" i="1"/>
  <c r="G34" i="1"/>
  <c r="H34" i="1"/>
  <c r="I34" i="1"/>
  <c r="J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E35" i="1"/>
  <c r="F35" i="1"/>
  <c r="G35" i="1"/>
  <c r="H35" i="1"/>
  <c r="I35" i="1"/>
  <c r="J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E36" i="1"/>
  <c r="F36" i="1"/>
  <c r="G36" i="1"/>
  <c r="H36" i="1"/>
  <c r="I36" i="1"/>
  <c r="J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D37" i="1"/>
  <c r="E37" i="1"/>
  <c r="F37" i="1"/>
  <c r="G37" i="1"/>
  <c r="H37" i="1"/>
  <c r="I37" i="1"/>
  <c r="J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E38" i="1"/>
  <c r="F38" i="1"/>
  <c r="G38" i="1"/>
  <c r="H38" i="1"/>
  <c r="I38" i="1"/>
  <c r="J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E39" i="1"/>
  <c r="F39" i="1"/>
  <c r="G39" i="1"/>
  <c r="H39" i="1"/>
  <c r="I39" i="1"/>
  <c r="J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E40" i="1"/>
  <c r="F40" i="1"/>
  <c r="G40" i="1"/>
  <c r="H40" i="1"/>
  <c r="I40" i="1"/>
  <c r="J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E41" i="1"/>
  <c r="F41" i="1"/>
  <c r="G41" i="1"/>
  <c r="H41" i="1"/>
  <c r="I41" i="1"/>
  <c r="J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D42" i="1"/>
  <c r="E42" i="1"/>
  <c r="F42" i="1"/>
  <c r="G42" i="1"/>
  <c r="H42" i="1"/>
  <c r="I42" i="1"/>
  <c r="J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E44" i="1"/>
  <c r="F44" i="1"/>
  <c r="G44" i="1"/>
  <c r="H44" i="1"/>
  <c r="I44" i="1"/>
  <c r="J44" i="1"/>
  <c r="K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E45" i="1"/>
  <c r="F45" i="1"/>
  <c r="G45" i="1"/>
  <c r="H45" i="1"/>
  <c r="I45" i="1"/>
  <c r="J45" i="1"/>
  <c r="K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C46" i="1"/>
  <c r="D46" i="1"/>
  <c r="E46" i="1"/>
  <c r="F46" i="1"/>
  <c r="G46" i="1"/>
  <c r="H46" i="1"/>
  <c r="I46" i="1"/>
  <c r="J46" i="1"/>
  <c r="K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D47" i="1"/>
  <c r="E47" i="1"/>
  <c r="F47" i="1"/>
  <c r="G47" i="1"/>
  <c r="H47" i="1"/>
  <c r="I47" i="1"/>
  <c r="J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E48" i="1"/>
  <c r="F48" i="1"/>
  <c r="G48" i="1"/>
  <c r="H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C49" i="1"/>
  <c r="D49" i="1"/>
  <c r="E49" i="1"/>
  <c r="F49" i="1"/>
  <c r="G49" i="1"/>
  <c r="H49" i="1"/>
  <c r="I49" i="1"/>
  <c r="K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E50" i="1"/>
  <c r="F50" i="1"/>
  <c r="G50" i="1"/>
  <c r="H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E52" i="1"/>
  <c r="F52" i="1"/>
  <c r="G52" i="1"/>
  <c r="H52" i="1"/>
  <c r="I52" i="1"/>
  <c r="J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E53" i="1"/>
  <c r="F53" i="1"/>
  <c r="G53" i="1"/>
  <c r="H53" i="1"/>
  <c r="I53" i="1"/>
  <c r="J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E54" i="1"/>
  <c r="F54" i="1"/>
  <c r="G54" i="1"/>
  <c r="H54" i="1"/>
  <c r="I54" i="1"/>
  <c r="J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E55" i="1"/>
  <c r="F55" i="1"/>
  <c r="G55" i="1"/>
  <c r="H55" i="1"/>
  <c r="I55" i="1"/>
  <c r="AC55" i="1"/>
  <c r="AD55" i="1"/>
  <c r="E56" i="1"/>
  <c r="F56" i="1"/>
  <c r="G56" i="1"/>
  <c r="H56" i="1"/>
  <c r="I56" i="1"/>
  <c r="AC56" i="1"/>
  <c r="AD56" i="1"/>
  <c r="AC57" i="1"/>
  <c r="AD57" i="1"/>
  <c r="C58" i="1"/>
  <c r="D58" i="1"/>
  <c r="E58" i="1"/>
  <c r="F58" i="1"/>
  <c r="G58" i="1"/>
  <c r="H58" i="1"/>
  <c r="I58" i="1"/>
  <c r="AC58" i="1"/>
  <c r="AD58" i="1"/>
  <c r="C59" i="1"/>
  <c r="D59" i="1"/>
  <c r="E59" i="1"/>
  <c r="F59" i="1"/>
  <c r="G59" i="1"/>
  <c r="H59" i="1"/>
  <c r="I59" i="1"/>
  <c r="AC59" i="1"/>
  <c r="AD59" i="1"/>
  <c r="C60" i="1"/>
  <c r="D60" i="1"/>
  <c r="E60" i="1"/>
  <c r="F60" i="1"/>
  <c r="G60" i="1"/>
  <c r="H60" i="1"/>
  <c r="I60" i="1"/>
  <c r="J60" i="1"/>
  <c r="AC60" i="1"/>
  <c r="AD60" i="1"/>
  <c r="C61" i="1"/>
  <c r="D61" i="1"/>
  <c r="E61" i="1"/>
  <c r="F61" i="1"/>
  <c r="G61" i="1"/>
  <c r="H61" i="1"/>
  <c r="I61" i="1"/>
  <c r="J61" i="1"/>
  <c r="AC61" i="1"/>
  <c r="AD61" i="1"/>
  <c r="C62" i="1"/>
  <c r="D62" i="1"/>
  <c r="E62" i="1"/>
  <c r="F62" i="1"/>
  <c r="G62" i="1"/>
  <c r="H62" i="1"/>
  <c r="I62" i="1"/>
  <c r="J62" i="1"/>
  <c r="AC62" i="1"/>
  <c r="AD62" i="1"/>
  <c r="C63" i="1"/>
  <c r="D63" i="1"/>
  <c r="E63" i="1"/>
  <c r="F63" i="1"/>
  <c r="G63" i="1"/>
  <c r="H63" i="1"/>
  <c r="I63" i="1"/>
  <c r="J63" i="1"/>
  <c r="AC63" i="1"/>
  <c r="AD63" i="1"/>
  <c r="C64" i="1"/>
  <c r="D64" i="1"/>
  <c r="E64" i="1"/>
  <c r="F64" i="1"/>
  <c r="G64" i="1"/>
  <c r="H64" i="1"/>
  <c r="I64" i="1"/>
  <c r="J64" i="1"/>
  <c r="AC64" i="1"/>
  <c r="AD64" i="1"/>
  <c r="C65" i="1"/>
  <c r="D65" i="1"/>
  <c r="E65" i="1"/>
  <c r="F65" i="1"/>
  <c r="G65" i="1"/>
  <c r="H65" i="1"/>
  <c r="I65" i="1"/>
  <c r="J65" i="1"/>
  <c r="AC65" i="1"/>
  <c r="AD65" i="1"/>
  <c r="C66" i="1"/>
  <c r="D66" i="1"/>
  <c r="E66" i="1"/>
  <c r="F66" i="1"/>
  <c r="G66" i="1"/>
  <c r="H66" i="1"/>
  <c r="I66" i="1"/>
  <c r="J66" i="1"/>
  <c r="AC66" i="1"/>
  <c r="AD66" i="1"/>
  <c r="C67" i="1"/>
  <c r="D67" i="1"/>
  <c r="E67" i="1"/>
  <c r="F67" i="1"/>
  <c r="G67" i="1"/>
  <c r="H67" i="1"/>
  <c r="I67" i="1"/>
  <c r="J67" i="1"/>
  <c r="AC67" i="1"/>
  <c r="AD67" i="1"/>
  <c r="C68" i="1"/>
  <c r="D68" i="1"/>
  <c r="E68" i="1"/>
  <c r="F68" i="1"/>
  <c r="G68" i="1"/>
  <c r="H68" i="1"/>
  <c r="I68" i="1"/>
  <c r="J68" i="1"/>
  <c r="AC68" i="1"/>
  <c r="AD68" i="1"/>
  <c r="C69" i="1"/>
  <c r="D69" i="1"/>
  <c r="E69" i="1"/>
  <c r="F69" i="1"/>
  <c r="G69" i="1"/>
  <c r="H69" i="1"/>
  <c r="I69" i="1"/>
  <c r="J69" i="1"/>
  <c r="AC69" i="1"/>
  <c r="AD69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G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G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G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G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G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G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G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G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G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G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G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G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G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G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G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G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G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G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BI3" i="200"/>
  <c r="BJ3" i="200"/>
  <c r="BK3" i="200"/>
  <c r="G6" i="200"/>
  <c r="G12" i="200"/>
  <c r="G19" i="200"/>
  <c r="B25" i="200"/>
  <c r="C25" i="200"/>
  <c r="B26" i="200"/>
  <c r="C26" i="200"/>
  <c r="C27" i="200"/>
  <c r="E29" i="200"/>
  <c r="F29" i="200"/>
  <c r="E30" i="200"/>
  <c r="F30" i="200"/>
  <c r="F31" i="200"/>
  <c r="T36" i="200"/>
  <c r="U36" i="200"/>
  <c r="V36" i="200"/>
  <c r="W36" i="200"/>
  <c r="X36" i="200"/>
  <c r="T37" i="200"/>
  <c r="U37" i="200"/>
  <c r="V37" i="200"/>
  <c r="W37" i="200"/>
  <c r="U38" i="200"/>
  <c r="V38" i="200"/>
  <c r="W38" i="200"/>
  <c r="L39" i="200"/>
  <c r="M39" i="200"/>
  <c r="T39" i="200"/>
  <c r="U39" i="200"/>
  <c r="V39" i="200"/>
  <c r="W39" i="200"/>
  <c r="L40" i="200"/>
  <c r="M40" i="200"/>
  <c r="T40" i="200"/>
  <c r="U40" i="200"/>
  <c r="V40" i="200"/>
  <c r="W40" i="200"/>
  <c r="BO40" i="200"/>
  <c r="BP40" i="200"/>
  <c r="BQ40" i="200"/>
  <c r="M41" i="200"/>
  <c r="BO41" i="200"/>
  <c r="BP41" i="200"/>
  <c r="L42" i="200"/>
  <c r="M42" i="200"/>
  <c r="AO42" i="200"/>
  <c r="AP42" i="200"/>
  <c r="AQ42" i="200"/>
  <c r="BP42" i="200"/>
  <c r="L43" i="200"/>
  <c r="M43" i="200"/>
  <c r="Z43" i="200"/>
  <c r="AA43" i="200"/>
  <c r="AB43" i="200"/>
  <c r="AC43" i="200"/>
  <c r="AO43" i="200"/>
  <c r="AP43" i="200"/>
  <c r="BO43" i="200"/>
  <c r="BP43" i="200"/>
  <c r="BQ43" i="200"/>
  <c r="BR43" i="200"/>
  <c r="BS43" i="200"/>
  <c r="Z44" i="200"/>
  <c r="AA44" i="200"/>
  <c r="AB44" i="200"/>
  <c r="AP44" i="200"/>
  <c r="BO44" i="200"/>
  <c r="BP44" i="200"/>
  <c r="BQ44" i="200"/>
  <c r="BR44" i="200"/>
  <c r="AA45" i="200"/>
  <c r="AB45" i="200"/>
  <c r="AO45" i="200"/>
  <c r="AP45" i="200"/>
  <c r="BR45" i="200"/>
  <c r="Z46" i="200"/>
  <c r="AA46" i="200"/>
  <c r="AB46" i="200"/>
  <c r="AO46" i="200"/>
  <c r="AP46" i="200"/>
  <c r="BQ46" i="200"/>
  <c r="BR46" i="200"/>
  <c r="F47" i="200"/>
  <c r="G47" i="200"/>
  <c r="L47" i="200"/>
  <c r="M47" i="200"/>
  <c r="Z47" i="200"/>
  <c r="AA47" i="200"/>
  <c r="AB47" i="200"/>
  <c r="BM47" i="200"/>
  <c r="BN47" i="200"/>
  <c r="BO47" i="200"/>
  <c r="BQ47" i="200"/>
  <c r="BR47" i="200"/>
  <c r="F48" i="200"/>
  <c r="G48" i="200"/>
  <c r="L48" i="200"/>
  <c r="M48" i="200"/>
  <c r="AY48" i="200"/>
  <c r="AZ48" i="200"/>
  <c r="BA48" i="200"/>
  <c r="BB48" i="200"/>
  <c r="BM48" i="200"/>
  <c r="BN48" i="200"/>
  <c r="G49" i="200"/>
  <c r="M49" i="200"/>
  <c r="AY49" i="200"/>
  <c r="AZ49" i="200"/>
  <c r="BA49" i="200"/>
  <c r="BN49" i="200"/>
  <c r="F50" i="200"/>
  <c r="G50" i="200"/>
  <c r="L50" i="200"/>
  <c r="M50" i="200"/>
  <c r="AZ50" i="200"/>
  <c r="BA50" i="200"/>
  <c r="BM50" i="200"/>
  <c r="BN50" i="200"/>
  <c r="F51" i="200"/>
  <c r="G51" i="200"/>
  <c r="AY51" i="200"/>
  <c r="AZ51" i="200"/>
  <c r="BA51" i="200"/>
  <c r="BC51" i="200"/>
  <c r="BD51" i="200"/>
  <c r="BF51" i="200"/>
  <c r="BG51" i="200"/>
  <c r="BH51" i="200"/>
  <c r="BM51" i="200"/>
  <c r="BN51" i="200"/>
  <c r="AY52" i="200"/>
  <c r="AZ52" i="200"/>
  <c r="BA52" i="200"/>
  <c r="BC52" i="200"/>
  <c r="BD52" i="200"/>
  <c r="BF52" i="200"/>
  <c r="BG52" i="200"/>
  <c r="AB53" i="200"/>
  <c r="AC53" i="200"/>
  <c r="AD53" i="200"/>
  <c r="BD53" i="200"/>
  <c r="BG53" i="200"/>
  <c r="X54" i="200"/>
  <c r="Y54" i="200"/>
  <c r="Z54" i="200"/>
  <c r="AC54" i="200"/>
  <c r="AD54" i="200"/>
  <c r="BC54" i="200"/>
  <c r="BD54" i="200"/>
  <c r="BF54" i="200"/>
  <c r="BG54" i="200"/>
  <c r="Y55" i="200"/>
  <c r="Z55" i="200"/>
  <c r="AD55" i="200"/>
  <c r="BC55" i="200"/>
  <c r="BD55" i="200"/>
  <c r="BF55" i="200"/>
  <c r="BG55" i="200"/>
  <c r="Z56" i="200"/>
  <c r="AC56" i="200"/>
  <c r="AD56" i="200"/>
  <c r="Y57" i="200"/>
  <c r="Z57" i="200"/>
  <c r="AC57" i="200"/>
  <c r="AD57" i="200"/>
  <c r="Y58" i="200"/>
  <c r="Z58" i="200"/>
  <c r="BB58" i="200"/>
  <c r="BC58" i="200"/>
  <c r="BD58" i="200"/>
  <c r="BB59" i="200"/>
  <c r="BC59" i="200"/>
  <c r="BF59" i="200"/>
  <c r="BG59" i="200"/>
  <c r="BH59" i="200"/>
  <c r="BC60" i="200"/>
  <c r="BF60" i="200"/>
  <c r="BG60" i="200"/>
  <c r="BB61" i="200"/>
  <c r="BC61" i="200"/>
  <c r="BG61" i="200"/>
  <c r="BB62" i="200"/>
  <c r="BC62" i="200"/>
  <c r="BF62" i="200"/>
  <c r="BG62" i="200"/>
  <c r="BD63" i="200"/>
  <c r="BF63" i="200"/>
  <c r="BG63" i="200"/>
  <c r="BB64" i="200"/>
  <c r="BC64" i="200"/>
  <c r="BD64" i="200"/>
  <c r="BB65" i="200"/>
  <c r="BC65" i="200"/>
  <c r="BD65" i="200"/>
  <c r="AZ66" i="200"/>
  <c r="BA66" i="200"/>
  <c r="BC66" i="200"/>
  <c r="AZ67" i="200"/>
  <c r="BA67" i="200"/>
  <c r="BB67" i="200"/>
  <c r="BC67" i="200"/>
  <c r="BA68" i="200"/>
  <c r="BB68" i="200"/>
  <c r="BC68" i="200"/>
  <c r="AZ69" i="200"/>
  <c r="BA69" i="200"/>
  <c r="AZ70" i="200"/>
  <c r="BA70" i="200"/>
  <c r="BF82" i="200"/>
  <c r="BH82" i="200"/>
  <c r="BF83" i="200"/>
  <c r="BH83" i="200"/>
  <c r="BL83" i="200"/>
  <c r="BN83" i="200"/>
  <c r="BL84" i="200"/>
  <c r="BN84" i="200"/>
  <c r="BP89" i="200"/>
  <c r="BR89" i="200"/>
  <c r="BP90" i="200"/>
  <c r="BR90" i="200"/>
  <c r="BL93" i="200"/>
  <c r="BN93" i="200"/>
  <c r="BL94" i="200"/>
  <c r="BN94" i="200"/>
  <c r="BP100" i="200"/>
  <c r="BR100" i="200"/>
  <c r="BP101" i="200"/>
  <c r="BR101" i="200"/>
  <c r="BL105" i="200"/>
  <c r="BN105" i="200"/>
  <c r="BL106" i="200"/>
  <c r="BN106" i="200"/>
  <c r="A1" i="15224"/>
  <c r="B4" i="15224"/>
  <c r="E6" i="15224"/>
  <c r="F6" i="15224"/>
  <c r="G6" i="15224"/>
  <c r="H6" i="15224"/>
  <c r="I6" i="15224"/>
  <c r="J6" i="15224"/>
  <c r="P6" i="15224"/>
  <c r="Q6" i="15224"/>
  <c r="R6" i="15224"/>
  <c r="S6" i="15224"/>
  <c r="T6" i="15224"/>
  <c r="U6" i="15224"/>
  <c r="V6" i="15224"/>
  <c r="W6" i="15224"/>
  <c r="X6" i="15224"/>
  <c r="Y6" i="15224"/>
  <c r="Z6" i="15224"/>
  <c r="AA6" i="15224"/>
  <c r="E7" i="15224"/>
  <c r="F7" i="15224"/>
  <c r="G7" i="15224"/>
  <c r="H7" i="15224"/>
  <c r="I7" i="15224"/>
  <c r="J7" i="15224"/>
  <c r="P7" i="15224"/>
  <c r="Q7" i="15224"/>
  <c r="R7" i="15224"/>
  <c r="S7" i="15224"/>
  <c r="T7" i="15224"/>
  <c r="U7" i="15224"/>
  <c r="V7" i="15224"/>
  <c r="W7" i="15224"/>
  <c r="X7" i="15224"/>
  <c r="Y7" i="15224"/>
  <c r="Z7" i="15224"/>
  <c r="AA7" i="15224"/>
  <c r="D8" i="15224"/>
  <c r="E8" i="15224"/>
  <c r="F8" i="15224"/>
  <c r="G8" i="15224"/>
  <c r="H8" i="15224"/>
  <c r="I8" i="15224"/>
  <c r="J8" i="15224"/>
  <c r="K8" i="15224"/>
  <c r="L8" i="15224"/>
  <c r="P8" i="15224"/>
  <c r="Q8" i="15224"/>
  <c r="R8" i="15224"/>
  <c r="S8" i="15224"/>
  <c r="T8" i="15224"/>
  <c r="U8" i="15224"/>
  <c r="V8" i="15224"/>
  <c r="W8" i="15224"/>
  <c r="X8" i="15224"/>
  <c r="Y8" i="15224"/>
  <c r="Z8" i="15224"/>
  <c r="AA8" i="15224"/>
  <c r="D9" i="15224"/>
  <c r="E9" i="15224"/>
  <c r="F9" i="15224"/>
  <c r="G9" i="15224"/>
  <c r="H9" i="15224"/>
  <c r="I9" i="15224"/>
  <c r="J9" i="15224"/>
  <c r="K9" i="15224"/>
  <c r="P9" i="15224"/>
  <c r="Q9" i="15224"/>
  <c r="R9" i="15224"/>
  <c r="S9" i="15224"/>
  <c r="T9" i="15224"/>
  <c r="U9" i="15224"/>
  <c r="V9" i="15224"/>
  <c r="W9" i="15224"/>
  <c r="X9" i="15224"/>
  <c r="Y9" i="15224"/>
  <c r="Z9" i="15224"/>
  <c r="AA9" i="15224"/>
  <c r="D10" i="15224"/>
  <c r="E10" i="15224"/>
  <c r="F10" i="15224"/>
  <c r="G10" i="15224"/>
  <c r="H10" i="15224"/>
  <c r="I10" i="15224"/>
  <c r="J10" i="15224"/>
  <c r="K10" i="15224"/>
  <c r="L10" i="15224"/>
  <c r="P10" i="15224"/>
  <c r="Q10" i="15224"/>
  <c r="R10" i="15224"/>
  <c r="S10" i="15224"/>
  <c r="T10" i="15224"/>
  <c r="U10" i="15224"/>
  <c r="V10" i="15224"/>
  <c r="W10" i="15224"/>
  <c r="X10" i="15224"/>
  <c r="Y10" i="15224"/>
  <c r="Z10" i="15224"/>
  <c r="AA10" i="15224"/>
  <c r="D11" i="15224"/>
  <c r="E11" i="15224"/>
  <c r="F11" i="15224"/>
  <c r="G11" i="15224"/>
  <c r="H11" i="15224"/>
  <c r="I11" i="15224"/>
  <c r="J11" i="15224"/>
  <c r="K11" i="15224"/>
  <c r="L11" i="15224"/>
  <c r="P11" i="15224"/>
  <c r="Q11" i="15224"/>
  <c r="R11" i="15224"/>
  <c r="S11" i="15224"/>
  <c r="T11" i="15224"/>
  <c r="U11" i="15224"/>
  <c r="V11" i="15224"/>
  <c r="W11" i="15224"/>
  <c r="X11" i="15224"/>
  <c r="Y11" i="15224"/>
  <c r="Z11" i="15224"/>
  <c r="AA11" i="15224"/>
  <c r="D12" i="15224"/>
  <c r="E12" i="15224"/>
  <c r="F12" i="15224"/>
  <c r="G12" i="15224"/>
  <c r="H12" i="15224"/>
  <c r="I12" i="15224"/>
  <c r="J12" i="15224"/>
  <c r="K12" i="15224"/>
  <c r="L12" i="15224"/>
  <c r="P12" i="15224"/>
  <c r="Q12" i="15224"/>
  <c r="R12" i="15224"/>
  <c r="S12" i="15224"/>
  <c r="T12" i="15224"/>
  <c r="U12" i="15224"/>
  <c r="V12" i="15224"/>
  <c r="W12" i="15224"/>
  <c r="X12" i="15224"/>
  <c r="Y12" i="15224"/>
  <c r="Z12" i="15224"/>
  <c r="AA12" i="15224"/>
  <c r="D14" i="15224"/>
  <c r="E14" i="15224"/>
  <c r="F14" i="15224"/>
  <c r="G14" i="15224"/>
  <c r="H14" i="15224"/>
  <c r="I14" i="15224"/>
  <c r="J14" i="15224"/>
  <c r="K14" i="15224"/>
  <c r="L14" i="15224"/>
  <c r="P14" i="15224"/>
  <c r="Q14" i="15224"/>
  <c r="R14" i="15224"/>
  <c r="S14" i="15224"/>
  <c r="T14" i="15224"/>
  <c r="U14" i="15224"/>
  <c r="V14" i="15224"/>
  <c r="W14" i="15224"/>
  <c r="X14" i="15224"/>
  <c r="Y14" i="15224"/>
  <c r="Z14" i="15224"/>
  <c r="AA14" i="15224"/>
  <c r="D15" i="15224"/>
  <c r="E15" i="15224"/>
  <c r="F15" i="15224"/>
  <c r="G15" i="15224"/>
  <c r="H15" i="15224"/>
  <c r="I15" i="15224"/>
  <c r="J15" i="15224"/>
  <c r="K15" i="15224"/>
  <c r="L15" i="15224"/>
  <c r="P15" i="15224"/>
  <c r="Q15" i="15224"/>
  <c r="R15" i="15224"/>
  <c r="S15" i="15224"/>
  <c r="T15" i="15224"/>
  <c r="U15" i="15224"/>
  <c r="V15" i="15224"/>
  <c r="W15" i="15224"/>
  <c r="X15" i="15224"/>
  <c r="Y15" i="15224"/>
  <c r="Z15" i="15224"/>
  <c r="AA15" i="15224"/>
  <c r="D16" i="15224"/>
  <c r="E16" i="15224"/>
  <c r="F16" i="15224"/>
  <c r="G16" i="15224"/>
  <c r="H16" i="15224"/>
  <c r="I16" i="15224"/>
  <c r="J16" i="15224"/>
  <c r="K16" i="15224"/>
  <c r="L16" i="15224"/>
  <c r="P16" i="15224"/>
  <c r="Q16" i="15224"/>
  <c r="R16" i="15224"/>
  <c r="S16" i="15224"/>
  <c r="T16" i="15224"/>
  <c r="U16" i="15224"/>
  <c r="V16" i="15224"/>
  <c r="W16" i="15224"/>
  <c r="X16" i="15224"/>
  <c r="Y16" i="15224"/>
  <c r="Z16" i="15224"/>
  <c r="AA16" i="15224"/>
  <c r="F17" i="15224"/>
  <c r="G17" i="15224"/>
  <c r="H17" i="15224"/>
  <c r="I17" i="15224"/>
  <c r="J17" i="15224"/>
  <c r="K17" i="15224"/>
  <c r="L17" i="15224"/>
  <c r="P17" i="15224"/>
  <c r="Q17" i="15224"/>
  <c r="R17" i="15224"/>
  <c r="S17" i="15224"/>
  <c r="T17" i="15224"/>
  <c r="U17" i="15224"/>
  <c r="V17" i="15224"/>
  <c r="W17" i="15224"/>
  <c r="X17" i="15224"/>
  <c r="Y17" i="15224"/>
  <c r="Z17" i="15224"/>
  <c r="AA17" i="15224"/>
  <c r="F18" i="15224"/>
  <c r="G18" i="15224"/>
  <c r="H18" i="15224"/>
  <c r="I18" i="15224"/>
  <c r="J18" i="15224"/>
  <c r="K18" i="15224"/>
  <c r="L18" i="15224"/>
  <c r="P18" i="15224"/>
  <c r="Q18" i="15224"/>
  <c r="R18" i="15224"/>
  <c r="S18" i="15224"/>
  <c r="T18" i="15224"/>
  <c r="U18" i="15224"/>
  <c r="V18" i="15224"/>
  <c r="W18" i="15224"/>
  <c r="X18" i="15224"/>
  <c r="Y18" i="15224"/>
  <c r="Z18" i="15224"/>
  <c r="AA18" i="15224"/>
  <c r="P19" i="15224"/>
  <c r="Q19" i="15224"/>
  <c r="R19" i="15224"/>
  <c r="S19" i="15224"/>
  <c r="T19" i="15224"/>
  <c r="U19" i="15224"/>
  <c r="V19" i="15224"/>
  <c r="W19" i="15224"/>
  <c r="X19" i="15224"/>
  <c r="Y19" i="15224"/>
  <c r="Z19" i="15224"/>
  <c r="AA19" i="15224"/>
  <c r="E20" i="15224"/>
  <c r="F20" i="15224"/>
  <c r="G20" i="15224"/>
  <c r="H20" i="15224"/>
  <c r="I20" i="15224"/>
  <c r="J20" i="15224"/>
  <c r="K20" i="15224"/>
  <c r="P20" i="15224"/>
  <c r="Q20" i="15224"/>
  <c r="R20" i="15224"/>
  <c r="S20" i="15224"/>
  <c r="T20" i="15224"/>
  <c r="U20" i="15224"/>
  <c r="V20" i="15224"/>
  <c r="W20" i="15224"/>
  <c r="X20" i="15224"/>
  <c r="Y20" i="15224"/>
  <c r="Z20" i="15224"/>
  <c r="AA20" i="15224"/>
  <c r="P21" i="15224"/>
  <c r="Q21" i="15224"/>
  <c r="R21" i="15224"/>
  <c r="S21" i="15224"/>
  <c r="T21" i="15224"/>
  <c r="U21" i="15224"/>
  <c r="V21" i="15224"/>
  <c r="W21" i="15224"/>
  <c r="X21" i="15224"/>
  <c r="Y21" i="15224"/>
  <c r="Z21" i="15224"/>
  <c r="AA21" i="15224"/>
  <c r="P22" i="15224"/>
  <c r="Q22" i="15224"/>
  <c r="R22" i="15224"/>
  <c r="S22" i="15224"/>
  <c r="T22" i="15224"/>
  <c r="U22" i="15224"/>
  <c r="V22" i="15224"/>
  <c r="W22" i="15224"/>
  <c r="X22" i="15224"/>
  <c r="Y22" i="15224"/>
  <c r="Z22" i="15224"/>
  <c r="AA22" i="15224"/>
  <c r="N23" i="15224"/>
  <c r="E24" i="15224"/>
  <c r="F24" i="15224"/>
  <c r="G24" i="15224"/>
  <c r="H24" i="15224"/>
  <c r="I24" i="15224"/>
  <c r="J24" i="15224"/>
  <c r="K24" i="15224"/>
  <c r="L24" i="15224"/>
  <c r="N24" i="15224"/>
  <c r="E25" i="15224"/>
  <c r="F25" i="15224"/>
  <c r="G25" i="15224"/>
  <c r="H25" i="15224"/>
  <c r="I25" i="15224"/>
  <c r="J25" i="15224"/>
  <c r="K25" i="15224"/>
  <c r="L25" i="15224"/>
  <c r="N25" i="15224"/>
  <c r="E26" i="15224"/>
  <c r="F26" i="15224"/>
  <c r="G26" i="15224"/>
  <c r="H26" i="15224"/>
  <c r="I26" i="15224"/>
  <c r="J26" i="15224"/>
  <c r="K26" i="15224"/>
  <c r="L26" i="15224"/>
  <c r="N26" i="15224"/>
  <c r="Q26" i="15224"/>
  <c r="R26" i="15224"/>
  <c r="S26" i="15224"/>
  <c r="T26" i="15224"/>
  <c r="U26" i="15224"/>
  <c r="V26" i="15224"/>
  <c r="W26" i="15224"/>
  <c r="X26" i="15224"/>
  <c r="Y26" i="15224"/>
  <c r="Z26" i="15224"/>
  <c r="AA26" i="15224"/>
  <c r="AB26" i="15224"/>
  <c r="AC26" i="15224"/>
  <c r="AD26" i="15224"/>
  <c r="E27" i="15224"/>
  <c r="F27" i="15224"/>
  <c r="G27" i="15224"/>
  <c r="H27" i="15224"/>
  <c r="I27" i="15224"/>
  <c r="J27" i="15224"/>
  <c r="K27" i="15224"/>
  <c r="N27" i="15224"/>
  <c r="Q27" i="15224"/>
  <c r="R27" i="15224"/>
  <c r="S27" i="15224"/>
  <c r="T27" i="15224"/>
  <c r="U27" i="15224"/>
  <c r="V27" i="15224"/>
  <c r="W27" i="15224"/>
  <c r="X27" i="15224"/>
  <c r="Y27" i="15224"/>
  <c r="Z27" i="15224"/>
  <c r="AA27" i="15224"/>
  <c r="AB27" i="15224"/>
  <c r="AC27" i="15224"/>
  <c r="AD27" i="15224"/>
  <c r="E28" i="15224"/>
  <c r="F28" i="15224"/>
  <c r="G28" i="15224"/>
  <c r="H28" i="15224"/>
  <c r="I28" i="15224"/>
  <c r="J28" i="15224"/>
  <c r="K28" i="15224"/>
  <c r="L28" i="15224"/>
  <c r="N28" i="15224"/>
  <c r="Q28" i="15224"/>
  <c r="R28" i="15224"/>
  <c r="S28" i="15224"/>
  <c r="T28" i="15224"/>
  <c r="U28" i="15224"/>
  <c r="V28" i="15224"/>
  <c r="W28" i="15224"/>
  <c r="X28" i="15224"/>
  <c r="Y28" i="15224"/>
  <c r="Z28" i="15224"/>
  <c r="AA28" i="15224"/>
  <c r="AB28" i="15224"/>
  <c r="AC28" i="15224"/>
  <c r="AD28" i="15224"/>
  <c r="E29" i="15224"/>
  <c r="F29" i="15224"/>
  <c r="G29" i="15224"/>
  <c r="H29" i="15224"/>
  <c r="I29" i="15224"/>
  <c r="J29" i="15224"/>
  <c r="K29" i="15224"/>
  <c r="L29" i="15224"/>
  <c r="N29" i="15224"/>
  <c r="X29" i="15224"/>
  <c r="Y29" i="15224"/>
  <c r="AA29" i="15224"/>
  <c r="AB29" i="15224"/>
  <c r="AC29" i="15224"/>
  <c r="AD29" i="15224"/>
  <c r="N30" i="15224"/>
  <c r="X30" i="15224"/>
  <c r="Y30" i="15224"/>
  <c r="AA30" i="15224"/>
  <c r="AB30" i="15224"/>
  <c r="AC30" i="15224"/>
  <c r="AD30" i="15224"/>
  <c r="F31" i="15224"/>
  <c r="G31" i="15224"/>
  <c r="H31" i="15224"/>
  <c r="I31" i="15224"/>
  <c r="J31" i="15224"/>
  <c r="K31" i="15224"/>
  <c r="L31" i="15224"/>
  <c r="N31" i="15224"/>
  <c r="X31" i="15224"/>
  <c r="Y31" i="15224"/>
  <c r="AA31" i="15224"/>
  <c r="AB31" i="15224"/>
  <c r="AC31" i="15224"/>
  <c r="AD31" i="15224"/>
  <c r="N32" i="15224"/>
  <c r="X32" i="15224"/>
  <c r="Y32" i="15224"/>
  <c r="AA32" i="15224"/>
  <c r="AB32" i="15224"/>
  <c r="AC32" i="15224"/>
  <c r="AD32" i="15224"/>
  <c r="D33" i="15224"/>
  <c r="F33" i="15224"/>
  <c r="G33" i="15224"/>
  <c r="H33" i="15224"/>
  <c r="I33" i="15224"/>
  <c r="J33" i="15224"/>
  <c r="K33" i="15224"/>
  <c r="L33" i="15224"/>
  <c r="N33" i="15224"/>
  <c r="X33" i="15224"/>
  <c r="Y33" i="15224"/>
  <c r="AA33" i="15224"/>
  <c r="AB33" i="15224"/>
  <c r="AC33" i="15224"/>
  <c r="AD33" i="15224"/>
  <c r="D34" i="15224"/>
  <c r="F34" i="15224"/>
  <c r="G34" i="15224"/>
  <c r="H34" i="15224"/>
  <c r="I34" i="15224"/>
  <c r="J34" i="15224"/>
  <c r="K34" i="15224"/>
  <c r="L34" i="15224"/>
  <c r="N34" i="15224"/>
  <c r="X34" i="15224"/>
  <c r="Y34" i="15224"/>
  <c r="AA34" i="15224"/>
  <c r="AB34" i="15224"/>
  <c r="AC34" i="15224"/>
  <c r="AD34" i="15224"/>
  <c r="F35" i="15224"/>
  <c r="G35" i="15224"/>
  <c r="H35" i="15224"/>
  <c r="I35" i="15224"/>
  <c r="J35" i="15224"/>
  <c r="N35" i="15224"/>
  <c r="X35" i="15224"/>
  <c r="Y35" i="15224"/>
  <c r="AA35" i="15224"/>
  <c r="AB35" i="15224"/>
  <c r="AC35" i="15224"/>
  <c r="AD35" i="15224"/>
  <c r="F36" i="15224"/>
  <c r="G36" i="15224"/>
  <c r="H36" i="15224"/>
  <c r="I36" i="15224"/>
  <c r="J36" i="15224"/>
  <c r="N36" i="15224"/>
  <c r="X36" i="15224"/>
  <c r="Y36" i="15224"/>
  <c r="AA36" i="15224"/>
  <c r="AB36" i="15224"/>
  <c r="AC36" i="15224"/>
  <c r="AD36" i="15224"/>
  <c r="F37" i="15224"/>
  <c r="G37" i="15224"/>
  <c r="H37" i="15224"/>
  <c r="I37" i="15224"/>
  <c r="J37" i="15224"/>
  <c r="N37" i="15224"/>
  <c r="X37" i="15224"/>
  <c r="Y37" i="15224"/>
  <c r="AA37" i="15224"/>
  <c r="AB37" i="15224"/>
  <c r="AC37" i="15224"/>
  <c r="AD37" i="15224"/>
  <c r="F38" i="15224"/>
  <c r="G38" i="15224"/>
  <c r="H38" i="15224"/>
  <c r="I38" i="15224"/>
  <c r="J38" i="15224"/>
  <c r="N38" i="15224"/>
  <c r="X38" i="15224"/>
  <c r="Y38" i="15224"/>
  <c r="AA38" i="15224"/>
  <c r="AB38" i="15224"/>
  <c r="AC38" i="15224"/>
  <c r="AD38" i="15224"/>
  <c r="F39" i="15224"/>
  <c r="G39" i="15224"/>
  <c r="H39" i="15224"/>
  <c r="I39" i="15224"/>
  <c r="J39" i="15224"/>
  <c r="N39" i="15224"/>
  <c r="X39" i="15224"/>
  <c r="Y39" i="15224"/>
  <c r="AA39" i="15224"/>
  <c r="AB39" i="15224"/>
  <c r="AC39" i="15224"/>
  <c r="AD39" i="15224"/>
  <c r="F40" i="15224"/>
  <c r="G40" i="15224"/>
  <c r="H40" i="15224"/>
  <c r="I40" i="15224"/>
  <c r="J40" i="15224"/>
  <c r="N40" i="15224"/>
  <c r="X40" i="15224"/>
  <c r="Y40" i="15224"/>
  <c r="AA40" i="15224"/>
  <c r="AB40" i="15224"/>
  <c r="AC40" i="15224"/>
  <c r="AD40" i="15224"/>
  <c r="E41" i="15224"/>
  <c r="F41" i="15224"/>
  <c r="G41" i="15224"/>
  <c r="H41" i="15224"/>
  <c r="I41" i="15224"/>
  <c r="J41" i="15224"/>
  <c r="N41" i="15224"/>
  <c r="X41" i="15224"/>
  <c r="Y41" i="15224"/>
  <c r="AA41" i="15224"/>
  <c r="AB41" i="15224"/>
  <c r="AC41" i="15224"/>
  <c r="AD41" i="15224"/>
  <c r="E42" i="15224"/>
  <c r="F42" i="15224"/>
  <c r="G42" i="15224"/>
  <c r="H42" i="15224"/>
  <c r="I42" i="15224"/>
  <c r="J42" i="15224"/>
  <c r="N42" i="15224"/>
  <c r="X42" i="15224"/>
  <c r="Y42" i="15224"/>
  <c r="AA42" i="15224"/>
  <c r="AB42" i="15224"/>
  <c r="AC42" i="15224"/>
  <c r="AD42" i="15224"/>
  <c r="E43" i="15224"/>
  <c r="F43" i="15224"/>
  <c r="G43" i="15224"/>
  <c r="H43" i="15224"/>
  <c r="I43" i="15224"/>
  <c r="J43" i="15224"/>
  <c r="N43" i="15224"/>
  <c r="X43" i="15224"/>
  <c r="Y43" i="15224"/>
  <c r="AA43" i="15224"/>
  <c r="AB43" i="15224"/>
  <c r="AC43" i="15224"/>
  <c r="AD43" i="15224"/>
  <c r="N44" i="15224"/>
  <c r="X44" i="15224"/>
  <c r="Y44" i="15224"/>
  <c r="AA44" i="15224"/>
  <c r="AB44" i="15224"/>
  <c r="AC44" i="15224"/>
  <c r="AD44" i="15224"/>
  <c r="E45" i="15224"/>
  <c r="F45" i="15224"/>
  <c r="G45" i="15224"/>
  <c r="H45" i="15224"/>
  <c r="I45" i="15224"/>
  <c r="J45" i="15224"/>
  <c r="N45" i="15224"/>
  <c r="X45" i="15224"/>
  <c r="Y45" i="15224"/>
  <c r="AA45" i="15224"/>
  <c r="AB45" i="15224"/>
  <c r="AC45" i="15224"/>
  <c r="AD45" i="15224"/>
  <c r="E46" i="15224"/>
  <c r="F46" i="15224"/>
  <c r="G46" i="15224"/>
  <c r="H46" i="15224"/>
  <c r="I46" i="15224"/>
  <c r="J46" i="15224"/>
  <c r="N46" i="15224"/>
  <c r="X46" i="15224"/>
  <c r="Y46" i="15224"/>
  <c r="AA46" i="15224"/>
  <c r="AB46" i="15224"/>
  <c r="AC46" i="15224"/>
  <c r="AD46" i="15224"/>
  <c r="E47" i="15224"/>
  <c r="F47" i="15224"/>
  <c r="G47" i="15224"/>
  <c r="H47" i="15224"/>
  <c r="I47" i="15224"/>
  <c r="J47" i="15224"/>
  <c r="N47" i="15224"/>
  <c r="X47" i="15224"/>
  <c r="Y47" i="15224"/>
  <c r="AA47" i="15224"/>
  <c r="AB47" i="15224"/>
  <c r="AC47" i="15224"/>
  <c r="AD47" i="15224"/>
  <c r="E48" i="15224"/>
  <c r="F48" i="15224"/>
  <c r="G48" i="15224"/>
  <c r="H48" i="15224"/>
  <c r="I48" i="15224"/>
  <c r="J48" i="15224"/>
  <c r="N48" i="15224"/>
  <c r="X48" i="15224"/>
  <c r="Y48" i="15224"/>
  <c r="AA48" i="15224"/>
  <c r="AB48" i="15224"/>
  <c r="AC48" i="15224"/>
  <c r="AD48" i="15224"/>
  <c r="E49" i="15224"/>
  <c r="F49" i="15224"/>
  <c r="G49" i="15224"/>
  <c r="H49" i="15224"/>
  <c r="I49" i="15224"/>
  <c r="J49" i="15224"/>
  <c r="N49" i="15224"/>
  <c r="X49" i="15224"/>
  <c r="Y49" i="15224"/>
  <c r="AA49" i="15224"/>
  <c r="AB49" i="15224"/>
  <c r="AC49" i="15224"/>
  <c r="AD49" i="15224"/>
  <c r="N50" i="15224"/>
  <c r="X50" i="15224"/>
  <c r="Y50" i="15224"/>
  <c r="AA50" i="15224"/>
  <c r="AB50" i="15224"/>
  <c r="AC50" i="15224"/>
  <c r="AD50" i="15224"/>
  <c r="F51" i="15224"/>
  <c r="G51" i="15224"/>
  <c r="H51" i="15224"/>
  <c r="I51" i="15224"/>
  <c r="J51" i="15224"/>
  <c r="N51" i="15224"/>
  <c r="X51" i="15224"/>
  <c r="Y51" i="15224"/>
  <c r="AA51" i="15224"/>
  <c r="AB51" i="15224"/>
  <c r="AC51" i="15224"/>
  <c r="AD51" i="15224"/>
  <c r="F52" i="15224"/>
  <c r="G52" i="15224"/>
  <c r="H52" i="15224"/>
  <c r="I52" i="15224"/>
  <c r="J52" i="15224"/>
  <c r="K52" i="15224"/>
  <c r="N52" i="15224"/>
  <c r="X52" i="15224"/>
  <c r="Y52" i="15224"/>
  <c r="AA52" i="15224"/>
  <c r="AB52" i="15224"/>
  <c r="AC52" i="15224"/>
  <c r="AD52" i="15224"/>
  <c r="F53" i="15224"/>
  <c r="G53" i="15224"/>
  <c r="H53" i="15224"/>
  <c r="I53" i="15224"/>
  <c r="J53" i="15224"/>
  <c r="K53" i="15224"/>
  <c r="X53" i="15224"/>
  <c r="Y53" i="15224"/>
  <c r="AA53" i="15224"/>
  <c r="AB53" i="15224"/>
  <c r="AC53" i="15224"/>
  <c r="AD53" i="15224"/>
  <c r="F54" i="15224"/>
  <c r="G54" i="15224"/>
  <c r="H54" i="15224"/>
  <c r="I54" i="15224"/>
  <c r="J54" i="15224"/>
  <c r="K54" i="15224"/>
  <c r="X54" i="15224"/>
  <c r="Y54" i="15224"/>
  <c r="AA54" i="15224"/>
  <c r="AB54" i="15224"/>
  <c r="AC54" i="15224"/>
  <c r="AD54" i="15224"/>
  <c r="F55" i="15224"/>
  <c r="G55" i="15224"/>
  <c r="H55" i="15224"/>
  <c r="I55" i="15224"/>
  <c r="J55" i="15224"/>
  <c r="K55" i="15224"/>
  <c r="X55" i="15224"/>
  <c r="Y55" i="15224"/>
  <c r="AA55" i="15224"/>
  <c r="AB55" i="15224"/>
  <c r="AC55" i="15224"/>
  <c r="AD55" i="15224"/>
  <c r="F56" i="15224"/>
  <c r="G56" i="15224"/>
  <c r="H56" i="15224"/>
  <c r="I56" i="15224"/>
  <c r="J56" i="15224"/>
  <c r="K56" i="15224"/>
  <c r="F57" i="15224"/>
  <c r="G57" i="15224"/>
  <c r="H57" i="15224"/>
  <c r="I57" i="15224"/>
  <c r="J57" i="15224"/>
  <c r="K57" i="15224"/>
  <c r="Q57" i="15224"/>
  <c r="R57" i="15224"/>
  <c r="S57" i="15224"/>
  <c r="T57" i="15224"/>
  <c r="U57" i="15224"/>
  <c r="V57" i="15224"/>
  <c r="W57" i="15224"/>
  <c r="X57" i="15224"/>
  <c r="Y57" i="15224"/>
  <c r="Z57" i="15224"/>
  <c r="AA57" i="15224"/>
  <c r="AB57" i="15224"/>
  <c r="F58" i="15224"/>
  <c r="G58" i="15224"/>
  <c r="H58" i="15224"/>
  <c r="I58" i="15224"/>
  <c r="J58" i="15224"/>
  <c r="K58" i="15224"/>
  <c r="X60" i="15224"/>
  <c r="Y60" i="15224"/>
  <c r="E61" i="15224"/>
  <c r="F61" i="15224"/>
  <c r="G61" i="15224"/>
  <c r="H61" i="15224"/>
  <c r="I61" i="15224"/>
  <c r="J61" i="15224"/>
  <c r="K61" i="15224"/>
  <c r="L61" i="15224"/>
  <c r="X61" i="15224"/>
  <c r="Y61" i="15224"/>
  <c r="E62" i="15224"/>
  <c r="F62" i="15224"/>
  <c r="G62" i="15224"/>
  <c r="H62" i="15224"/>
  <c r="I62" i="15224"/>
  <c r="J62" i="15224"/>
  <c r="K62" i="15224"/>
  <c r="L62" i="15224"/>
  <c r="X62" i="15224"/>
  <c r="Y62" i="15224"/>
  <c r="F63" i="15224"/>
  <c r="G63" i="15224"/>
  <c r="H63" i="15224"/>
  <c r="I63" i="15224"/>
  <c r="J63" i="15224"/>
  <c r="W63" i="15224"/>
  <c r="Q64" i="15224"/>
  <c r="R64" i="15224"/>
  <c r="S64" i="15224"/>
  <c r="T64" i="15224"/>
  <c r="U64" i="15224"/>
  <c r="V64" i="15224"/>
  <c r="W64" i="15224"/>
  <c r="X64" i="15224"/>
  <c r="Y64" i="15224"/>
  <c r="Z64" i="15224"/>
  <c r="AA64" i="15224"/>
  <c r="AB64" i="15224"/>
  <c r="G65" i="15224"/>
  <c r="H65" i="15224"/>
  <c r="I65" i="15224"/>
  <c r="J65" i="15224"/>
  <c r="K65" i="15224"/>
  <c r="Q65" i="15224"/>
  <c r="R65" i="15224"/>
  <c r="S65" i="15224"/>
  <c r="T65" i="15224"/>
  <c r="U65" i="15224"/>
  <c r="W65" i="15224"/>
  <c r="X65" i="15224"/>
  <c r="Y65" i="15224"/>
  <c r="Z65" i="15224"/>
  <c r="AA65" i="15224"/>
  <c r="AB65" i="15224"/>
  <c r="Q66" i="15224"/>
  <c r="R66" i="15224"/>
  <c r="S66" i="15224"/>
  <c r="T66" i="15224"/>
  <c r="U66" i="15224"/>
  <c r="W66" i="15224"/>
  <c r="X66" i="15224"/>
  <c r="Y66" i="15224"/>
  <c r="Z66" i="15224"/>
  <c r="AA66" i="15224"/>
  <c r="AB66" i="15224"/>
  <c r="F67" i="15224"/>
  <c r="G67" i="15224"/>
  <c r="H67" i="15224"/>
  <c r="I67" i="15224"/>
  <c r="J67" i="15224"/>
  <c r="Q67" i="15224"/>
  <c r="R67" i="15224"/>
  <c r="S67" i="15224"/>
  <c r="T67" i="15224"/>
  <c r="U67" i="15224"/>
  <c r="V67" i="15224"/>
  <c r="W67" i="15224"/>
  <c r="X67" i="15224"/>
  <c r="Y67" i="15224"/>
  <c r="Z67" i="15224"/>
  <c r="AA67" i="15224"/>
  <c r="F68" i="15224"/>
  <c r="G68" i="15224"/>
  <c r="H68" i="15224"/>
  <c r="I68" i="15224"/>
  <c r="J68" i="15224"/>
  <c r="Q68" i="15224"/>
  <c r="R68" i="15224"/>
  <c r="S68" i="15224"/>
  <c r="T68" i="15224"/>
  <c r="U68" i="15224"/>
  <c r="V68" i="15224"/>
  <c r="W68" i="15224"/>
  <c r="X68" i="15224"/>
  <c r="Y68" i="15224"/>
  <c r="Z68" i="15224"/>
  <c r="AA68" i="15224"/>
  <c r="AB68" i="15224"/>
  <c r="F69" i="15224"/>
  <c r="G69" i="15224"/>
  <c r="H69" i="15224"/>
  <c r="I69" i="15224"/>
  <c r="J69" i="15224"/>
  <c r="Q69" i="15224"/>
  <c r="R69" i="15224"/>
  <c r="S69" i="15224"/>
  <c r="T69" i="15224"/>
  <c r="U69" i="15224"/>
  <c r="V69" i="15224"/>
  <c r="W69" i="15224"/>
  <c r="X69" i="15224"/>
  <c r="Y69" i="15224"/>
  <c r="Z69" i="15224"/>
  <c r="AA69" i="15224"/>
  <c r="AB69" i="15224"/>
  <c r="F70" i="15224"/>
  <c r="G70" i="15224"/>
  <c r="H70" i="15224"/>
  <c r="I70" i="15224"/>
  <c r="J70" i="15224"/>
  <c r="Q70" i="15224"/>
  <c r="R70" i="15224"/>
  <c r="S70" i="15224"/>
  <c r="T70" i="15224"/>
  <c r="U70" i="15224"/>
  <c r="V70" i="15224"/>
  <c r="W70" i="15224"/>
  <c r="X70" i="15224"/>
  <c r="Y70" i="15224"/>
  <c r="Z70" i="15224"/>
  <c r="AA70" i="15224"/>
  <c r="AB70" i="15224"/>
  <c r="Q71" i="15224"/>
  <c r="R71" i="15224"/>
  <c r="S71" i="15224"/>
  <c r="T71" i="15224"/>
  <c r="U71" i="15224"/>
  <c r="V71" i="15224"/>
  <c r="W71" i="15224"/>
  <c r="X71" i="15224"/>
  <c r="Y71" i="15224"/>
  <c r="Z71" i="15224"/>
  <c r="AA71" i="15224"/>
  <c r="AB71" i="15224"/>
  <c r="Q72" i="15224"/>
  <c r="R72" i="15224"/>
  <c r="S72" i="15224"/>
  <c r="T72" i="15224"/>
  <c r="U72" i="15224"/>
  <c r="V72" i="15224"/>
  <c r="W72" i="15224"/>
  <c r="X72" i="15224"/>
  <c r="Y72" i="15224"/>
  <c r="Z72" i="15224"/>
  <c r="AA72" i="15224"/>
  <c r="AB72" i="15224"/>
  <c r="F73" i="15224"/>
  <c r="G73" i="15224"/>
  <c r="H73" i="15224"/>
  <c r="I73" i="15224"/>
  <c r="J73" i="15224"/>
  <c r="Q73" i="15224"/>
  <c r="R73" i="15224"/>
  <c r="S73" i="15224"/>
  <c r="U73" i="15224"/>
  <c r="V73" i="15224"/>
  <c r="W73" i="15224"/>
  <c r="X73" i="15224"/>
  <c r="Y73" i="15224"/>
  <c r="Z73" i="15224"/>
  <c r="AA73" i="15224"/>
  <c r="F74" i="15224"/>
  <c r="G74" i="15224"/>
  <c r="H74" i="15224"/>
  <c r="I74" i="15224"/>
  <c r="J74" i="15224"/>
  <c r="F75" i="15224"/>
  <c r="G75" i="15224"/>
  <c r="H75" i="15224"/>
  <c r="I75" i="15224"/>
  <c r="J75" i="15224"/>
  <c r="O75" i="15224"/>
  <c r="F76" i="15224"/>
  <c r="G76" i="15224"/>
  <c r="H76" i="15224"/>
  <c r="I76" i="15224"/>
  <c r="J76" i="15224"/>
  <c r="O76" i="15224"/>
  <c r="F77" i="15224"/>
  <c r="G77" i="15224"/>
  <c r="H77" i="15224"/>
  <c r="I77" i="15224"/>
  <c r="J77" i="15224"/>
  <c r="O77" i="15224"/>
  <c r="AA77" i="15224"/>
  <c r="O78" i="15224"/>
  <c r="AA78" i="15224"/>
  <c r="AB78" i="15224"/>
  <c r="AC78" i="15224"/>
  <c r="AD78" i="15224"/>
  <c r="AE78" i="15224"/>
  <c r="AF78" i="15224"/>
  <c r="AG78" i="15224"/>
  <c r="F79" i="15224"/>
  <c r="G79" i="15224"/>
  <c r="H79" i="15224"/>
  <c r="I79" i="15224"/>
  <c r="J79" i="15224"/>
  <c r="K79" i="15224"/>
  <c r="O79" i="15224"/>
  <c r="AB79" i="15224"/>
  <c r="AC79" i="15224"/>
  <c r="AD79" i="15224"/>
  <c r="AE79" i="15224"/>
  <c r="AF79" i="15224"/>
  <c r="AG79" i="15224"/>
  <c r="O80" i="15224"/>
  <c r="AB80" i="15224"/>
  <c r="AC80" i="15224"/>
  <c r="AD80" i="15224"/>
  <c r="AE80" i="15224"/>
  <c r="AF80" i="15224"/>
  <c r="AG80" i="15224"/>
  <c r="AB81" i="15224"/>
  <c r="AC81" i="15224"/>
  <c r="AD81" i="15224"/>
  <c r="AE81" i="15224"/>
  <c r="AF81" i="15224"/>
  <c r="AG81" i="15224"/>
  <c r="AB82" i="15224"/>
  <c r="AC82" i="15224"/>
  <c r="AD82" i="15224"/>
  <c r="AE82" i="15224"/>
  <c r="AF82" i="15224"/>
  <c r="AG82" i="15224"/>
  <c r="I83" i="15224"/>
  <c r="J83" i="15224"/>
  <c r="K83" i="15224"/>
  <c r="L83" i="15224"/>
  <c r="M83" i="15224"/>
  <c r="AA83" i="15224"/>
  <c r="AB83" i="15224"/>
  <c r="AC83" i="15224"/>
  <c r="AD83" i="15224"/>
  <c r="AE83" i="15224"/>
  <c r="AF83" i="15224"/>
  <c r="I84" i="15224"/>
  <c r="J84" i="15224"/>
  <c r="K84" i="15224"/>
  <c r="L84" i="15224"/>
  <c r="M84" i="15224"/>
  <c r="AA84" i="15224"/>
  <c r="AB84" i="15224"/>
  <c r="AC84" i="15224"/>
  <c r="AD84" i="15224"/>
  <c r="AE84" i="15224"/>
  <c r="AF84" i="15224"/>
  <c r="I85" i="15224"/>
  <c r="J85" i="15224"/>
  <c r="K85" i="15224"/>
  <c r="L85" i="15224"/>
  <c r="M85" i="15224"/>
  <c r="I86" i="15224"/>
  <c r="J86" i="15224"/>
  <c r="K86" i="15224"/>
  <c r="L86" i="15224"/>
  <c r="M86" i="15224"/>
  <c r="I87" i="15224"/>
  <c r="J87" i="15224"/>
  <c r="K87" i="15224"/>
  <c r="L87" i="15224"/>
  <c r="M87" i="15224"/>
  <c r="I88" i="15224"/>
  <c r="J88" i="15224"/>
  <c r="K88" i="15224"/>
  <c r="L88" i="15224"/>
  <c r="M88" i="15224"/>
  <c r="AD88" i="15224"/>
  <c r="AE88" i="15224"/>
  <c r="AF88" i="15224"/>
  <c r="AG88" i="15224"/>
  <c r="I89" i="15224"/>
  <c r="J89" i="15224"/>
  <c r="K89" i="15224"/>
  <c r="L89" i="15224"/>
  <c r="M89" i="15224"/>
  <c r="AD89" i="15224"/>
  <c r="AE89" i="15224"/>
  <c r="AF89" i="15224"/>
  <c r="AG89" i="15224"/>
  <c r="I90" i="15224"/>
  <c r="J90" i="15224"/>
  <c r="K90" i="15224"/>
  <c r="L90" i="15224"/>
  <c r="M90" i="15224"/>
  <c r="AC90" i="15224"/>
  <c r="AD90" i="15224"/>
  <c r="AE90" i="15224"/>
  <c r="AF90" i="15224"/>
  <c r="AG90" i="15224"/>
  <c r="I91" i="15224"/>
  <c r="J91" i="15224"/>
  <c r="K91" i="15224"/>
  <c r="L91" i="15224"/>
  <c r="M91" i="15224"/>
  <c r="AC91" i="15224"/>
  <c r="AD91" i="15224"/>
  <c r="AE91" i="15224"/>
  <c r="AF91" i="15224"/>
  <c r="AG91" i="15224"/>
  <c r="I92" i="15224"/>
  <c r="J92" i="15224"/>
  <c r="K92" i="15224"/>
  <c r="L92" i="15224"/>
  <c r="M92" i="15224"/>
  <c r="I93" i="15224"/>
  <c r="J93" i="15224"/>
  <c r="K93" i="15224"/>
  <c r="L93" i="15224"/>
  <c r="M93" i="15224"/>
  <c r="I94" i="15224"/>
  <c r="J94" i="15224"/>
  <c r="K94" i="15224"/>
  <c r="L94" i="15224"/>
  <c r="M94" i="15224"/>
  <c r="I95" i="15224"/>
  <c r="J95" i="15224"/>
  <c r="K95" i="15224"/>
  <c r="L95" i="15224"/>
  <c r="M95" i="15224"/>
  <c r="I99" i="15224"/>
  <c r="J99" i="15224"/>
  <c r="K99" i="15224"/>
  <c r="L99" i="15224"/>
  <c r="M99" i="15224"/>
  <c r="I100" i="15224"/>
  <c r="J100" i="15224"/>
  <c r="K100" i="15224"/>
  <c r="L100" i="15224"/>
  <c r="M100" i="15224"/>
  <c r="I101" i="15224"/>
  <c r="J101" i="15224"/>
  <c r="K101" i="15224"/>
  <c r="L101" i="15224"/>
  <c r="M101" i="15224"/>
  <c r="I102" i="15224"/>
  <c r="J102" i="15224"/>
  <c r="K102" i="15224"/>
  <c r="L102" i="15224"/>
  <c r="M102" i="15224"/>
  <c r="I103" i="15224"/>
  <c r="J103" i="15224"/>
  <c r="K103" i="15224"/>
  <c r="L103" i="15224"/>
  <c r="M103" i="15224"/>
  <c r="I104" i="15224"/>
  <c r="J104" i="15224"/>
  <c r="K104" i="15224"/>
  <c r="L104" i="15224"/>
  <c r="M104" i="15224"/>
  <c r="I105" i="15224"/>
  <c r="J105" i="15224"/>
  <c r="K105" i="15224"/>
  <c r="L105" i="15224"/>
  <c r="M105" i="15224"/>
  <c r="I106" i="15224"/>
  <c r="J106" i="15224"/>
  <c r="K106" i="15224"/>
  <c r="L106" i="15224"/>
  <c r="M106" i="15224"/>
  <c r="AE106" i="15224"/>
  <c r="AF106" i="15224"/>
  <c r="AG106" i="15224"/>
  <c r="I107" i="15224"/>
  <c r="J107" i="15224"/>
  <c r="K107" i="15224"/>
  <c r="L107" i="15224"/>
  <c r="M107" i="15224"/>
  <c r="I108" i="15224"/>
  <c r="J108" i="15224"/>
  <c r="K108" i="15224"/>
  <c r="L108" i="15224"/>
  <c r="M108" i="15224"/>
  <c r="I109" i="15224"/>
  <c r="J109" i="15224"/>
  <c r="K109" i="15224"/>
  <c r="L109" i="15224"/>
  <c r="M109" i="15224"/>
  <c r="I110" i="15224"/>
  <c r="J110" i="15224"/>
  <c r="K110" i="15224"/>
  <c r="L110" i="15224"/>
  <c r="M110" i="15224"/>
  <c r="I111" i="15224"/>
  <c r="J111" i="15224"/>
  <c r="K111" i="15224"/>
  <c r="L111" i="15224"/>
  <c r="M111" i="15224"/>
  <c r="AC111" i="15224"/>
  <c r="AE111" i="15224"/>
  <c r="AF111" i="15224"/>
  <c r="AG111" i="15224"/>
</calcChain>
</file>

<file path=xl/comments1.xml><?xml version="1.0" encoding="utf-8"?>
<comments xmlns="http://schemas.openxmlformats.org/spreadsheetml/2006/main">
  <authors>
    <author>sbrodeu</author>
  </authors>
  <commentList>
    <comment ref="A29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exits to small towns before it gets in storage
(Fort Nelson, Dawson Creek, ...)</t>
        </r>
      </text>
    </comment>
    <comment ref="A41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Goes in Boost (Unocal)</t>
        </r>
      </text>
    </comment>
    <comment ref="A46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WEI receives from Nova, and on top of that, there is prdctn between the 2 meters: 30-35mmcf, split mostly b/w PCI Parkland (16.5) and Bonanza (14), all on the 8" Bonanza line</t>
        </r>
      </text>
    </comment>
  </commentList>
</comments>
</file>

<file path=xl/comments2.xml><?xml version="1.0" encoding="utf-8"?>
<comments xmlns="http://schemas.openxmlformats.org/spreadsheetml/2006/main">
  <authors>
    <author>rwatt</author>
  </authors>
  <commentList>
    <comment ref="F2" authorId="0" shapeId="0">
      <text>
        <r>
          <rPr>
            <b/>
            <sz val="12"/>
            <color indexed="81"/>
            <rFont val="Tahoma"/>
            <family val="2"/>
          </rPr>
          <t>rwatt:</t>
        </r>
        <r>
          <rPr>
            <sz val="12"/>
            <color indexed="81"/>
            <rFont val="Tahoma"/>
            <family val="2"/>
          </rPr>
          <t xml:space="preserve">
from
o:\central_logistics\tcpl\ops\eastops!SUMMARY</t>
        </r>
      </text>
    </comment>
  </commentList>
</comments>
</file>

<file path=xl/comments3.xml><?xml version="1.0" encoding="utf-8"?>
<comments xmlns="http://schemas.openxmlformats.org/spreadsheetml/2006/main">
  <authors>
    <author>rwatt</author>
    <author>sbrodeu</author>
  </authors>
  <commentList>
    <comment ref="AE86" authorId="0" shapeId="0">
      <text>
        <r>
          <rPr>
            <b/>
            <sz val="20"/>
            <color indexed="81"/>
            <rFont val="Tahoma"/>
            <family val="2"/>
          </rPr>
          <t>rwatt:</t>
        </r>
        <r>
          <rPr>
            <sz val="20"/>
            <color indexed="81"/>
            <rFont val="Tahoma"/>
            <family val="2"/>
          </rPr>
          <t xml:space="preserve">
Must use the date 1994 for the vlookup to work.</t>
        </r>
      </text>
    </comment>
    <comment ref="AG151" authorId="1" shapeId="0">
      <text>
        <r>
          <rPr>
            <sz val="10"/>
            <rFont val="Arial"/>
          </rPr>
          <t>sbrodeu:</t>
        </r>
        <r>
          <rPr>
            <sz val="10"/>
            <rFont val="Arial"/>
          </rPr>
          <t xml:space="preserve">
Jan 25, sheet given by Laura</t>
        </r>
      </text>
    </comment>
  </commentList>
</comments>
</file>

<file path=xl/sharedStrings.xml><?xml version="1.0" encoding="utf-8"?>
<sst xmlns="http://schemas.openxmlformats.org/spreadsheetml/2006/main" count="661" uniqueCount="430">
  <si>
    <t>117 bcf</t>
  </si>
  <si>
    <t>(PGE 100, Wild Goose 17)</t>
  </si>
  <si>
    <t>( ) = Injection in Storage</t>
  </si>
  <si>
    <t>JACKSON PRAIRIE</t>
  </si>
  <si>
    <t>BALANCE</t>
  </si>
  <si>
    <t>SUMAS</t>
  </si>
  <si>
    <t>SIPI</t>
  </si>
  <si>
    <t xml:space="preserve">       RATHDRUM</t>
  </si>
  <si>
    <t>STARR ROAD Receipt</t>
  </si>
  <si>
    <t>Others ****</t>
  </si>
  <si>
    <t>CAPACITY</t>
  </si>
  <si>
    <t>Kootney Region (inc SCP)</t>
  </si>
  <si>
    <t>CHEHALIS</t>
  </si>
  <si>
    <t>SPOKANE</t>
  </si>
  <si>
    <t>Seattle Area</t>
  </si>
  <si>
    <t>ROOSEVELT</t>
  </si>
  <si>
    <t>Kelso/Beaver</t>
  </si>
  <si>
    <t>Others*</t>
  </si>
  <si>
    <t>Others***</t>
  </si>
  <si>
    <t>South Capacity</t>
  </si>
  <si>
    <t>North Capacity</t>
  </si>
  <si>
    <t>WASHOUGAL DLVY + COMPR.</t>
  </si>
  <si>
    <t>NWP STANFIELD</t>
  </si>
  <si>
    <t>(South Flow)</t>
  </si>
  <si>
    <t>KERN</t>
  </si>
  <si>
    <t>Del. Capacity</t>
  </si>
  <si>
    <t>CIG</t>
  </si>
  <si>
    <t>Rec. Capacity</t>
  </si>
  <si>
    <t>To Oregon City</t>
  </si>
  <si>
    <t>Plymouth</t>
  </si>
  <si>
    <t xml:space="preserve">                    - DEL. 200</t>
  </si>
  <si>
    <t>S. HERMISTON</t>
  </si>
  <si>
    <t>SHUTE CREEK PLANT</t>
  </si>
  <si>
    <t>Others**</t>
  </si>
  <si>
    <t>KEMMERER</t>
  </si>
  <si>
    <t>MEACHAM</t>
  </si>
  <si>
    <t>COYOTE SPRINGS</t>
  </si>
  <si>
    <t>OPAL GAS PLANT</t>
  </si>
  <si>
    <t>Klammath Cogen</t>
  </si>
  <si>
    <t>From Questar</t>
  </si>
  <si>
    <t>Station 14</t>
  </si>
  <si>
    <t>RENO LAT.</t>
  </si>
  <si>
    <t>MEDFORD</t>
  </si>
  <si>
    <t>Granger</t>
  </si>
  <si>
    <t>CIG Connection - Sand Springs</t>
  </si>
  <si>
    <t>PAINTER</t>
  </si>
  <si>
    <t>Muddy Creek - Kern</t>
  </si>
  <si>
    <t>MALIN</t>
  </si>
  <si>
    <t>MUDDY CREEK - NWPL</t>
  </si>
  <si>
    <t>TUSCARORA</t>
  </si>
  <si>
    <t>Cap.</t>
  </si>
  <si>
    <t>Kern River P/L</t>
  </si>
  <si>
    <t>GREEN RIVER</t>
  </si>
  <si>
    <t>FILLMORE</t>
  </si>
  <si>
    <t>ANSCHUTZ</t>
  </si>
  <si>
    <t xml:space="preserve">Others </t>
  </si>
  <si>
    <t>GOODSPRINGS</t>
  </si>
  <si>
    <t>Ignacio</t>
  </si>
  <si>
    <t>CLAY BASIN</t>
  </si>
  <si>
    <t>Bondad</t>
  </si>
  <si>
    <t>QUESTAR</t>
  </si>
  <si>
    <t>LaMaquina</t>
  </si>
  <si>
    <t>Red Cedar</t>
  </si>
  <si>
    <t>Milagro</t>
  </si>
  <si>
    <t>Burlington</t>
  </si>
  <si>
    <t>Kutz</t>
  </si>
  <si>
    <t>Chaco-Blanco</t>
  </si>
  <si>
    <t xml:space="preserve">                    - With.  550-600</t>
  </si>
  <si>
    <t>Window Rock</t>
  </si>
  <si>
    <t>SJ West</t>
  </si>
  <si>
    <t>SJ Total</t>
  </si>
  <si>
    <t>SJ East</t>
  </si>
  <si>
    <t>LEGEND</t>
  </si>
  <si>
    <t>Cap</t>
  </si>
  <si>
    <t>BEGIN</t>
  </si>
  <si>
    <t>END</t>
  </si>
  <si>
    <t>+19000 cushion</t>
  </si>
  <si>
    <t>NORTH WEST</t>
  </si>
  <si>
    <t>`</t>
  </si>
  <si>
    <t xml:space="preserve">  Calif. Production</t>
  </si>
  <si>
    <t>KERN RIVER PIPELINE - RECEIPTS</t>
  </si>
  <si>
    <t>From</t>
  </si>
  <si>
    <t xml:space="preserve">ON SYSTEM  DEMAND      </t>
  </si>
  <si>
    <t>WILD GOOSE + PGE STORAGE</t>
  </si>
  <si>
    <t>LA PLATA B (NWP)</t>
  </si>
  <si>
    <t xml:space="preserve">      WFS Plant</t>
  </si>
  <si>
    <t>( ) = Injection</t>
  </si>
  <si>
    <t xml:space="preserve">      Amoco</t>
  </si>
  <si>
    <t>NET</t>
  </si>
  <si>
    <t xml:space="preserve">               TW Pipeline</t>
  </si>
  <si>
    <r>
      <t xml:space="preserve"> (North Flow)  </t>
    </r>
    <r>
      <rPr>
        <sz val="10"/>
        <color indexed="10"/>
        <rFont val="Arial"/>
        <family val="2"/>
      </rPr>
      <t xml:space="preserve"> ( )= Exit NWPL </t>
    </r>
  </si>
  <si>
    <t>Alberta Supply / Demand</t>
  </si>
  <si>
    <t>Adj.</t>
  </si>
  <si>
    <t>Reported</t>
  </si>
  <si>
    <t>NIT Average</t>
  </si>
  <si>
    <t xml:space="preserve">  *** NOTE:  Historical storage balances include</t>
  </si>
  <si>
    <t>8:00 Nom</t>
  </si>
  <si>
    <t>Actuals</t>
  </si>
  <si>
    <t>Historics</t>
  </si>
  <si>
    <t>Empress</t>
  </si>
  <si>
    <t>Alliance</t>
  </si>
  <si>
    <t>McNeill</t>
  </si>
  <si>
    <t>ABC</t>
  </si>
  <si>
    <t>Gord</t>
  </si>
  <si>
    <t>Other</t>
  </si>
  <si>
    <t>Intra</t>
  </si>
  <si>
    <t>Demand</t>
  </si>
  <si>
    <t>Field Receipts</t>
  </si>
  <si>
    <t>Storage **</t>
  </si>
  <si>
    <t>Balance***</t>
  </si>
  <si>
    <t xml:space="preserve">  assumed Atco injections/withdrawals.</t>
  </si>
  <si>
    <t>NOVA OUTAGES</t>
  </si>
  <si>
    <t>Inc/Dec</t>
  </si>
  <si>
    <t>Month</t>
  </si>
  <si>
    <t>Prior Year</t>
  </si>
  <si>
    <t>To-Date</t>
  </si>
  <si>
    <t>Average</t>
  </si>
  <si>
    <t>Gordondale</t>
  </si>
  <si>
    <t>Other Borders</t>
  </si>
  <si>
    <t>Intra-Alberta</t>
  </si>
  <si>
    <t>Pre-Strg Demand</t>
  </si>
  <si>
    <t>Storage Injection</t>
  </si>
  <si>
    <t>Total Demand</t>
  </si>
  <si>
    <t>April Tru up of 6 Bcf Aeco</t>
  </si>
  <si>
    <t>6:00 Storage Nom</t>
  </si>
  <si>
    <t>Storage Flows</t>
  </si>
  <si>
    <t>AECO</t>
  </si>
  <si>
    <t>Total</t>
  </si>
  <si>
    <t>Available</t>
  </si>
  <si>
    <t>Actual</t>
  </si>
  <si>
    <t>Pack/</t>
  </si>
  <si>
    <t>Cross Alta</t>
  </si>
  <si>
    <t>for Storage</t>
  </si>
  <si>
    <t>Storage</t>
  </si>
  <si>
    <t>Draft</t>
  </si>
  <si>
    <t>Linepack</t>
  </si>
  <si>
    <t>Carbon (Nova side)</t>
  </si>
  <si>
    <t>Sat</t>
  </si>
  <si>
    <t>Demmit &amp; Severn</t>
  </si>
  <si>
    <t>Sun</t>
  </si>
  <si>
    <t>Alberta Hub</t>
  </si>
  <si>
    <t>Mon</t>
  </si>
  <si>
    <t>Net Storage</t>
  </si>
  <si>
    <t>Tue</t>
  </si>
  <si>
    <t>Wed</t>
  </si>
  <si>
    <t>Available To Inject</t>
  </si>
  <si>
    <t>Thu</t>
  </si>
  <si>
    <t>CHANGE</t>
  </si>
  <si>
    <t>Fri</t>
  </si>
  <si>
    <t>Field w/Alliance</t>
  </si>
  <si>
    <t>Nova Field Receipts</t>
  </si>
  <si>
    <t>Gordondale Rcpts</t>
  </si>
  <si>
    <t>Storage W/D</t>
  </si>
  <si>
    <t>Total Receipts</t>
  </si>
  <si>
    <t>Total Deliveries</t>
  </si>
  <si>
    <t>Adjustment</t>
  </si>
  <si>
    <t>Actual Pack/Draft</t>
  </si>
  <si>
    <t xml:space="preserve"> 06:00 Linepack</t>
  </si>
  <si>
    <t>TARGET</t>
  </si>
  <si>
    <t>Over/Under</t>
  </si>
  <si>
    <t>T accounts</t>
  </si>
  <si>
    <t>OBA's</t>
  </si>
  <si>
    <t>Tolerance</t>
  </si>
  <si>
    <t>Hidden Adjustment</t>
  </si>
  <si>
    <t>IT Analysis - Nominated Flows</t>
  </si>
  <si>
    <t>MTD</t>
  </si>
  <si>
    <t>Actual Empress Flow</t>
  </si>
  <si>
    <t>Firm</t>
  </si>
  <si>
    <t>Implied Empress Base</t>
  </si>
  <si>
    <t>Empress Longhaul IT</t>
  </si>
  <si>
    <t>Great Lakes Shorthaul</t>
  </si>
  <si>
    <t>Viking Shorthaul</t>
  </si>
  <si>
    <t>MDA Shorthaul</t>
  </si>
  <si>
    <t>MTD Averages</t>
  </si>
  <si>
    <t>Total IT</t>
  </si>
  <si>
    <t>McNeil</t>
  </si>
  <si>
    <t>G-Dale</t>
  </si>
  <si>
    <t>Others</t>
  </si>
  <si>
    <t>Alta Receipts</t>
  </si>
  <si>
    <t>Nova Receipts</t>
  </si>
  <si>
    <t>Storage Inventory</t>
  </si>
  <si>
    <t>Saskatchewan Gas</t>
  </si>
  <si>
    <t>Last Year</t>
  </si>
  <si>
    <t xml:space="preserve">  *** NOTE:  Shaded storage balances include assumed</t>
  </si>
  <si>
    <t>TCPL Suffield Receipts</t>
  </si>
  <si>
    <t xml:space="preserve">  Atco injections/withdrawals. The forecasts DO NOT </t>
  </si>
  <si>
    <t>TCPL Other Sask Rcts</t>
  </si>
  <si>
    <t xml:space="preserve">  include the Atco-side storage.</t>
  </si>
  <si>
    <t>Sask Field Receipts (TransGas)</t>
  </si>
  <si>
    <t>Alliance Linepack</t>
  </si>
  <si>
    <t>TCPL Linepack</t>
  </si>
  <si>
    <t>TCPL West</t>
  </si>
  <si>
    <t>Summer Avg</t>
  </si>
  <si>
    <t>Off Target</t>
  </si>
  <si>
    <t>TCPL North</t>
  </si>
  <si>
    <t>TCPL Capacities</t>
  </si>
  <si>
    <t xml:space="preserve">  Aug 17 - Dynegy pegs AB storage from 169-172</t>
  </si>
  <si>
    <t>North Capacity MMCF</t>
  </si>
  <si>
    <t>Winter Avg</t>
  </si>
  <si>
    <t>Empress Capacity MMCF</t>
  </si>
  <si>
    <t>Alberta Storage - Breakdown</t>
  </si>
  <si>
    <t>This year vs</t>
  </si>
  <si>
    <t>Current</t>
  </si>
  <si>
    <t>INJ TO</t>
  </si>
  <si>
    <t>Bottleneck</t>
  </si>
  <si>
    <t>last year:</t>
  </si>
  <si>
    <t>Capacity</t>
  </si>
  <si>
    <t>Inventory</t>
  </si>
  <si>
    <t>% Full</t>
  </si>
  <si>
    <t>FILL</t>
  </si>
  <si>
    <t>Gas Use - POWER GEN</t>
  </si>
  <si>
    <t>Historical Storage Levels (End of Month)</t>
  </si>
  <si>
    <t>Carbon, Demmitt, Severn</t>
  </si>
  <si>
    <t xml:space="preserve">    Empress</t>
  </si>
  <si>
    <t>Alliance AB/BC Capacity*</t>
  </si>
  <si>
    <t>X-Alta</t>
  </si>
  <si>
    <t>Carbon</t>
  </si>
  <si>
    <t>Alberta</t>
  </si>
  <si>
    <t>Summer</t>
  </si>
  <si>
    <t>Winter</t>
  </si>
  <si>
    <t>Aeco</t>
  </si>
  <si>
    <t>(Adj)</t>
  </si>
  <si>
    <t>(&amp; others)</t>
  </si>
  <si>
    <t>Hub</t>
  </si>
  <si>
    <t>TOTAL ALBERTA</t>
  </si>
  <si>
    <t>* Alliance Receipt point Capacities - based on shipper contracts</t>
  </si>
  <si>
    <t>AGA STATISTICS</t>
  </si>
  <si>
    <t>CAP.</t>
  </si>
  <si>
    <t>% FULL</t>
  </si>
  <si>
    <t>vs Last</t>
  </si>
  <si>
    <t>PRODUCING</t>
  </si>
  <si>
    <t>CONSUMING   EAST</t>
  </si>
  <si>
    <t>CONSUMING   WEST</t>
  </si>
  <si>
    <t>TOTAL</t>
  </si>
  <si>
    <t>** Carbon level is a straightline assumption</t>
  </si>
  <si>
    <t>Historical Monthly Injection / Withdrawal Levels</t>
  </si>
  <si>
    <t>Total
Inj / WD</t>
  </si>
  <si>
    <t>Adj. X-Alta</t>
  </si>
  <si>
    <t>CGA - Western Storage</t>
  </si>
  <si>
    <t>(*** CGA Includes Aeco, X-Alta, Carbon, Transgas (Excludes AB Hub))</t>
  </si>
  <si>
    <t>CGA - Eastern Storage</t>
  </si>
  <si>
    <t>** Carbon &amp; Others are actual injection/withdrawal as per Nova</t>
  </si>
  <si>
    <t>Bluehill Booster Station (McMahon (FSJ) Gathering System) - Amine Accumulator Vessel Replacement &amp; Allison gas Turbine Repair.</t>
  </si>
  <si>
    <t>LAPRISE CR. OUTAGE 45 MMSCF</t>
  </si>
  <si>
    <t>MaMahon Plant reduced to 77% of firm to prepare for the diversion of W. Stoddart Gas, loss 125 mmscf</t>
  </si>
  <si>
    <t>W. STODDART TURNAROUND 65 MMSCF TO BE DIVERTED TO MCMAHON</t>
  </si>
  <si>
    <t>Boundary Power owtage loss 85 mmscf</t>
  </si>
  <si>
    <t>PINE RIVER PLANT - @ 50% CAPACITY, CURRENTLY 300MMSCF CONTRACTED, LOSS 150 MMSCF</t>
  </si>
  <si>
    <t>PARKLAND  NO FLOW LOSS 18 MMSCF</t>
  </si>
  <si>
    <t>Ft. Nelson Gas Plant - 780 mmscf contracted - @ 63%, impact 290 mmscf</t>
  </si>
  <si>
    <t>McMahon Plant blinding and deblinding loss 150 mmscf</t>
  </si>
  <si>
    <t>SIKANNI PLANT  NO FLOW</t>
  </si>
  <si>
    <t>SIKANNI PLANT @ 73%, FIRM CONTRACTED CAPACITY IS 68 MMSCF LOSS WILL BE 18.5 MMSCF</t>
  </si>
  <si>
    <t xml:space="preserve">STATION #2 OUTAGE SEPT 24-29, WILL IMPACT Station #1 - Station #2 only  at roughly 100 mmscf impact </t>
  </si>
  <si>
    <t>GORDONDALE - 1 DAY POSSIBLE OUTAGE TBD WITH NO FLOW FROM TCPL</t>
  </si>
  <si>
    <t>Fort Nelson/Ft. Liard - Berkley announces (1/26/2001) that 49.7 mmcf of incremental production will come online in Q2, from the N-01 well.</t>
  </si>
  <si>
    <t>TCPL AOS and IT Floor Bids revert back to original (0 AOS, 80% floor) Jan 1,  2003 unless renegotiated prior to then</t>
  </si>
  <si>
    <r>
      <t>North Capacity 10</t>
    </r>
    <r>
      <rPr>
        <b/>
        <sz val="12"/>
        <rFont val="Arial"/>
        <family val="2"/>
      </rPr>
      <t>6</t>
    </r>
  </si>
  <si>
    <r>
      <t>Empress Capacity 10</t>
    </r>
    <r>
      <rPr>
        <b/>
        <sz val="12"/>
        <rFont val="Arial"/>
        <family val="2"/>
      </rPr>
      <t>6</t>
    </r>
  </si>
  <si>
    <r>
      <t xml:space="preserve">Carbon </t>
    </r>
    <r>
      <rPr>
        <b/>
        <sz val="12"/>
        <rFont val="Arial"/>
        <family val="2"/>
      </rPr>
      <t>(&amp;others)</t>
    </r>
  </si>
  <si>
    <t>.</t>
  </si>
  <si>
    <t>Receipts</t>
  </si>
  <si>
    <t>Balance</t>
  </si>
  <si>
    <t>Westcoast Supply / Demand</t>
  </si>
  <si>
    <t>McMahon</t>
  </si>
  <si>
    <t>Ft. Nelson</t>
  </si>
  <si>
    <t>Pine River</t>
  </si>
  <si>
    <t>Cypress</t>
  </si>
  <si>
    <t>Sikanni</t>
  </si>
  <si>
    <t>West Stoddart</t>
  </si>
  <si>
    <t>North Jedney</t>
  </si>
  <si>
    <t>Kingsvale</t>
  </si>
  <si>
    <t>26" Alberta</t>
  </si>
  <si>
    <t>16" Boundary</t>
  </si>
  <si>
    <t>Caribou</t>
  </si>
  <si>
    <t>Highway</t>
  </si>
  <si>
    <t>Huntington-Export</t>
  </si>
  <si>
    <t>BC GLM</t>
  </si>
  <si>
    <t>BC Gas Interior</t>
  </si>
  <si>
    <t>PNG</t>
  </si>
  <si>
    <t>Fuel</t>
  </si>
  <si>
    <t>T-South</t>
  </si>
  <si>
    <t>Net Gordondale</t>
  </si>
  <si>
    <t>Storage Balance (EOM)</t>
  </si>
  <si>
    <t>Jedney 2</t>
  </si>
  <si>
    <t>BC Field Receipts</t>
  </si>
  <si>
    <t>Westcoast Power</t>
  </si>
  <si>
    <t>Other (Estimate)</t>
  </si>
  <si>
    <t>Deliveries</t>
  </si>
  <si>
    <t>Enco @ Hunt</t>
  </si>
  <si>
    <t>Arco @ Hunt</t>
  </si>
  <si>
    <t>Cascades@Hunt</t>
  </si>
  <si>
    <t>Alliance Boundary</t>
  </si>
  <si>
    <t>Alliance Gordondale</t>
  </si>
  <si>
    <t>Alliance McMahon</t>
  </si>
  <si>
    <t>WEI Pack / Draft</t>
  </si>
  <si>
    <t>Beginning Inventory</t>
  </si>
  <si>
    <t>% of Storage Full</t>
  </si>
  <si>
    <t>Saskatchewan</t>
  </si>
  <si>
    <t>EDA</t>
  </si>
  <si>
    <t>CDA</t>
  </si>
  <si>
    <t xml:space="preserve"> </t>
  </si>
  <si>
    <t>Parkway</t>
  </si>
  <si>
    <t>ANR</t>
  </si>
  <si>
    <t>NGPL</t>
  </si>
  <si>
    <t>Imbalance</t>
  </si>
  <si>
    <t>KINGSGATE</t>
  </si>
  <si>
    <t>00</t>
  </si>
  <si>
    <t>99-00</t>
  </si>
  <si>
    <t>98-99</t>
  </si>
  <si>
    <t>Meter</t>
  </si>
  <si>
    <t>Pipeline Receipts</t>
  </si>
  <si>
    <t>Viking</t>
  </si>
  <si>
    <t>Great Lakes</t>
  </si>
  <si>
    <t>Iroquois</t>
  </si>
  <si>
    <t>Niagara</t>
  </si>
  <si>
    <t>Chippawa</t>
  </si>
  <si>
    <t xml:space="preserve"> - SubTotal</t>
  </si>
  <si>
    <t>Consumers CDA</t>
  </si>
  <si>
    <t>Centra ON CDA</t>
  </si>
  <si>
    <t>Consumers EDA</t>
  </si>
  <si>
    <t>GMI EDA</t>
  </si>
  <si>
    <t>Centra ON EDA</t>
  </si>
  <si>
    <t>WINDFALL COMP</t>
  </si>
  <si>
    <t>MORINVILLE</t>
  </si>
  <si>
    <t>BC RECEIPTS</t>
  </si>
  <si>
    <t>AB RECEIPTS</t>
  </si>
  <si>
    <t>IRMA COMP</t>
  </si>
  <si>
    <t>KERROBERT</t>
  </si>
  <si>
    <t>Rec</t>
  </si>
  <si>
    <t>Dlvy</t>
  </si>
  <si>
    <t>Net</t>
  </si>
  <si>
    <t xml:space="preserve">    All numbers in MMCF</t>
  </si>
  <si>
    <t>ESTLIN</t>
  </si>
  <si>
    <t>Napierville</t>
  </si>
  <si>
    <t>E. Hereford</t>
  </si>
  <si>
    <t xml:space="preserve">Centra Manitoba </t>
  </si>
  <si>
    <t>Western &amp; Northern</t>
  </si>
  <si>
    <t>Rec.</t>
  </si>
  <si>
    <t>Dlv.</t>
  </si>
  <si>
    <t>Phillisburg</t>
  </si>
  <si>
    <t>ALAMEDA</t>
  </si>
  <si>
    <t>Suffield</t>
  </si>
  <si>
    <t>Eastern Region</t>
  </si>
  <si>
    <t>LOREBURN</t>
  </si>
  <si>
    <t>Kirkwall</t>
  </si>
  <si>
    <t xml:space="preserve">  Chippawa</t>
  </si>
  <si>
    <t>TOWNER</t>
  </si>
  <si>
    <t>Buffalo</t>
  </si>
  <si>
    <t>Dawn</t>
  </si>
  <si>
    <t>St Clair Net</t>
  </si>
  <si>
    <t>WIMBLEDON</t>
  </si>
  <si>
    <t>VECTOR</t>
  </si>
  <si>
    <t>Chicago</t>
  </si>
  <si>
    <t>MIDWESTERN</t>
  </si>
  <si>
    <t>Contracted</t>
  </si>
  <si>
    <t>CAP</t>
  </si>
  <si>
    <t>OLIVIA COMP</t>
  </si>
  <si>
    <t>NICOR</t>
  </si>
  <si>
    <t>ALIBERT LEA</t>
  </si>
  <si>
    <t>MANCHESTER</t>
  </si>
  <si>
    <t>TAMPICO</t>
  </si>
  <si>
    <t>AUX SABLE PLANT</t>
  </si>
  <si>
    <t>PEOPLES</t>
  </si>
  <si>
    <t>NWPL</t>
  </si>
  <si>
    <t>Alliance Highway</t>
  </si>
  <si>
    <t>Alliance West Stoddart</t>
  </si>
  <si>
    <t xml:space="preserve">     FAIRMOUNT</t>
  </si>
  <si>
    <t>Estimates</t>
  </si>
  <si>
    <t>Hunt Export</t>
  </si>
  <si>
    <t>Sumas Demand</t>
  </si>
  <si>
    <t>NWPL Sumas</t>
  </si>
  <si>
    <t>Lower Mainland</t>
  </si>
  <si>
    <t>Interior</t>
  </si>
  <si>
    <t>Power</t>
  </si>
  <si>
    <t>Available for Storage</t>
  </si>
  <si>
    <t xml:space="preserve">Month </t>
  </si>
  <si>
    <t>+/-</t>
  </si>
  <si>
    <t>To Date</t>
  </si>
  <si>
    <t>Sumas-Hunt Total</t>
  </si>
  <si>
    <t>Alliance Storage</t>
  </si>
  <si>
    <t>Alliance Total</t>
  </si>
  <si>
    <t xml:space="preserve">Available to inject </t>
  </si>
  <si>
    <t>Aitken Creek Injections</t>
  </si>
  <si>
    <t>Aitken Creek Withdrawls</t>
  </si>
  <si>
    <t>Unutilized Capacity (MMcf/d)</t>
  </si>
  <si>
    <t>Aitken Lateral</t>
  </si>
  <si>
    <t>Aitken Unit</t>
  </si>
  <si>
    <t>Nelson to N4</t>
  </si>
  <si>
    <t>Gord East</t>
  </si>
  <si>
    <t>Gord West</t>
  </si>
  <si>
    <t>Hunt</t>
  </si>
  <si>
    <t>Stn 1 West</t>
  </si>
  <si>
    <t>Stn 4B South</t>
  </si>
  <si>
    <t>Stn N4</t>
  </si>
  <si>
    <t>Sumas Basis</t>
  </si>
  <si>
    <t>Sumas/   Sipi</t>
  </si>
  <si>
    <t>Sumas/ Chehalis Demand</t>
  </si>
  <si>
    <t>Chehalis</t>
  </si>
  <si>
    <t xml:space="preserve">Washougal </t>
  </si>
  <si>
    <t>Kelso/ Beaver</t>
  </si>
  <si>
    <t xml:space="preserve">Other Chehalis/ Roosevelt </t>
  </si>
  <si>
    <t>JP Inj(-) W/D(+)</t>
  </si>
  <si>
    <t>Net JP - Balance</t>
  </si>
  <si>
    <t>JP % Full</t>
  </si>
  <si>
    <t>Roosevelt</t>
  </si>
  <si>
    <t>Starr Road</t>
  </si>
  <si>
    <t>Other Roosevelt/ Meecham</t>
  </si>
  <si>
    <t>Stanfield Net</t>
  </si>
  <si>
    <t>Meacham</t>
  </si>
  <si>
    <t>Reno Lateral</t>
  </si>
  <si>
    <t>Mystery Demand</t>
  </si>
  <si>
    <t>Other Meecham/ Kemmerer</t>
  </si>
  <si>
    <t>Kemmerer</t>
  </si>
  <si>
    <t>Kingsgate</t>
  </si>
  <si>
    <t>Rathdrum</t>
  </si>
  <si>
    <t>Spokane NWP</t>
  </si>
  <si>
    <t>Spokane WWP</t>
  </si>
  <si>
    <t>PGT Stanfield</t>
  </si>
  <si>
    <t>South Hermiston</t>
  </si>
  <si>
    <t>Coyote Springs</t>
  </si>
  <si>
    <t>Tuscarora</t>
  </si>
  <si>
    <t>Medford / Klammath</t>
  </si>
  <si>
    <t>Malin</t>
  </si>
  <si>
    <t>(477), 1000</t>
  </si>
  <si>
    <t>498N, 400 S</t>
  </si>
  <si>
    <t>638R, 200D</t>
  </si>
  <si>
    <t>638R, 200R</t>
  </si>
  <si>
    <t>100 Kl,40 Med</t>
  </si>
  <si>
    <r>
      <t xml:space="preserve">WEI LINE PACK </t>
    </r>
    <r>
      <rPr>
        <sz val="6.5"/>
        <rFont val="Arial"/>
        <family val="2"/>
      </rPr>
      <t>(target 2.875)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</si>
</sst>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7" formatCode="0.0%"/>
    <numFmt numFmtId="168" formatCode="ddd"/>
    <numFmt numFmtId="172" formatCode="0_);[Red]\(0\)"/>
    <numFmt numFmtId="174" formatCode="0.00_);[Red]\(0.00\)"/>
    <numFmt numFmtId="175" formatCode="#,##0.0_);\(#,##0.0\)"/>
    <numFmt numFmtId="176" formatCode="#,##0.0"/>
    <numFmt numFmtId="177" formatCode="0.00_)"/>
    <numFmt numFmtId="180" formatCode="mmm\-yyyy"/>
    <numFmt numFmtId="181" formatCode="mmmm\ d\,\ yyyy"/>
    <numFmt numFmtId="182" formatCode="0.0_);[Red]\(0.0\)"/>
    <numFmt numFmtId="183" formatCode="ddd\-mmm\-dd"/>
    <numFmt numFmtId="199" formatCode="0_);\(0\)"/>
    <numFmt numFmtId="203" formatCode="&quot;VS&quot;\ mmm\-yy"/>
    <numFmt numFmtId="207" formatCode="d\-mmm\-yy\ &quot;Cycle 6&quot;"/>
    <numFmt numFmtId="208" formatCode="d\-mmm\-yyyy\ &quot;Cycle 6&quot;"/>
    <numFmt numFmtId="209" formatCode="ddd\,\ mmm\ d"/>
  </numFmts>
  <fonts count="65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24"/>
      <name val="Arial"/>
      <family val="2"/>
    </font>
    <font>
      <sz val="24"/>
      <name val="Arial"/>
      <family val="2"/>
    </font>
    <font>
      <sz val="14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i/>
      <sz val="18"/>
      <name val="Arial"/>
      <family val="2"/>
    </font>
    <font>
      <sz val="18"/>
      <color indexed="9"/>
      <name val="Arial"/>
      <family val="2"/>
    </font>
    <font>
      <sz val="20"/>
      <name val="Arial"/>
      <family val="2"/>
    </font>
    <font>
      <b/>
      <sz val="18"/>
      <color indexed="12"/>
      <name val="Arial"/>
      <family val="2"/>
    </font>
    <font>
      <sz val="18"/>
      <color indexed="16"/>
      <name val="Arial"/>
      <family val="2"/>
    </font>
    <font>
      <sz val="14"/>
      <color indexed="9"/>
      <name val="Arial"/>
      <family val="2"/>
    </font>
    <font>
      <b/>
      <sz val="8"/>
      <name val="Arial"/>
      <family val="2"/>
    </font>
    <font>
      <sz val="15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20"/>
      <color indexed="81"/>
      <name val="Tahoma"/>
      <family val="2"/>
    </font>
    <font>
      <sz val="20"/>
      <color indexed="81"/>
      <name val="Tahoma"/>
      <family val="2"/>
    </font>
    <font>
      <sz val="8"/>
      <color indexed="12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0"/>
      <color indexed="12"/>
      <name val="Arial"/>
      <family val="2"/>
    </font>
    <font>
      <b/>
      <sz val="11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name val="Arial"/>
    </font>
    <font>
      <b/>
      <sz val="12"/>
      <name val="Arial"/>
    </font>
    <font>
      <sz val="9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6.5"/>
      <name val="Arial"/>
      <family val="2"/>
    </font>
    <font>
      <b/>
      <sz val="6"/>
      <name val="Arial"/>
      <family val="2"/>
    </font>
    <font>
      <b/>
      <sz val="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0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8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77" fontId="5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1137">
    <xf numFmtId="0" fontId="0" fillId="0" borderId="0" xfId="0"/>
    <xf numFmtId="15" fontId="6" fillId="0" borderId="0" xfId="0" applyNumberFormat="1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Continuous" vertical="center"/>
    </xf>
    <xf numFmtId="17" fontId="7" fillId="0" borderId="0" xfId="0" applyNumberFormat="1" applyFont="1" applyAlignment="1">
      <alignment horizontal="centerContinuous" vertical="center"/>
    </xf>
    <xf numFmtId="3" fontId="7" fillId="0" borderId="0" xfId="0" applyNumberFormat="1" applyFont="1" applyAlignment="1">
      <alignment horizontal="centerContinuous" vertical="center"/>
    </xf>
    <xf numFmtId="0" fontId="8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Continuous" vertical="center"/>
    </xf>
    <xf numFmtId="0" fontId="10" fillId="4" borderId="2" xfId="0" applyFont="1" applyFill="1" applyBorder="1" applyAlignment="1">
      <alignment horizontal="centerContinuous" vertical="center"/>
    </xf>
    <xf numFmtId="0" fontId="10" fillId="4" borderId="5" xfId="0" applyFont="1" applyFill="1" applyBorder="1" applyAlignment="1">
      <alignment horizontal="centerContinuous" vertical="center"/>
    </xf>
    <xf numFmtId="0" fontId="11" fillId="4" borderId="2" xfId="0" applyFont="1" applyFill="1" applyBorder="1" applyAlignment="1">
      <alignment horizontal="centerContinuous" vertical="center"/>
    </xf>
    <xf numFmtId="0" fontId="11" fillId="4" borderId="5" xfId="0" applyFont="1" applyFill="1" applyBorder="1" applyAlignment="1">
      <alignment horizontal="centerContinuous" vertical="center"/>
    </xf>
    <xf numFmtId="0" fontId="11" fillId="4" borderId="3" xfId="0" applyFont="1" applyFill="1" applyBorder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Continuous" vertical="center"/>
    </xf>
    <xf numFmtId="0" fontId="8" fillId="0" borderId="0" xfId="0" applyFont="1" applyAlignment="1">
      <alignment vertical="center"/>
    </xf>
    <xf numFmtId="15" fontId="6" fillId="0" borderId="6" xfId="0" applyNumberFormat="1" applyFont="1" applyBorder="1" applyAlignment="1">
      <alignment horizontal="centerContinuous" vertical="center"/>
    </xf>
    <xf numFmtId="15" fontId="12" fillId="0" borderId="7" xfId="0" applyNumberFormat="1" applyFont="1" applyBorder="1" applyAlignment="1">
      <alignment horizontal="centerContinuous" vertical="center"/>
    </xf>
    <xf numFmtId="15" fontId="12" fillId="0" borderId="8" xfId="0" applyNumberFormat="1" applyFont="1" applyBorder="1" applyAlignment="1">
      <alignment horizontal="centerContinuous" vertical="center"/>
    </xf>
    <xf numFmtId="0" fontId="8" fillId="0" borderId="8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9" xfId="0" applyFont="1" applyFill="1" applyBorder="1" applyAlignment="1">
      <alignment horizontal="centerContinuous" vertical="center"/>
    </xf>
    <xf numFmtId="0" fontId="11" fillId="0" borderId="10" xfId="0" applyFont="1" applyFill="1" applyBorder="1" applyAlignment="1">
      <alignment horizontal="centerContinuous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3" fillId="0" borderId="0" xfId="0" applyFont="1" applyAlignment="1"/>
    <xf numFmtId="0" fontId="4" fillId="0" borderId="0" xfId="0" applyFont="1" applyBorder="1" applyAlignment="1">
      <alignment horizontal="center"/>
    </xf>
    <xf numFmtId="0" fontId="8" fillId="0" borderId="12" xfId="0" applyFont="1" applyBorder="1" applyAlignment="1"/>
    <xf numFmtId="0" fontId="14" fillId="0" borderId="0" xfId="0" applyFont="1" applyBorder="1" applyAlignment="1"/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4" fillId="0" borderId="9" xfId="0" applyFont="1" applyBorder="1" applyAlignment="1"/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6" fontId="11" fillId="0" borderId="19" xfId="0" applyNumberFormat="1" applyFont="1" applyBorder="1" applyAlignment="1">
      <alignment horizontal="centerContinuous" vertical="center"/>
    </xf>
    <xf numFmtId="172" fontId="12" fillId="0" borderId="20" xfId="0" applyNumberFormat="1" applyFont="1" applyBorder="1" applyAlignment="1">
      <alignment horizontal="centerContinuous" vertical="center"/>
    </xf>
    <xf numFmtId="0" fontId="8" fillId="0" borderId="0" xfId="0" applyFont="1" applyAlignment="1"/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168" fontId="11" fillId="0" borderId="21" xfId="0" applyNumberFormat="1" applyFont="1" applyFill="1" applyBorder="1" applyAlignment="1">
      <alignment horizontal="center"/>
    </xf>
    <xf numFmtId="168" fontId="11" fillId="0" borderId="7" xfId="0" applyNumberFormat="1" applyFont="1" applyFill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16" fontId="8" fillId="0" borderId="10" xfId="0" applyNumberFormat="1" applyFont="1" applyBorder="1" applyAlignment="1"/>
    <xf numFmtId="180" fontId="14" fillId="0" borderId="9" xfId="0" applyNumberFormat="1" applyFont="1" applyBorder="1" applyAlignment="1"/>
    <xf numFmtId="38" fontId="14" fillId="0" borderId="10" xfId="0" applyNumberFormat="1" applyFont="1" applyBorder="1" applyAlignment="1">
      <alignment horizontal="center"/>
    </xf>
    <xf numFmtId="38" fontId="14" fillId="0" borderId="22" xfId="0" applyNumberFormat="1" applyFont="1" applyBorder="1" applyAlignment="1">
      <alignment horizontal="center"/>
    </xf>
    <xf numFmtId="183" fontId="14" fillId="2" borderId="0" xfId="0" applyNumberFormat="1" applyFont="1" applyFill="1" applyAlignment="1"/>
    <xf numFmtId="172" fontId="14" fillId="2" borderId="0" xfId="0" applyNumberFormat="1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16" fontId="11" fillId="0" borderId="17" xfId="0" applyNumberFormat="1" applyFont="1" applyBorder="1" applyAlignment="1">
      <alignment horizontal="center"/>
    </xf>
    <xf numFmtId="16" fontId="11" fillId="0" borderId="16" xfId="0" applyNumberFormat="1" applyFont="1" applyBorder="1" applyAlignment="1">
      <alignment horizontal="center"/>
    </xf>
    <xf numFmtId="16" fontId="11" fillId="0" borderId="13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7" fontId="15" fillId="0" borderId="10" xfId="9" applyNumberFormat="1" applyFont="1" applyBorder="1" applyAlignment="1"/>
    <xf numFmtId="38" fontId="14" fillId="0" borderId="10" xfId="3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38" fontId="14" fillId="0" borderId="0" xfId="0" applyNumberFormat="1" applyFont="1" applyBorder="1" applyAlignment="1">
      <alignment horizontal="center"/>
    </xf>
    <xf numFmtId="38" fontId="14" fillId="0" borderId="21" xfId="0" applyNumberFormat="1" applyFont="1" applyBorder="1" applyAlignment="1">
      <alignment horizontal="center" vertical="center"/>
    </xf>
    <xf numFmtId="38" fontId="14" fillId="0" borderId="6" xfId="0" applyNumberFormat="1" applyFont="1" applyBorder="1" applyAlignment="1">
      <alignment horizontal="center" vertical="center"/>
    </xf>
    <xf numFmtId="38" fontId="14" fillId="0" borderId="7" xfId="0" applyNumberFormat="1" applyFont="1" applyBorder="1" applyAlignment="1">
      <alignment horizontal="center" vertical="center"/>
    </xf>
    <xf numFmtId="38" fontId="14" fillId="0" borderId="8" xfId="0" applyNumberFormat="1" applyFont="1" applyBorder="1" applyAlignment="1">
      <alignment horizontal="center" vertical="center"/>
    </xf>
    <xf numFmtId="38" fontId="14" fillId="0" borderId="21" xfId="0" applyNumberFormat="1" applyFont="1" applyFill="1" applyBorder="1" applyAlignment="1">
      <alignment horizontal="center" vertical="center"/>
    </xf>
    <xf numFmtId="38" fontId="14" fillId="0" borderId="10" xfId="0" applyNumberFormat="1" applyFont="1" applyBorder="1" applyAlignment="1">
      <alignment horizontal="center" vertical="center"/>
    </xf>
    <xf numFmtId="38" fontId="17" fillId="0" borderId="12" xfId="0" applyNumberFormat="1" applyFont="1" applyBorder="1" applyAlignment="1">
      <alignment horizontal="center" vertical="center"/>
    </xf>
    <xf numFmtId="38" fontId="14" fillId="0" borderId="0" xfId="0" applyNumberFormat="1" applyFont="1" applyBorder="1" applyAlignment="1">
      <alignment horizontal="center" vertical="center"/>
    </xf>
    <xf numFmtId="38" fontId="14" fillId="0" borderId="15" xfId="0" applyNumberFormat="1" applyFont="1" applyBorder="1" applyAlignment="1">
      <alignment horizontal="center" vertical="center"/>
    </xf>
    <xf numFmtId="38" fontId="14" fillId="0" borderId="10" xfId="0" applyNumberFormat="1" applyFont="1" applyFill="1" applyBorder="1" applyAlignment="1">
      <alignment horizontal="center" vertical="center"/>
    </xf>
    <xf numFmtId="38" fontId="14" fillId="0" borderId="12" xfId="0" applyNumberFormat="1" applyFont="1" applyBorder="1" applyAlignment="1">
      <alignment horizontal="center" vertical="center"/>
    </xf>
    <xf numFmtId="180" fontId="14" fillId="0" borderId="23" xfId="0" applyNumberFormat="1" applyFont="1" applyBorder="1" applyAlignment="1"/>
    <xf numFmtId="38" fontId="14" fillId="0" borderId="17" xfId="3" applyNumberFormat="1" applyFont="1" applyBorder="1" applyAlignment="1">
      <alignment horizontal="center"/>
    </xf>
    <xf numFmtId="38" fontId="14" fillId="0" borderId="17" xfId="0" applyNumberFormat="1" applyFont="1" applyBorder="1" applyAlignment="1">
      <alignment horizontal="center"/>
    </xf>
    <xf numFmtId="38" fontId="14" fillId="0" borderId="18" xfId="0" applyNumberFormat="1" applyFont="1" applyBorder="1" applyAlignment="1">
      <alignment horizontal="center"/>
    </xf>
    <xf numFmtId="38" fontId="14" fillId="0" borderId="14" xfId="0" applyNumberFormat="1" applyFont="1" applyBorder="1" applyAlignment="1">
      <alignment horizontal="center"/>
    </xf>
    <xf numFmtId="38" fontId="14" fillId="0" borderId="17" xfId="0" applyNumberFormat="1" applyFont="1" applyBorder="1" applyAlignment="1">
      <alignment horizontal="center" vertical="center"/>
    </xf>
    <xf numFmtId="38" fontId="14" fillId="0" borderId="16" xfId="0" applyNumberFormat="1" applyFont="1" applyBorder="1" applyAlignment="1">
      <alignment horizontal="center" vertical="center"/>
    </xf>
    <xf numFmtId="38" fontId="14" fillId="0" borderId="13" xfId="0" applyNumberFormat="1" applyFont="1" applyBorder="1" applyAlignment="1">
      <alignment horizontal="center" vertical="center"/>
    </xf>
    <xf numFmtId="38" fontId="14" fillId="0" borderId="14" xfId="0" applyNumberFormat="1" applyFont="1" applyBorder="1" applyAlignment="1">
      <alignment horizontal="center" vertical="center"/>
    </xf>
    <xf numFmtId="38" fontId="14" fillId="0" borderId="17" xfId="0" applyNumberFormat="1" applyFont="1" applyFill="1" applyBorder="1" applyAlignment="1">
      <alignment horizontal="center" vertical="center"/>
    </xf>
    <xf numFmtId="38" fontId="14" fillId="0" borderId="10" xfId="1" applyNumberFormat="1" applyFont="1" applyBorder="1" applyAlignment="1">
      <alignment horizontal="center" vertical="center"/>
    </xf>
    <xf numFmtId="38" fontId="14" fillId="0" borderId="6" xfId="1" applyNumberFormat="1" applyFont="1" applyBorder="1" applyAlignment="1">
      <alignment horizontal="center" vertical="center"/>
    </xf>
    <xf numFmtId="38" fontId="14" fillId="0" borderId="7" xfId="1" applyNumberFormat="1" applyFont="1" applyBorder="1" applyAlignment="1">
      <alignment horizontal="center" vertical="center"/>
    </xf>
    <xf numFmtId="38" fontId="14" fillId="0" borderId="8" xfId="1" applyNumberFormat="1" applyFont="1" applyBorder="1" applyAlignment="1">
      <alignment horizontal="center" vertical="center"/>
    </xf>
    <xf numFmtId="183" fontId="14" fillId="0" borderId="0" xfId="0" applyNumberFormat="1" applyFont="1" applyAlignment="1"/>
    <xf numFmtId="172" fontId="14" fillId="0" borderId="0" xfId="0" applyNumberFormat="1" applyFont="1" applyAlignment="1">
      <alignment horizontal="center"/>
    </xf>
    <xf numFmtId="0" fontId="14" fillId="0" borderId="10" xfId="0" applyFont="1" applyBorder="1" applyAlignment="1">
      <alignment vertical="center"/>
    </xf>
    <xf numFmtId="1" fontId="14" fillId="0" borderId="16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180" fontId="14" fillId="0" borderId="24" xfId="0" applyNumberFormat="1" applyFont="1" applyBorder="1" applyAlignment="1"/>
    <xf numFmtId="38" fontId="14" fillId="0" borderId="10" xfId="3" applyNumberFormat="1" applyFont="1" applyBorder="1" applyAlignment="1">
      <alignment horizontal="centerContinuous"/>
    </xf>
    <xf numFmtId="0" fontId="16" fillId="0" borderId="16" xfId="0" applyFont="1" applyBorder="1" applyAlignment="1">
      <alignment vertical="center"/>
    </xf>
    <xf numFmtId="0" fontId="8" fillId="0" borderId="13" xfId="0" applyFont="1" applyBorder="1" applyAlignment="1"/>
    <xf numFmtId="0" fontId="14" fillId="0" borderId="13" xfId="0" applyFont="1" applyBorder="1" applyAlignment="1"/>
    <xf numFmtId="0" fontId="14" fillId="0" borderId="17" xfId="0" applyFont="1" applyBorder="1" applyAlignment="1">
      <alignment vertical="center"/>
    </xf>
    <xf numFmtId="180" fontId="14" fillId="0" borderId="25" xfId="0" applyNumberFormat="1" applyFont="1" applyBorder="1" applyAlignment="1"/>
    <xf numFmtId="0" fontId="14" fillId="0" borderId="0" xfId="0" applyFont="1" applyBorder="1" applyAlignment="1">
      <alignment vertical="center"/>
    </xf>
    <xf numFmtId="17" fontId="15" fillId="0" borderId="15" xfId="9" applyNumberFormat="1" applyFont="1" applyBorder="1" applyAlignment="1"/>
    <xf numFmtId="0" fontId="8" fillId="0" borderId="0" xfId="0" applyFont="1" applyFill="1" applyBorder="1" applyAlignment="1"/>
    <xf numFmtId="0" fontId="16" fillId="0" borderId="4" xfId="0" applyFont="1" applyFill="1" applyBorder="1" applyAlignment="1">
      <alignment horizontal="left"/>
    </xf>
    <xf numFmtId="0" fontId="8" fillId="0" borderId="2" xfId="0" applyFont="1" applyBorder="1" applyAlignment="1"/>
    <xf numFmtId="0" fontId="14" fillId="0" borderId="2" xfId="0" applyFont="1" applyBorder="1" applyAlignment="1"/>
    <xf numFmtId="38" fontId="14" fillId="0" borderId="4" xfId="0" applyNumberFormat="1" applyFont="1" applyBorder="1" applyAlignment="1">
      <alignment horizontal="center"/>
    </xf>
    <xf numFmtId="38" fontId="14" fillId="0" borderId="2" xfId="0" applyNumberFormat="1" applyFont="1" applyBorder="1" applyAlignment="1">
      <alignment horizontal="center"/>
    </xf>
    <xf numFmtId="38" fontId="14" fillId="0" borderId="5" xfId="0" applyNumberFormat="1" applyFont="1" applyBorder="1" applyAlignment="1">
      <alignment horizontal="center"/>
    </xf>
    <xf numFmtId="38" fontId="14" fillId="0" borderId="3" xfId="0" applyNumberFormat="1" applyFont="1" applyBorder="1" applyAlignment="1">
      <alignment horizontal="center"/>
    </xf>
    <xf numFmtId="38" fontId="14" fillId="0" borderId="12" xfId="0" applyNumberFormat="1" applyFont="1" applyBorder="1" applyAlignment="1">
      <alignment horizontal="center"/>
    </xf>
    <xf numFmtId="38" fontId="8" fillId="0" borderId="15" xfId="0" applyNumberFormat="1" applyFont="1" applyBorder="1" applyAlignment="1">
      <alignment horizontal="center"/>
    </xf>
    <xf numFmtId="0" fontId="15" fillId="0" borderId="0" xfId="0" applyFont="1" applyBorder="1" applyAlignment="1"/>
    <xf numFmtId="0" fontId="14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80" fontId="14" fillId="0" borderId="26" xfId="0" applyNumberFormat="1" applyFont="1" applyBorder="1" applyAlignment="1"/>
    <xf numFmtId="38" fontId="14" fillId="0" borderId="27" xfId="0" applyNumberFormat="1" applyFont="1" applyBorder="1" applyAlignment="1">
      <alignment horizontal="center"/>
    </xf>
    <xf numFmtId="38" fontId="14" fillId="0" borderId="28" xfId="0" applyNumberFormat="1" applyFont="1" applyBorder="1" applyAlignment="1">
      <alignment horizontal="center"/>
    </xf>
    <xf numFmtId="168" fontId="14" fillId="0" borderId="0" xfId="0" applyNumberFormat="1" applyFont="1" applyFill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38" fontId="14" fillId="0" borderId="0" xfId="1" applyNumberFormat="1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center"/>
    </xf>
    <xf numFmtId="0" fontId="15" fillId="0" borderId="12" xfId="0" applyFont="1" applyBorder="1" applyAlignment="1"/>
    <xf numFmtId="0" fontId="11" fillId="0" borderId="0" xfId="0" applyFont="1" applyBorder="1" applyAlignment="1"/>
    <xf numFmtId="37" fontId="14" fillId="0" borderId="16" xfId="1" applyNumberFormat="1" applyFont="1" applyBorder="1" applyAlignment="1">
      <alignment horizontal="center" vertical="center"/>
    </xf>
    <xf numFmtId="37" fontId="11" fillId="0" borderId="16" xfId="1" applyNumberFormat="1" applyFont="1" applyBorder="1" applyAlignment="1">
      <alignment horizontal="center" vertical="center"/>
    </xf>
    <xf numFmtId="37" fontId="11" fillId="0" borderId="13" xfId="1" applyNumberFormat="1" applyFont="1" applyBorder="1" applyAlignment="1">
      <alignment horizontal="center" vertical="center"/>
    </xf>
    <xf numFmtId="37" fontId="11" fillId="0" borderId="14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8" fillId="0" borderId="15" xfId="0" applyFont="1" applyBorder="1" applyAlignment="1"/>
    <xf numFmtId="180" fontId="18" fillId="0" borderId="0" xfId="0" applyNumberFormat="1" applyFont="1" applyBorder="1" applyAlignment="1"/>
    <xf numFmtId="0" fontId="14" fillId="0" borderId="0" xfId="3" applyNumberFormat="1" applyFont="1" applyBorder="1" applyAlignment="1">
      <alignment horizontal="center"/>
    </xf>
    <xf numFmtId="38" fontId="14" fillId="0" borderId="13" xfId="0" applyNumberFormat="1" applyFont="1" applyBorder="1" applyAlignment="1">
      <alignment horizont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0" applyFont="1" applyBorder="1" applyAlignment="1"/>
    <xf numFmtId="38" fontId="14" fillId="0" borderId="8" xfId="0" applyNumberFormat="1" applyFont="1" applyFill="1" applyBorder="1" applyAlignment="1">
      <alignment horizontal="center"/>
    </xf>
    <xf numFmtId="37" fontId="14" fillId="0" borderId="12" xfId="1" applyNumberFormat="1" applyFont="1" applyBorder="1" applyAlignment="1">
      <alignment horizontal="center" vertical="center"/>
    </xf>
    <xf numFmtId="37" fontId="14" fillId="0" borderId="0" xfId="1" applyNumberFormat="1" applyFont="1" applyBorder="1" applyAlignment="1">
      <alignment horizontal="center" vertical="center"/>
    </xf>
    <xf numFmtId="37" fontId="14" fillId="0" borderId="15" xfId="1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2" xfId="0" applyFont="1" applyFill="1" applyBorder="1" applyAlignment="1"/>
    <xf numFmtId="0" fontId="16" fillId="0" borderId="12" xfId="0" applyFont="1" applyFill="1" applyBorder="1" applyAlignment="1">
      <alignment horizontal="left" vertical="center"/>
    </xf>
    <xf numFmtId="0" fontId="14" fillId="0" borderId="15" xfId="0" applyFont="1" applyBorder="1" applyAlignment="1"/>
    <xf numFmtId="0" fontId="14" fillId="0" borderId="1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168" fontId="14" fillId="2" borderId="12" xfId="0" applyNumberFormat="1" applyFont="1" applyFill="1" applyBorder="1" applyAlignment="1">
      <alignment horizontal="center"/>
    </xf>
    <xf numFmtId="16" fontId="14" fillId="2" borderId="10" xfId="0" applyNumberFormat="1" applyFont="1" applyFill="1" applyBorder="1" applyAlignment="1">
      <alignment horizontal="center"/>
    </xf>
    <xf numFmtId="38" fontId="14" fillId="2" borderId="0" xfId="1" applyNumberFormat="1" applyFont="1" applyFill="1" applyBorder="1" applyAlignment="1">
      <alignment horizontal="center"/>
    </xf>
    <xf numFmtId="38" fontId="14" fillId="2" borderId="15" xfId="1" applyNumberFormat="1" applyFont="1" applyFill="1" applyBorder="1" applyAlignment="1">
      <alignment horizontal="center"/>
    </xf>
    <xf numFmtId="38" fontId="14" fillId="2" borderId="10" xfId="1" applyNumberFormat="1" applyFont="1" applyFill="1" applyBorder="1" applyAlignment="1">
      <alignment horizontal="center"/>
    </xf>
    <xf numFmtId="3" fontId="14" fillId="2" borderId="15" xfId="0" applyNumberFormat="1" applyFont="1" applyFill="1" applyBorder="1" applyAlignment="1">
      <alignment horizontal="center"/>
    </xf>
    <xf numFmtId="38" fontId="14" fillId="0" borderId="12" xfId="0" applyNumberFormat="1" applyFont="1" applyFill="1" applyBorder="1" applyAlignment="1">
      <alignment horizontal="center"/>
    </xf>
    <xf numFmtId="37" fontId="14" fillId="0" borderId="13" xfId="1" applyNumberFormat="1" applyFont="1" applyBorder="1" applyAlignment="1">
      <alignment horizontal="center" vertical="center"/>
    </xf>
    <xf numFmtId="37" fontId="14" fillId="0" borderId="14" xfId="1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horizontal="left" vertical="center"/>
    </xf>
    <xf numFmtId="0" fontId="14" fillId="0" borderId="14" xfId="0" applyFont="1" applyBorder="1" applyAlignment="1"/>
    <xf numFmtId="38" fontId="14" fillId="0" borderId="4" xfId="0" applyNumberFormat="1" applyFont="1" applyBorder="1" applyAlignment="1">
      <alignment horizontal="center" vertical="center"/>
    </xf>
    <xf numFmtId="38" fontId="14" fillId="0" borderId="2" xfId="0" applyNumberFormat="1" applyFont="1" applyBorder="1" applyAlignment="1">
      <alignment horizontal="center" vertical="center"/>
    </xf>
    <xf numFmtId="38" fontId="14" fillId="0" borderId="5" xfId="0" applyNumberFormat="1" applyFont="1" applyBorder="1" applyAlignment="1">
      <alignment horizontal="center" vertical="center"/>
    </xf>
    <xf numFmtId="38" fontId="14" fillId="0" borderId="3" xfId="0" applyNumberFormat="1" applyFont="1" applyBorder="1" applyAlignment="1">
      <alignment horizontal="center" vertical="center"/>
    </xf>
    <xf numFmtId="168" fontId="14" fillId="0" borderId="12" xfId="0" applyNumberFormat="1" applyFont="1" applyFill="1" applyBorder="1" applyAlignment="1">
      <alignment horizontal="center"/>
    </xf>
    <xf numFmtId="16" fontId="14" fillId="0" borderId="10" xfId="0" applyNumberFormat="1" applyFont="1" applyFill="1" applyBorder="1" applyAlignment="1">
      <alignment horizontal="center"/>
    </xf>
    <xf numFmtId="38" fontId="14" fillId="0" borderId="15" xfId="1" applyNumberFormat="1" applyFont="1" applyFill="1" applyBorder="1" applyAlignment="1">
      <alignment horizontal="center"/>
    </xf>
    <xf numFmtId="38" fontId="14" fillId="0" borderId="10" xfId="1" applyNumberFormat="1" applyFont="1" applyFill="1" applyBorder="1" applyAlignment="1">
      <alignment horizontal="center"/>
    </xf>
    <xf numFmtId="3" fontId="14" fillId="0" borderId="15" xfId="0" applyNumberFormat="1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0" xfId="0" applyFont="1" applyAlignment="1"/>
    <xf numFmtId="0" fontId="16" fillId="0" borderId="4" xfId="0" applyFont="1" applyFill="1" applyBorder="1" applyAlignment="1">
      <alignment horizontal="left" vertical="center"/>
    </xf>
    <xf numFmtId="38" fontId="11" fillId="0" borderId="4" xfId="0" applyNumberFormat="1" applyFont="1" applyBorder="1" applyAlignment="1">
      <alignment horizontal="center" vertical="center"/>
    </xf>
    <xf numFmtId="38" fontId="11" fillId="0" borderId="2" xfId="0" applyNumberFormat="1" applyFont="1" applyBorder="1" applyAlignment="1">
      <alignment horizontal="center" vertical="center"/>
    </xf>
    <xf numFmtId="38" fontId="11" fillId="0" borderId="5" xfId="0" applyNumberFormat="1" applyFont="1" applyBorder="1" applyAlignment="1">
      <alignment horizontal="center" vertical="center"/>
    </xf>
    <xf numFmtId="38" fontId="11" fillId="0" borderId="3" xfId="0" applyNumberFormat="1" applyFont="1" applyBorder="1" applyAlignment="1">
      <alignment horizontal="center" vertical="center"/>
    </xf>
    <xf numFmtId="0" fontId="16" fillId="0" borderId="29" xfId="0" applyFont="1" applyFill="1" applyBorder="1" applyAlignment="1">
      <alignment horizontal="left" vertical="center"/>
    </xf>
    <xf numFmtId="0" fontId="15" fillId="0" borderId="30" xfId="0" applyFont="1" applyBorder="1" applyAlignment="1"/>
    <xf numFmtId="37" fontId="14" fillId="0" borderId="30" xfId="0" applyNumberFormat="1" applyFont="1" applyBorder="1" applyAlignment="1">
      <alignment horizontal="center"/>
    </xf>
    <xf numFmtId="37" fontId="11" fillId="0" borderId="29" xfId="1" applyNumberFormat="1" applyFont="1" applyBorder="1" applyAlignment="1">
      <alignment horizontal="center"/>
    </xf>
    <xf numFmtId="37" fontId="17" fillId="0" borderId="29" xfId="1" applyNumberFormat="1" applyFont="1" applyBorder="1" applyAlignment="1">
      <alignment horizontal="center"/>
    </xf>
    <xf numFmtId="37" fontId="11" fillId="0" borderId="30" xfId="1" applyNumberFormat="1" applyFont="1" applyBorder="1" applyAlignment="1">
      <alignment horizontal="center"/>
    </xf>
    <xf numFmtId="37" fontId="11" fillId="0" borderId="31" xfId="1" applyNumberFormat="1" applyFont="1" applyBorder="1" applyAlignment="1">
      <alignment horizontal="center"/>
    </xf>
    <xf numFmtId="3" fontId="14" fillId="0" borderId="32" xfId="0" applyNumberFormat="1" applyFont="1" applyBorder="1" applyAlignment="1">
      <alignment horizontal="center"/>
    </xf>
    <xf numFmtId="3" fontId="14" fillId="0" borderId="33" xfId="0" applyNumberFormat="1" applyFont="1" applyBorder="1" applyAlignment="1">
      <alignment horizontal="center"/>
    </xf>
    <xf numFmtId="0" fontId="16" fillId="0" borderId="34" xfId="0" applyFont="1" applyFill="1" applyBorder="1" applyAlignment="1">
      <alignment horizontal="left" vertical="center"/>
    </xf>
    <xf numFmtId="0" fontId="8" fillId="0" borderId="35" xfId="0" applyFont="1" applyBorder="1" applyAlignment="1"/>
    <xf numFmtId="38" fontId="14" fillId="0" borderId="35" xfId="0" applyNumberFormat="1" applyFont="1" applyBorder="1" applyAlignment="1">
      <alignment horizontal="center"/>
    </xf>
    <xf numFmtId="37" fontId="14" fillId="0" borderId="34" xfId="1" applyNumberFormat="1" applyFont="1" applyBorder="1" applyAlignment="1">
      <alignment horizontal="center"/>
    </xf>
    <xf numFmtId="37" fontId="14" fillId="0" borderId="35" xfId="1" applyNumberFormat="1" applyFont="1" applyBorder="1" applyAlignment="1">
      <alignment horizontal="center"/>
    </xf>
    <xf numFmtId="37" fontId="14" fillId="0" borderId="36" xfId="1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4" fillId="0" borderId="38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38" fontId="19" fillId="0" borderId="0" xfId="0" applyNumberFormat="1" applyFont="1" applyBorder="1" applyAlignment="1">
      <alignment horizontal="center"/>
    </xf>
    <xf numFmtId="37" fontId="14" fillId="0" borderId="16" xfId="1" applyNumberFormat="1" applyFont="1" applyBorder="1" applyAlignment="1">
      <alignment horizontal="center"/>
    </xf>
    <xf numFmtId="37" fontId="14" fillId="0" borderId="13" xfId="1" applyNumberFormat="1" applyFont="1" applyBorder="1" applyAlignment="1">
      <alignment horizontal="center"/>
    </xf>
    <xf numFmtId="37" fontId="14" fillId="0" borderId="14" xfId="1" applyNumberFormat="1" applyFont="1" applyBorder="1" applyAlignment="1">
      <alignment horizontal="center"/>
    </xf>
    <xf numFmtId="0" fontId="14" fillId="0" borderId="29" xfId="0" applyFont="1" applyBorder="1" applyAlignment="1"/>
    <xf numFmtId="0" fontId="14" fillId="0" borderId="30" xfId="0" applyFont="1" applyBorder="1" applyAlignment="1"/>
    <xf numFmtId="37" fontId="14" fillId="0" borderId="12" xfId="1" applyNumberFormat="1" applyFont="1" applyBorder="1" applyAlignment="1">
      <alignment horizontal="center"/>
    </xf>
    <xf numFmtId="37" fontId="14" fillId="0" borderId="0" xfId="1" applyNumberFormat="1" applyFont="1" applyBorder="1" applyAlignment="1">
      <alignment horizontal="center"/>
    </xf>
    <xf numFmtId="37" fontId="14" fillId="0" borderId="15" xfId="1" applyNumberFormat="1" applyFont="1" applyBorder="1" applyAlignment="1">
      <alignment horizontal="center"/>
    </xf>
    <xf numFmtId="0" fontId="14" fillId="0" borderId="12" xfId="0" applyFont="1" applyBorder="1" applyAlignment="1"/>
    <xf numFmtId="38" fontId="14" fillId="0" borderId="16" xfId="0" applyNumberFormat="1" applyFont="1" applyFill="1" applyBorder="1" applyAlignment="1">
      <alignment horizontal="center"/>
    </xf>
    <xf numFmtId="38" fontId="14" fillId="0" borderId="13" xfId="0" applyNumberFormat="1" applyFont="1" applyFill="1" applyBorder="1" applyAlignment="1">
      <alignment horizontal="center"/>
    </xf>
    <xf numFmtId="38" fontId="14" fillId="0" borderId="14" xfId="0" applyNumberFormat="1" applyFont="1" applyFill="1" applyBorder="1" applyAlignment="1">
      <alignment horizontal="center"/>
    </xf>
    <xf numFmtId="38" fontId="19" fillId="0" borderId="0" xfId="0" applyNumberFormat="1" applyFont="1" applyFill="1" applyBorder="1" applyAlignment="1">
      <alignment horizontal="center"/>
    </xf>
    <xf numFmtId="38" fontId="14" fillId="0" borderId="6" xfId="0" applyNumberFormat="1" applyFont="1" applyFill="1" applyBorder="1" applyAlignment="1">
      <alignment horizontal="center"/>
    </xf>
    <xf numFmtId="38" fontId="14" fillId="0" borderId="7" xfId="0" applyNumberFormat="1" applyFont="1" applyFill="1" applyBorder="1" applyAlignment="1">
      <alignment horizontal="center"/>
    </xf>
    <xf numFmtId="0" fontId="16" fillId="0" borderId="39" xfId="0" applyFont="1" applyFill="1" applyBorder="1" applyAlignment="1">
      <alignment horizontal="left" vertical="center"/>
    </xf>
    <xf numFmtId="0" fontId="8" fillId="0" borderId="40" xfId="0" applyFont="1" applyBorder="1" applyAlignment="1"/>
    <xf numFmtId="38" fontId="19" fillId="0" borderId="40" xfId="0" applyNumberFormat="1" applyFont="1" applyFill="1" applyBorder="1" applyAlignment="1">
      <alignment horizontal="center"/>
    </xf>
    <xf numFmtId="38" fontId="14" fillId="0" borderId="41" xfId="0" applyNumberFormat="1" applyFont="1" applyFill="1" applyBorder="1" applyAlignment="1">
      <alignment horizontal="center"/>
    </xf>
    <xf numFmtId="38" fontId="11" fillId="0" borderId="39" xfId="0" applyNumberFormat="1" applyFont="1" applyFill="1" applyBorder="1" applyAlignment="1">
      <alignment horizontal="center" vertical="center"/>
    </xf>
    <xf numFmtId="38" fontId="11" fillId="0" borderId="40" xfId="0" applyNumberFormat="1" applyFont="1" applyFill="1" applyBorder="1" applyAlignment="1">
      <alignment horizontal="center" vertical="center"/>
    </xf>
    <xf numFmtId="38" fontId="11" fillId="0" borderId="42" xfId="0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vertical="center"/>
    </xf>
    <xf numFmtId="0" fontId="16" fillId="0" borderId="12" xfId="0" applyFont="1" applyFill="1" applyBorder="1" applyAlignment="1">
      <alignment horizontal="left"/>
    </xf>
    <xf numFmtId="0" fontId="19" fillId="0" borderId="0" xfId="0" applyFont="1" applyBorder="1" applyAlignment="1"/>
    <xf numFmtId="3" fontId="14" fillId="0" borderId="12" xfId="10" applyNumberFormat="1" applyFont="1" applyFill="1" applyBorder="1" applyAlignment="1">
      <alignment horizontal="center"/>
    </xf>
    <xf numFmtId="3" fontId="14" fillId="0" borderId="0" xfId="10" applyNumberFormat="1" applyFont="1" applyFill="1" applyBorder="1" applyAlignment="1">
      <alignment horizontal="center"/>
    </xf>
    <xf numFmtId="0" fontId="19" fillId="0" borderId="2" xfId="0" applyFont="1" applyBorder="1" applyAlignment="1"/>
    <xf numFmtId="3" fontId="11" fillId="0" borderId="4" xfId="10" applyNumberFormat="1" applyFont="1" applyFill="1" applyBorder="1" applyAlignment="1">
      <alignment horizontal="center"/>
    </xf>
    <xf numFmtId="3" fontId="11" fillId="0" borderId="2" xfId="10" applyNumberFormat="1" applyFont="1" applyFill="1" applyBorder="1" applyAlignment="1">
      <alignment horizontal="center"/>
    </xf>
    <xf numFmtId="3" fontId="11" fillId="0" borderId="5" xfId="10" applyNumberFormat="1" applyFont="1" applyFill="1" applyBorder="1" applyAlignment="1">
      <alignment horizontal="center"/>
    </xf>
    <xf numFmtId="38" fontId="8" fillId="0" borderId="15" xfId="0" applyNumberFormat="1" applyFont="1" applyBorder="1" applyAlignment="1">
      <alignment horizontal="center" vertical="center"/>
    </xf>
    <xf numFmtId="0" fontId="16" fillId="0" borderId="6" xfId="0" applyFont="1" applyFill="1" applyBorder="1" applyAlignment="1">
      <alignment horizontal="left"/>
    </xf>
    <xf numFmtId="0" fontId="19" fillId="0" borderId="8" xfId="0" applyFont="1" applyBorder="1" applyAlignment="1"/>
    <xf numFmtId="38" fontId="14" fillId="0" borderId="21" xfId="0" applyNumberFormat="1" applyFont="1" applyFill="1" applyBorder="1" applyAlignment="1">
      <alignment horizontal="center"/>
    </xf>
    <xf numFmtId="0" fontId="19" fillId="0" borderId="15" xfId="0" applyFont="1" applyBorder="1" applyAlignment="1"/>
    <xf numFmtId="38" fontId="14" fillId="0" borderId="10" xfId="0" applyNumberFormat="1" applyFont="1" applyFill="1" applyBorder="1" applyAlignment="1">
      <alignment horizontal="center"/>
    </xf>
    <xf numFmtId="38" fontId="14" fillId="0" borderId="15" xfId="0" applyNumberFormat="1" applyFont="1" applyFill="1" applyBorder="1" applyAlignment="1">
      <alignment horizontal="center"/>
    </xf>
    <xf numFmtId="9" fontId="14" fillId="0" borderId="10" xfId="10" applyFont="1" applyFill="1" applyBorder="1" applyAlignment="1">
      <alignment horizontal="center"/>
    </xf>
    <xf numFmtId="9" fontId="14" fillId="0" borderId="12" xfId="10" applyFont="1" applyFill="1" applyBorder="1" applyAlignment="1">
      <alignment horizontal="center"/>
    </xf>
    <xf numFmtId="9" fontId="14" fillId="0" borderId="0" xfId="10" applyFont="1" applyFill="1" applyBorder="1" applyAlignment="1">
      <alignment horizontal="center"/>
    </xf>
    <xf numFmtId="9" fontId="14" fillId="0" borderId="15" xfId="10" applyFont="1" applyFill="1" applyBorder="1" applyAlignment="1">
      <alignment horizontal="center"/>
    </xf>
    <xf numFmtId="0" fontId="16" fillId="0" borderId="16" xfId="0" applyFont="1" applyFill="1" applyBorder="1" applyAlignment="1">
      <alignment horizontal="left"/>
    </xf>
    <xf numFmtId="0" fontId="19" fillId="0" borderId="14" xfId="0" applyFont="1" applyBorder="1" applyAlignment="1"/>
    <xf numFmtId="0" fontId="14" fillId="0" borderId="17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8" fillId="0" borderId="5" xfId="0" applyFont="1" applyBorder="1" applyAlignment="1"/>
    <xf numFmtId="16" fontId="11" fillId="0" borderId="6" xfId="0" applyNumberFormat="1" applyFont="1" applyBorder="1" applyAlignment="1">
      <alignment horizontal="center"/>
    </xf>
    <xf numFmtId="16" fontId="11" fillId="0" borderId="7" xfId="0" applyNumberFormat="1" applyFont="1" applyBorder="1" applyAlignment="1">
      <alignment horizontal="center"/>
    </xf>
    <xf numFmtId="16" fontId="11" fillId="0" borderId="8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8" fillId="0" borderId="6" xfId="0" applyFont="1" applyBorder="1" applyAlignment="1"/>
    <xf numFmtId="0" fontId="14" fillId="0" borderId="7" xfId="0" applyFont="1" applyBorder="1" applyAlignment="1">
      <alignment horizontal="right"/>
    </xf>
    <xf numFmtId="38" fontId="14" fillId="0" borderId="6" xfId="0" applyNumberFormat="1" applyFont="1" applyBorder="1" applyAlignment="1">
      <alignment horizontal="center"/>
    </xf>
    <xf numFmtId="38" fontId="14" fillId="0" borderId="7" xfId="0" applyNumberFormat="1" applyFont="1" applyBorder="1" applyAlignment="1">
      <alignment horizontal="center"/>
    </xf>
    <xf numFmtId="38" fontId="14" fillId="0" borderId="8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16" xfId="0" applyFont="1" applyBorder="1" applyAlignment="1"/>
    <xf numFmtId="0" fontId="14" fillId="0" borderId="13" xfId="0" applyFont="1" applyBorder="1" applyAlignment="1">
      <alignment horizontal="right"/>
    </xf>
    <xf numFmtId="38" fontId="14" fillId="0" borderId="15" xfId="0" applyNumberFormat="1" applyFont="1" applyBorder="1" applyAlignment="1">
      <alignment horizontal="center"/>
    </xf>
    <xf numFmtId="3" fontId="20" fillId="0" borderId="41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center"/>
    </xf>
    <xf numFmtId="1" fontId="14" fillId="0" borderId="7" xfId="0" applyNumberFormat="1" applyFont="1" applyBorder="1" applyAlignment="1">
      <alignment horizontal="center"/>
    </xf>
    <xf numFmtId="1" fontId="14" fillId="0" borderId="8" xfId="0" applyNumberFormat="1" applyFont="1" applyBorder="1" applyAlignment="1">
      <alignment horizontal="center"/>
    </xf>
    <xf numFmtId="1" fontId="14" fillId="0" borderId="21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right"/>
    </xf>
    <xf numFmtId="1" fontId="14" fillId="0" borderId="12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" fontId="14" fillId="0" borderId="15" xfId="0" applyNumberFormat="1" applyFont="1" applyBorder="1" applyAlignment="1">
      <alignment horizontal="center"/>
    </xf>
    <xf numFmtId="1" fontId="14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1" fontId="14" fillId="0" borderId="16" xfId="0" applyNumberFormat="1" applyFont="1" applyBorder="1" applyAlignment="1">
      <alignment horizontal="center"/>
    </xf>
    <xf numFmtId="1" fontId="14" fillId="0" borderId="13" xfId="0" applyNumberFormat="1" applyFont="1" applyBorder="1" applyAlignment="1">
      <alignment horizontal="center"/>
    </xf>
    <xf numFmtId="1" fontId="14" fillId="0" borderId="14" xfId="0" applyNumberFormat="1" applyFont="1" applyBorder="1" applyAlignment="1">
      <alignment horizontal="center"/>
    </xf>
    <xf numFmtId="1" fontId="14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/>
    <xf numFmtId="16" fontId="14" fillId="0" borderId="16" xfId="0" applyNumberFormat="1" applyFont="1" applyFill="1" applyBorder="1" applyAlignment="1">
      <alignment horizontal="center"/>
    </xf>
    <xf numFmtId="38" fontId="14" fillId="0" borderId="40" xfId="1" applyNumberFormat="1" applyFont="1" applyFill="1" applyBorder="1" applyAlignment="1">
      <alignment horizontal="center"/>
    </xf>
    <xf numFmtId="38" fontId="14" fillId="0" borderId="42" xfId="1" applyNumberFormat="1" applyFont="1" applyFill="1" applyBorder="1" applyAlignment="1">
      <alignment horizontal="center"/>
    </xf>
    <xf numFmtId="38" fontId="14" fillId="0" borderId="41" xfId="1" applyNumberFormat="1" applyFont="1" applyFill="1" applyBorder="1" applyAlignment="1">
      <alignment horizontal="center"/>
    </xf>
    <xf numFmtId="0" fontId="14" fillId="0" borderId="41" xfId="0" applyFont="1" applyFill="1" applyBorder="1" applyAlignment="1"/>
    <xf numFmtId="0" fontId="14" fillId="0" borderId="12" xfId="0" applyFont="1" applyFill="1" applyBorder="1" applyAlignment="1"/>
    <xf numFmtId="3" fontId="8" fillId="0" borderId="0" xfId="0" applyNumberFormat="1" applyFont="1" applyBorder="1" applyAlignment="1">
      <alignment horizontal="centerContinuous"/>
    </xf>
    <xf numFmtId="0" fontId="8" fillId="0" borderId="4" xfId="0" applyFont="1" applyBorder="1" applyAlignment="1"/>
    <xf numFmtId="0" fontId="14" fillId="0" borderId="2" xfId="0" applyFont="1" applyBorder="1" applyAlignment="1">
      <alignment horizontal="right"/>
    </xf>
    <xf numFmtId="1" fontId="14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justify"/>
    </xf>
    <xf numFmtId="0" fontId="11" fillId="0" borderId="13" xfId="0" applyFont="1" applyBorder="1" applyAlignment="1">
      <alignment horizontal="center" vertical="justify"/>
    </xf>
    <xf numFmtId="0" fontId="14" fillId="0" borderId="0" xfId="0" applyFont="1" applyAlignment="1"/>
    <xf numFmtId="16" fontId="14" fillId="0" borderId="0" xfId="0" applyNumberFormat="1" applyFont="1" applyAlignment="1">
      <alignment horizontal="center"/>
    </xf>
    <xf numFmtId="1" fontId="11" fillId="0" borderId="21" xfId="0" applyNumberFormat="1" applyFont="1" applyBorder="1" applyAlignment="1">
      <alignment horizontal="center" vertical="center"/>
    </xf>
    <xf numFmtId="0" fontId="11" fillId="0" borderId="3" xfId="0" applyFont="1" applyBorder="1" applyAlignment="1"/>
    <xf numFmtId="17" fontId="14" fillId="2" borderId="21" xfId="9" applyNumberFormat="1" applyFont="1" applyFill="1" applyBorder="1" applyAlignment="1"/>
    <xf numFmtId="38" fontId="14" fillId="2" borderId="6" xfId="2" applyNumberFormat="1" applyFont="1" applyFill="1" applyBorder="1" applyAlignment="1">
      <alignment horizontal="center"/>
    </xf>
    <xf numFmtId="38" fontId="14" fillId="2" borderId="7" xfId="2" applyNumberFormat="1" applyFont="1" applyFill="1" applyBorder="1" applyAlignment="1">
      <alignment horizontal="center"/>
    </xf>
    <xf numFmtId="38" fontId="14" fillId="2" borderId="8" xfId="2" applyNumberFormat="1" applyFont="1" applyFill="1" applyBorder="1" applyAlignment="1">
      <alignment horizontal="center"/>
    </xf>
    <xf numFmtId="38" fontId="14" fillId="2" borderId="21" xfId="2" applyNumberFormat="1" applyFont="1" applyFill="1" applyBorder="1" applyAlignment="1">
      <alignment horizontal="center"/>
    </xf>
    <xf numFmtId="0" fontId="16" fillId="0" borderId="6" xfId="0" applyFont="1" applyBorder="1" applyAlignment="1">
      <alignment vertical="center"/>
    </xf>
    <xf numFmtId="0" fontId="14" fillId="0" borderId="7" xfId="0" applyFont="1" applyBorder="1" applyAlignment="1"/>
    <xf numFmtId="37" fontId="14" fillId="0" borderId="7" xfId="1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/>
    </xf>
    <xf numFmtId="17" fontId="14" fillId="2" borderId="12" xfId="9" applyNumberFormat="1" applyFont="1" applyFill="1" applyBorder="1" applyAlignment="1"/>
    <xf numFmtId="38" fontId="14" fillId="2" borderId="12" xfId="2" applyNumberFormat="1" applyFont="1" applyFill="1" applyBorder="1" applyAlignment="1">
      <alignment horizontal="center"/>
    </xf>
    <xf numFmtId="38" fontId="14" fillId="2" borderId="0" xfId="2" applyNumberFormat="1" applyFont="1" applyFill="1" applyBorder="1" applyAlignment="1">
      <alignment horizontal="center"/>
    </xf>
    <xf numFmtId="38" fontId="14" fillId="2" borderId="15" xfId="2" applyNumberFormat="1" applyFont="1" applyFill="1" applyBorder="1" applyAlignment="1">
      <alignment horizontal="center"/>
    </xf>
    <xf numFmtId="38" fontId="14" fillId="2" borderId="10" xfId="2" applyNumberFormat="1" applyFont="1" applyFill="1" applyBorder="1" applyAlignment="1">
      <alignment horizontal="center"/>
    </xf>
    <xf numFmtId="1" fontId="14" fillId="0" borderId="10" xfId="0" applyNumberFormat="1" applyFont="1" applyBorder="1" applyAlignment="1">
      <alignment horizontal="center"/>
    </xf>
    <xf numFmtId="37" fontId="14" fillId="2" borderId="12" xfId="2" applyNumberFormat="1" applyFont="1" applyFill="1" applyBorder="1" applyAlignment="1">
      <alignment horizontal="center"/>
    </xf>
    <xf numFmtId="37" fontId="14" fillId="2" borderId="0" xfId="2" applyNumberFormat="1" applyFont="1" applyFill="1" applyBorder="1" applyAlignment="1">
      <alignment horizontal="center"/>
    </xf>
    <xf numFmtId="37" fontId="14" fillId="2" borderId="15" xfId="2" applyNumberFormat="1" applyFont="1" applyFill="1" applyBorder="1" applyAlignment="1">
      <alignment horizontal="center"/>
    </xf>
    <xf numFmtId="0" fontId="8" fillId="0" borderId="17" xfId="0" applyFont="1" applyBorder="1" applyAlignment="1"/>
    <xf numFmtId="38" fontId="8" fillId="0" borderId="0" xfId="0" applyNumberFormat="1" applyFont="1" applyAlignment="1"/>
    <xf numFmtId="17" fontId="21" fillId="0" borderId="12" xfId="9" applyNumberFormat="1" applyFont="1" applyBorder="1" applyAlignment="1"/>
    <xf numFmtId="37" fontId="21" fillId="0" borderId="12" xfId="2" applyNumberFormat="1" applyFont="1" applyFill="1" applyBorder="1" applyAlignment="1">
      <alignment horizontal="center"/>
    </xf>
    <xf numFmtId="37" fontId="21" fillId="0" borderId="0" xfId="2" applyNumberFormat="1" applyFont="1" applyFill="1" applyBorder="1" applyAlignment="1">
      <alignment horizontal="center"/>
    </xf>
    <xf numFmtId="37" fontId="21" fillId="0" borderId="15" xfId="2" applyNumberFormat="1" applyFont="1" applyFill="1" applyBorder="1" applyAlignment="1">
      <alignment horizontal="center"/>
    </xf>
    <xf numFmtId="38" fontId="21" fillId="0" borderId="10" xfId="2" applyNumberFormat="1" applyFont="1" applyFill="1" applyBorder="1" applyAlignment="1">
      <alignment horizontal="center"/>
    </xf>
    <xf numFmtId="0" fontId="16" fillId="0" borderId="4" xfId="0" applyFont="1" applyBorder="1" applyAlignment="1">
      <alignment vertical="center"/>
    </xf>
    <xf numFmtId="0" fontId="17" fillId="0" borderId="4" xfId="0" applyFont="1" applyBorder="1" applyAlignment="1">
      <alignment horizontal="center"/>
    </xf>
    <xf numFmtId="37" fontId="14" fillId="0" borderId="2" xfId="1" applyNumberFormat="1" applyFont="1" applyBorder="1" applyAlignment="1">
      <alignment horizontal="center" vertical="center"/>
    </xf>
    <xf numFmtId="37" fontId="14" fillId="0" borderId="5" xfId="1" applyNumberFormat="1" applyFont="1" applyBorder="1" applyAlignment="1">
      <alignment horizontal="center" vertical="center"/>
    </xf>
    <xf numFmtId="17" fontId="14" fillId="0" borderId="12" xfId="9" applyNumberFormat="1" applyFont="1" applyBorder="1" applyAlignment="1"/>
    <xf numFmtId="37" fontId="14" fillId="0" borderId="12" xfId="2" applyNumberFormat="1" applyFont="1" applyFill="1" applyBorder="1" applyAlignment="1">
      <alignment horizontal="center"/>
    </xf>
    <xf numFmtId="37" fontId="14" fillId="0" borderId="0" xfId="2" applyNumberFormat="1" applyFont="1" applyFill="1" applyBorder="1" applyAlignment="1">
      <alignment horizontal="center"/>
    </xf>
    <xf numFmtId="37" fontId="14" fillId="0" borderId="15" xfId="2" applyNumberFormat="1" applyFont="1" applyFill="1" applyBorder="1" applyAlignment="1">
      <alignment horizontal="center"/>
    </xf>
    <xf numFmtId="38" fontId="14" fillId="0" borderId="10" xfId="2" applyNumberFormat="1" applyFont="1" applyFill="1" applyBorder="1" applyAlignment="1">
      <alignment horizontal="center"/>
    </xf>
    <xf numFmtId="17" fontId="14" fillId="0" borderId="17" xfId="9" applyNumberFormat="1" applyFont="1" applyBorder="1" applyAlignment="1"/>
    <xf numFmtId="38" fontId="14" fillId="0" borderId="16" xfId="2" applyNumberFormat="1" applyFont="1" applyFill="1" applyBorder="1" applyAlignment="1">
      <alignment horizontal="center"/>
    </xf>
    <xf numFmtId="38" fontId="14" fillId="0" borderId="13" xfId="2" applyNumberFormat="1" applyFont="1" applyFill="1" applyBorder="1" applyAlignment="1">
      <alignment horizontal="center"/>
    </xf>
    <xf numFmtId="38" fontId="14" fillId="0" borderId="14" xfId="2" applyNumberFormat="1" applyFont="1" applyFill="1" applyBorder="1" applyAlignment="1">
      <alignment horizontal="center"/>
    </xf>
    <xf numFmtId="172" fontId="14" fillId="0" borderId="17" xfId="2" applyNumberFormat="1" applyFont="1" applyFill="1" applyBorder="1" applyAlignment="1">
      <alignment horizontal="center"/>
    </xf>
    <xf numFmtId="38" fontId="14" fillId="0" borderId="17" xfId="2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right"/>
    </xf>
    <xf numFmtId="3" fontId="14" fillId="0" borderId="6" xfId="10" applyNumberFormat="1" applyFont="1" applyFill="1" applyBorder="1" applyAlignment="1">
      <alignment horizontal="center"/>
    </xf>
    <xf numFmtId="3" fontId="14" fillId="0" borderId="7" xfId="10" applyNumberFormat="1" applyFont="1" applyFill="1" applyBorder="1" applyAlignment="1">
      <alignment horizontal="center"/>
    </xf>
    <xf numFmtId="3" fontId="14" fillId="0" borderId="8" xfId="10" applyNumberFormat="1" applyFont="1" applyFill="1" applyBorder="1" applyAlignment="1">
      <alignment horizontal="center"/>
    </xf>
    <xf numFmtId="17" fontId="8" fillId="0" borderId="41" xfId="9" applyNumberFormat="1" applyFont="1" applyBorder="1" applyAlignment="1">
      <alignment horizontal="right"/>
    </xf>
    <xf numFmtId="38" fontId="14" fillId="0" borderId="39" xfId="2" applyNumberFormat="1" applyFont="1" applyBorder="1" applyAlignment="1">
      <alignment horizontal="center"/>
    </xf>
    <xf numFmtId="38" fontId="14" fillId="0" borderId="40" xfId="2" applyNumberFormat="1" applyFont="1" applyBorder="1" applyAlignment="1">
      <alignment horizontal="center"/>
    </xf>
    <xf numFmtId="38" fontId="14" fillId="0" borderId="42" xfId="2" applyNumberFormat="1" applyFont="1" applyBorder="1" applyAlignment="1">
      <alignment horizontal="center"/>
    </xf>
    <xf numFmtId="38" fontId="14" fillId="0" borderId="41" xfId="2" applyNumberFormat="1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176" fontId="14" fillId="0" borderId="12" xfId="10" applyNumberFormat="1" applyFont="1" applyFill="1" applyBorder="1" applyAlignment="1">
      <alignment horizontal="center"/>
    </xf>
    <xf numFmtId="176" fontId="14" fillId="0" borderId="0" xfId="10" applyNumberFormat="1" applyFont="1" applyFill="1" applyBorder="1" applyAlignment="1">
      <alignment horizontal="center"/>
    </xf>
    <xf numFmtId="176" fontId="14" fillId="0" borderId="15" xfId="10" applyNumberFormat="1" applyFont="1" applyFill="1" applyBorder="1" applyAlignment="1">
      <alignment horizontal="center"/>
    </xf>
    <xf numFmtId="17" fontId="14" fillId="0" borderId="32" xfId="0" applyNumberFormat="1" applyFont="1" applyBorder="1" applyAlignment="1"/>
    <xf numFmtId="38" fontId="14" fillId="0" borderId="0" xfId="0" applyNumberFormat="1" applyFont="1" applyFill="1" applyAlignment="1">
      <alignment horizontal="center"/>
    </xf>
    <xf numFmtId="38" fontId="14" fillId="0" borderId="30" xfId="0" applyNumberFormat="1" applyFont="1" applyFill="1" applyBorder="1" applyAlignment="1">
      <alignment horizontal="center"/>
    </xf>
    <xf numFmtId="172" fontId="14" fillId="0" borderId="31" xfId="2" applyNumberFormat="1" applyFont="1" applyFill="1" applyBorder="1" applyAlignment="1">
      <alignment horizontal="center"/>
    </xf>
    <xf numFmtId="38" fontId="14" fillId="0" borderId="31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1" fontId="14" fillId="0" borderId="0" xfId="0" applyNumberFormat="1" applyFont="1" applyBorder="1" applyAlignment="1">
      <alignment horizontal="center" vertical="center"/>
    </xf>
    <xf numFmtId="3" fontId="14" fillId="0" borderId="15" xfId="10" applyNumberFormat="1" applyFont="1" applyFill="1" applyBorder="1" applyAlignment="1">
      <alignment horizontal="center"/>
    </xf>
    <xf numFmtId="17" fontId="14" fillId="0" borderId="10" xfId="0" applyNumberFormat="1" applyFont="1" applyBorder="1" applyAlignment="1"/>
    <xf numFmtId="0" fontId="15" fillId="0" borderId="13" xfId="0" applyFont="1" applyBorder="1" applyAlignment="1">
      <alignment horizontal="right"/>
    </xf>
    <xf numFmtId="176" fontId="14" fillId="0" borderId="16" xfId="10" applyNumberFormat="1" applyFont="1" applyFill="1" applyBorder="1" applyAlignment="1">
      <alignment horizontal="center"/>
    </xf>
    <xf numFmtId="176" fontId="14" fillId="0" borderId="13" xfId="10" applyNumberFormat="1" applyFont="1" applyFill="1" applyBorder="1" applyAlignment="1">
      <alignment horizontal="center"/>
    </xf>
    <xf numFmtId="176" fontId="14" fillId="0" borderId="14" xfId="10" applyNumberFormat="1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17" fontId="14" fillId="0" borderId="17" xfId="0" applyNumberFormat="1" applyFont="1" applyBorder="1" applyAlignment="1"/>
    <xf numFmtId="38" fontId="14" fillId="0" borderId="17" xfId="0" applyNumberFormat="1" applyFont="1" applyFill="1" applyBorder="1" applyAlignment="1">
      <alignment horizontal="center"/>
    </xf>
    <xf numFmtId="0" fontId="8" fillId="0" borderId="7" xfId="0" applyFont="1" applyFill="1" applyBorder="1" applyAlignment="1"/>
    <xf numFmtId="0" fontId="19" fillId="0" borderId="7" xfId="0" applyFont="1" applyFill="1" applyBorder="1" applyAlignment="1"/>
    <xf numFmtId="37" fontId="14" fillId="0" borderId="7" xfId="1" applyNumberFormat="1" applyFont="1" applyFill="1" applyBorder="1" applyAlignment="1">
      <alignment horizontal="center"/>
    </xf>
    <xf numFmtId="1" fontId="14" fillId="0" borderId="7" xfId="0" applyNumberFormat="1" applyFont="1" applyBorder="1" applyAlignment="1">
      <alignment horizontal="center" vertical="center"/>
    </xf>
    <xf numFmtId="0" fontId="14" fillId="0" borderId="8" xfId="0" applyFont="1" applyBorder="1" applyAlignment="1"/>
    <xf numFmtId="17" fontId="13" fillId="0" borderId="3" xfId="9" applyNumberFormat="1" applyFont="1" applyBorder="1" applyAlignment="1">
      <alignment horizontal="right"/>
    </xf>
    <xf numFmtId="38" fontId="14" fillId="0" borderId="3" xfId="2" applyNumberFormat="1" applyFont="1" applyBorder="1" applyAlignment="1">
      <alignment horizontal="center"/>
    </xf>
    <xf numFmtId="38" fontId="14" fillId="0" borderId="17" xfId="2" applyNumberFormat="1" applyFont="1" applyBorder="1" applyAlignment="1">
      <alignment horizontal="center"/>
    </xf>
    <xf numFmtId="38" fontId="14" fillId="0" borderId="5" xfId="2" applyNumberFormat="1" applyFont="1" applyBorder="1" applyAlignment="1">
      <alignment horizontal="center"/>
    </xf>
    <xf numFmtId="0" fontId="8" fillId="0" borderId="13" xfId="0" applyFont="1" applyFill="1" applyBorder="1" applyAlignment="1"/>
    <xf numFmtId="0" fontId="19" fillId="0" borderId="13" xfId="0" applyFont="1" applyFill="1" applyBorder="1" applyAlignment="1"/>
    <xf numFmtId="37" fontId="14" fillId="0" borderId="13" xfId="1" applyNumberFormat="1" applyFont="1" applyFill="1" applyBorder="1" applyAlignment="1">
      <alignment horizontal="center"/>
    </xf>
    <xf numFmtId="0" fontId="8" fillId="0" borderId="14" xfId="0" applyFont="1" applyBorder="1" applyAlignment="1"/>
    <xf numFmtId="38" fontId="22" fillId="0" borderId="0" xfId="0" applyNumberFormat="1" applyFont="1" applyBorder="1" applyAlignment="1"/>
    <xf numFmtId="17" fontId="18" fillId="0" borderId="0" xfId="0" applyNumberFormat="1" applyFont="1" applyBorder="1" applyAlignment="1"/>
    <xf numFmtId="38" fontId="18" fillId="0" borderId="0" xfId="0" applyNumberFormat="1" applyFont="1" applyBorder="1" applyAlignment="1">
      <alignment horizontal="center"/>
    </xf>
    <xf numFmtId="37" fontId="14" fillId="0" borderId="0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175" fontId="14" fillId="0" borderId="7" xfId="1" applyNumberFormat="1" applyFont="1" applyFill="1" applyBorder="1" applyAlignment="1">
      <alignment horizontal="center"/>
    </xf>
    <xf numFmtId="0" fontId="8" fillId="0" borderId="8" xfId="0" applyFont="1" applyBorder="1" applyAlignment="1"/>
    <xf numFmtId="38" fontId="22" fillId="0" borderId="0" xfId="0" applyNumberFormat="1" applyFont="1" applyFill="1" applyBorder="1" applyAlignment="1"/>
    <xf numFmtId="37" fontId="16" fillId="0" borderId="0" xfId="0" applyNumberFormat="1" applyFont="1" applyFill="1" applyBorder="1" applyAlignment="1">
      <alignment horizontal="center" vertical="center"/>
    </xf>
    <xf numFmtId="172" fontId="15" fillId="0" borderId="0" xfId="0" applyNumberFormat="1" applyFont="1" applyFill="1" applyBorder="1" applyAlignment="1">
      <alignment horizontal="center"/>
    </xf>
    <xf numFmtId="175" fontId="14" fillId="0" borderId="13" xfId="1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right"/>
    </xf>
    <xf numFmtId="37" fontId="11" fillId="0" borderId="43" xfId="0" applyNumberFormat="1" applyFont="1" applyFill="1" applyBorder="1" applyAlignment="1">
      <alignment horizontal="center"/>
    </xf>
    <xf numFmtId="0" fontId="8" fillId="0" borderId="44" xfId="0" applyFont="1" applyBorder="1" applyAlignment="1"/>
    <xf numFmtId="0" fontId="1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1" fillId="2" borderId="21" xfId="0" applyFont="1" applyFill="1" applyBorder="1" applyAlignment="1">
      <alignment horizontal="center"/>
    </xf>
    <xf numFmtId="0" fontId="16" fillId="0" borderId="4" xfId="0" applyFont="1" applyFill="1" applyBorder="1" applyAlignment="1"/>
    <xf numFmtId="0" fontId="8" fillId="0" borderId="2" xfId="0" applyFont="1" applyFill="1" applyBorder="1" applyAlignment="1"/>
    <xf numFmtId="37" fontId="14" fillId="0" borderId="2" xfId="1" applyNumberFormat="1" applyFont="1" applyFill="1" applyBorder="1" applyAlignment="1">
      <alignment horizontal="center"/>
    </xf>
    <xf numFmtId="0" fontId="11" fillId="0" borderId="16" xfId="0" applyFont="1" applyBorder="1" applyAlignment="1">
      <alignment horizontal="right"/>
    </xf>
    <xf numFmtId="37" fontId="11" fillId="0" borderId="47" xfId="0" applyNumberFormat="1" applyFont="1" applyFill="1" applyBorder="1" applyAlignment="1">
      <alignment horizontal="center"/>
    </xf>
    <xf numFmtId="38" fontId="12" fillId="0" borderId="25" xfId="0" applyNumberFormat="1" applyFont="1" applyFill="1" applyBorder="1" applyAlignment="1">
      <alignment horizontal="center"/>
    </xf>
    <xf numFmtId="38" fontId="12" fillId="0" borderId="17" xfId="0" applyNumberFormat="1" applyFont="1" applyFill="1" applyBorder="1" applyAlignment="1">
      <alignment horizontal="center"/>
    </xf>
    <xf numFmtId="38" fontId="12" fillId="0" borderId="18" xfId="0" applyNumberFormat="1" applyFont="1" applyFill="1" applyBorder="1" applyAlignment="1">
      <alignment horizontal="center"/>
    </xf>
    <xf numFmtId="38" fontId="12" fillId="0" borderId="14" xfId="0" applyNumberFormat="1" applyFont="1" applyFill="1" applyBorder="1" applyAlignment="1">
      <alignment horizontal="center"/>
    </xf>
    <xf numFmtId="38" fontId="12" fillId="0" borderId="17" xfId="0" applyNumberFormat="1" applyFont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1" fontId="11" fillId="0" borderId="3" xfId="0" applyNumberFormat="1" applyFont="1" applyBorder="1" applyAlignment="1">
      <alignment horizontal="center" vertical="center"/>
    </xf>
    <xf numFmtId="38" fontId="2" fillId="0" borderId="13" xfId="0" applyNumberFormat="1" applyFont="1" applyBorder="1" applyAlignment="1">
      <alignment horizontal="center"/>
    </xf>
    <xf numFmtId="0" fontId="11" fillId="0" borderId="43" xfId="0" applyFont="1" applyFill="1" applyBorder="1" applyAlignment="1">
      <alignment horizontal="right"/>
    </xf>
    <xf numFmtId="0" fontId="11" fillId="0" borderId="24" xfId="0" applyFont="1" applyFill="1" applyBorder="1" applyAlignment="1">
      <alignment horizontal="center"/>
    </xf>
    <xf numFmtId="182" fontId="11" fillId="0" borderId="10" xfId="0" applyNumberFormat="1" applyFont="1" applyFill="1" applyBorder="1" applyAlignment="1">
      <alignment horizontal="center"/>
    </xf>
    <xf numFmtId="9" fontId="11" fillId="0" borderId="11" xfId="10" applyFont="1" applyFill="1" applyBorder="1" applyAlignment="1">
      <alignment horizontal="center"/>
    </xf>
    <xf numFmtId="9" fontId="14" fillId="0" borderId="15" xfId="0" applyNumberFormat="1" applyFont="1" applyBorder="1" applyAlignment="1">
      <alignment horizontal="center"/>
    </xf>
    <xf numFmtId="1" fontId="13" fillId="2" borderId="21" xfId="0" applyNumberFormat="1" applyFont="1" applyFill="1" applyBorder="1" applyAlignment="1">
      <alignment horizontal="center"/>
    </xf>
    <xf numFmtId="0" fontId="8" fillId="0" borderId="13" xfId="0" applyFont="1" applyBorder="1" applyAlignment="1">
      <alignment vertical="center"/>
    </xf>
    <xf numFmtId="1" fontId="19" fillId="0" borderId="13" xfId="0" applyNumberFormat="1" applyFont="1" applyBorder="1" applyAlignment="1">
      <alignment horizontal="center" vertical="center"/>
    </xf>
    <xf numFmtId="1" fontId="19" fillId="0" borderId="14" xfId="0" applyNumberFormat="1" applyFont="1" applyBorder="1" applyAlignment="1">
      <alignment horizontal="center" vertical="center"/>
    </xf>
    <xf numFmtId="1" fontId="19" fillId="0" borderId="17" xfId="0" applyNumberFormat="1" applyFont="1" applyBorder="1" applyAlignment="1">
      <alignment horizontal="center" vertical="center"/>
    </xf>
    <xf numFmtId="0" fontId="11" fillId="0" borderId="11" xfId="0" applyFont="1" applyFill="1" applyBorder="1" applyAlignment="1">
      <alignment horizontal="right"/>
    </xf>
    <xf numFmtId="1" fontId="13" fillId="2" borderId="10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15" fontId="2" fillId="0" borderId="0" xfId="0" applyNumberFormat="1" applyFont="1" applyBorder="1" applyAlignment="1">
      <alignment horizontal="centerContinuous" vertical="center"/>
    </xf>
    <xf numFmtId="0" fontId="12" fillId="0" borderId="6" xfId="0" applyFont="1" applyBorder="1" applyAlignment="1">
      <alignment horizontal="centerContinuous"/>
    </xf>
    <xf numFmtId="0" fontId="12" fillId="0" borderId="8" xfId="0" applyFont="1" applyBorder="1" applyAlignment="1">
      <alignment horizontal="centerContinuous"/>
    </xf>
    <xf numFmtId="15" fontId="14" fillId="0" borderId="0" xfId="0" applyNumberFormat="1" applyFont="1" applyBorder="1" applyAlignment="1">
      <alignment horizontal="left" vertical="center"/>
    </xf>
    <xf numFmtId="0" fontId="11" fillId="0" borderId="21" xfId="0" applyFont="1" applyBorder="1" applyAlignment="1">
      <alignment horizontal="center" wrapText="1"/>
    </xf>
    <xf numFmtId="9" fontId="14" fillId="0" borderId="14" xfId="0" applyNumberFormat="1" applyFont="1" applyBorder="1" applyAlignment="1">
      <alignment horizontal="center"/>
    </xf>
    <xf numFmtId="1" fontId="13" fillId="2" borderId="17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Continuous" wrapText="1"/>
    </xf>
    <xf numFmtId="0" fontId="11" fillId="0" borderId="16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11" fillId="0" borderId="17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Fill="1" applyBorder="1" applyAlignment="1">
      <alignment horizontal="centerContinuous"/>
    </xf>
    <xf numFmtId="0" fontId="8" fillId="0" borderId="12" xfId="0" applyFont="1" applyBorder="1" applyAlignment="1">
      <alignment wrapText="1"/>
    </xf>
    <xf numFmtId="0" fontId="11" fillId="0" borderId="48" xfId="0" applyFont="1" applyFill="1" applyBorder="1" applyAlignment="1">
      <alignment horizontal="center"/>
    </xf>
    <xf numFmtId="182" fontId="11" fillId="0" borderId="41" xfId="0" applyNumberFormat="1" applyFont="1" applyFill="1" applyBorder="1" applyAlignment="1">
      <alignment horizontal="center"/>
    </xf>
    <xf numFmtId="9" fontId="11" fillId="0" borderId="49" xfId="10" applyFont="1" applyFill="1" applyBorder="1" applyAlignment="1">
      <alignment horizontal="center"/>
    </xf>
    <xf numFmtId="38" fontId="14" fillId="0" borderId="40" xfId="0" applyNumberFormat="1" applyFont="1" applyFill="1" applyBorder="1" applyAlignment="1">
      <alignment horizontal="center"/>
    </xf>
    <xf numFmtId="9" fontId="14" fillId="0" borderId="42" xfId="2" applyNumberFormat="1" applyFont="1" applyBorder="1" applyAlignment="1">
      <alignment horizontal="center"/>
    </xf>
    <xf numFmtId="1" fontId="14" fillId="2" borderId="41" xfId="0" applyNumberFormat="1" applyFont="1" applyFill="1" applyBorder="1" applyAlignment="1">
      <alignment horizontal="center" wrapText="1"/>
    </xf>
    <xf numFmtId="0" fontId="8" fillId="0" borderId="0" xfId="0" applyFont="1" applyFill="1" applyAlignment="1"/>
    <xf numFmtId="3" fontId="20" fillId="0" borderId="21" xfId="0" applyNumberFormat="1" applyFont="1" applyBorder="1" applyAlignment="1">
      <alignment horizontal="center"/>
    </xf>
    <xf numFmtId="17" fontId="14" fillId="0" borderId="10" xfId="0" applyNumberFormat="1" applyFont="1" applyBorder="1" applyAlignment="1">
      <alignment horizontal="center"/>
    </xf>
    <xf numFmtId="38" fontId="11" fillId="0" borderId="10" xfId="0" applyNumberFormat="1" applyFont="1" applyBorder="1" applyAlignment="1">
      <alignment horizontal="center"/>
    </xf>
    <xf numFmtId="167" fontId="14" fillId="0" borderId="0" xfId="10" applyNumberFormat="1" applyFont="1" applyFill="1" applyBorder="1" applyAlignment="1">
      <alignment horizontal="center"/>
    </xf>
    <xf numFmtId="9" fontId="14" fillId="0" borderId="15" xfId="2" applyNumberFormat="1" applyFont="1" applyBorder="1" applyAlignment="1">
      <alignment horizontal="center"/>
    </xf>
    <xf numFmtId="3" fontId="20" fillId="0" borderId="37" xfId="0" applyNumberFormat="1" applyFont="1" applyBorder="1" applyAlignment="1">
      <alignment horizontal="center"/>
    </xf>
    <xf numFmtId="0" fontId="12" fillId="0" borderId="0" xfId="0" applyFont="1" applyFill="1" applyBorder="1" applyAlignment="1"/>
    <xf numFmtId="0" fontId="11" fillId="0" borderId="47" xfId="0" applyFont="1" applyFill="1" applyBorder="1" applyAlignment="1">
      <alignment horizontal="right"/>
    </xf>
    <xf numFmtId="0" fontId="11" fillId="0" borderId="26" xfId="0" applyFont="1" applyFill="1" applyBorder="1" applyAlignment="1">
      <alignment horizontal="center"/>
    </xf>
    <xf numFmtId="182" fontId="11" fillId="0" borderId="27" xfId="0" applyNumberFormat="1" applyFont="1" applyFill="1" applyBorder="1" applyAlignment="1">
      <alignment horizontal="center"/>
    </xf>
    <xf numFmtId="9" fontId="11" fillId="0" borderId="50" xfId="10" applyFont="1" applyFill="1" applyBorder="1" applyAlignment="1">
      <alignment horizontal="center"/>
    </xf>
    <xf numFmtId="38" fontId="14" fillId="0" borderId="23" xfId="0" applyNumberFormat="1" applyFont="1" applyFill="1" applyBorder="1" applyAlignment="1">
      <alignment horizontal="center"/>
    </xf>
    <xf numFmtId="9" fontId="14" fillId="0" borderId="14" xfId="2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0" fontId="0" fillId="0" borderId="1" xfId="0" applyBorder="1"/>
    <xf numFmtId="0" fontId="8" fillId="0" borderId="0" xfId="0" applyFont="1" applyFill="1" applyAlignment="1">
      <alignment wrapText="1"/>
    </xf>
    <xf numFmtId="0" fontId="11" fillId="0" borderId="0" xfId="0" applyFont="1" applyFill="1" applyBorder="1" applyAlignment="1"/>
    <xf numFmtId="0" fontId="2" fillId="0" borderId="0" xfId="0" applyFont="1" applyFill="1" applyBorder="1" applyAlignment="1">
      <alignment horizontal="centerContinuous" vertical="center"/>
    </xf>
    <xf numFmtId="0" fontId="8" fillId="0" borderId="51" xfId="0" applyFont="1" applyBorder="1" applyAlignment="1"/>
    <xf numFmtId="0" fontId="11" fillId="0" borderId="52" xfId="0" applyFont="1" applyBorder="1" applyAlignment="1">
      <alignment horizontal="center"/>
    </xf>
    <xf numFmtId="0" fontId="8" fillId="0" borderId="52" xfId="0" applyFont="1" applyBorder="1" applyAlignment="1"/>
    <xf numFmtId="16" fontId="20" fillId="0" borderId="52" xfId="0" applyNumberFormat="1" applyFont="1" applyBorder="1" applyAlignment="1">
      <alignment horizontal="center"/>
    </xf>
    <xf numFmtId="0" fontId="8" fillId="0" borderId="53" xfId="0" applyFont="1" applyBorder="1" applyAlignment="1"/>
    <xf numFmtId="0" fontId="8" fillId="0" borderId="9" xfId="0" applyFont="1" applyBorder="1" applyAlignment="1"/>
    <xf numFmtId="1" fontId="11" fillId="0" borderId="0" xfId="0" applyNumberFormat="1" applyFont="1" applyBorder="1" applyAlignment="1">
      <alignment horizontal="center"/>
    </xf>
    <xf numFmtId="172" fontId="11" fillId="0" borderId="11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167" fontId="14" fillId="0" borderId="0" xfId="10" applyNumberFormat="1" applyFont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72" fontId="14" fillId="0" borderId="11" xfId="0" applyNumberFormat="1" applyFont="1" applyBorder="1" applyAlignment="1">
      <alignment horizontal="center"/>
    </xf>
    <xf numFmtId="17" fontId="14" fillId="0" borderId="17" xfId="0" applyNumberFormat="1" applyFont="1" applyBorder="1" applyAlignment="1">
      <alignment horizontal="center"/>
    </xf>
    <xf numFmtId="38" fontId="11" fillId="0" borderId="17" xfId="0" applyNumberFormat="1" applyFont="1" applyBorder="1" applyAlignment="1">
      <alignment horizontal="center"/>
    </xf>
    <xf numFmtId="38" fontId="14" fillId="0" borderId="16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8" fillId="0" borderId="54" xfId="0" applyFont="1" applyBorder="1" applyAlignment="1"/>
    <xf numFmtId="0" fontId="14" fillId="0" borderId="55" xfId="0" applyFont="1" applyBorder="1" applyAlignment="1">
      <alignment horizontal="right"/>
    </xf>
    <xf numFmtId="3" fontId="14" fillId="0" borderId="55" xfId="0" applyNumberFormat="1" applyFont="1" applyBorder="1" applyAlignment="1">
      <alignment horizontal="center"/>
    </xf>
    <xf numFmtId="167" fontId="14" fillId="0" borderId="55" xfId="10" applyNumberFormat="1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172" fontId="14" fillId="0" borderId="50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 vertical="justify" wrapText="1"/>
    </xf>
    <xf numFmtId="3" fontId="15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Continuous" wrapText="1"/>
    </xf>
    <xf numFmtId="37" fontId="1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11" fillId="0" borderId="0" xfId="0" applyFont="1"/>
    <xf numFmtId="0" fontId="14" fillId="0" borderId="0" xfId="0" applyFont="1"/>
    <xf numFmtId="9" fontId="15" fillId="0" borderId="0" xfId="10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17" fontId="8" fillId="0" borderId="0" xfId="0" applyNumberFormat="1" applyFont="1" applyFill="1" applyAlignment="1">
      <alignment wrapText="1"/>
    </xf>
    <xf numFmtId="0" fontId="11" fillId="0" borderId="3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9" fontId="15" fillId="0" borderId="0" xfId="10" applyFont="1" applyFill="1" applyBorder="1" applyAlignment="1">
      <alignment horizontal="center"/>
    </xf>
    <xf numFmtId="17" fontId="8" fillId="0" borderId="0" xfId="0" applyNumberFormat="1" applyFont="1" applyFill="1" applyAlignment="1"/>
    <xf numFmtId="10" fontId="15" fillId="0" borderId="0" xfId="10" applyNumberFormat="1" applyFont="1" applyFill="1" applyBorder="1" applyAlignment="1">
      <alignment horizontal="center"/>
    </xf>
    <xf numFmtId="0" fontId="12" fillId="0" borderId="56" xfId="0" applyFont="1" applyBorder="1" applyAlignment="1">
      <alignment horizontal="centerContinuous"/>
    </xf>
    <xf numFmtId="0" fontId="10" fillId="0" borderId="57" xfId="0" applyFont="1" applyBorder="1" applyAlignment="1">
      <alignment horizontal="centerContinuous"/>
    </xf>
    <xf numFmtId="0" fontId="0" fillId="0" borderId="57" xfId="0" applyBorder="1" applyAlignment="1">
      <alignment horizontal="centerContinuous"/>
    </xf>
    <xf numFmtId="0" fontId="0" fillId="0" borderId="58" xfId="0" applyBorder="1" applyAlignment="1">
      <alignment horizontal="centerContinuous"/>
    </xf>
    <xf numFmtId="0" fontId="14" fillId="0" borderId="9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6" fontId="20" fillId="0" borderId="54" xfId="0" applyNumberFormat="1" applyFont="1" applyBorder="1" applyAlignment="1">
      <alignment horizontal="center"/>
    </xf>
    <xf numFmtId="164" fontId="14" fillId="0" borderId="55" xfId="0" applyNumberFormat="1" applyFont="1" applyBorder="1" applyAlignment="1">
      <alignment horizontal="center"/>
    </xf>
    <xf numFmtId="182" fontId="14" fillId="0" borderId="50" xfId="10" applyNumberFormat="1" applyFont="1" applyBorder="1" applyAlignment="1">
      <alignment horizontal="center"/>
    </xf>
    <xf numFmtId="38" fontId="24" fillId="0" borderId="0" xfId="0" applyNumberFormat="1" applyFont="1" applyBorder="1" applyAlignment="1">
      <alignment horizontal="left"/>
    </xf>
    <xf numFmtId="38" fontId="8" fillId="0" borderId="0" xfId="0" applyNumberFormat="1" applyFont="1" applyBorder="1" applyAlignment="1">
      <alignment horizontal="left"/>
    </xf>
    <xf numFmtId="17" fontId="2" fillId="0" borderId="0" xfId="0" applyNumberFormat="1" applyFont="1" applyBorder="1" applyAlignment="1"/>
    <xf numFmtId="38" fontId="2" fillId="0" borderId="0" xfId="0" applyNumberFormat="1" applyFont="1" applyBorder="1" applyAlignment="1">
      <alignment horizontal="center" vertical="center"/>
    </xf>
    <xf numFmtId="16" fontId="11" fillId="0" borderId="54" xfId="0" applyNumberFormat="1" applyFont="1" applyBorder="1" applyAlignment="1">
      <alignment horizontal="center"/>
    </xf>
    <xf numFmtId="16" fontId="12" fillId="0" borderId="7" xfId="0" applyNumberFormat="1" applyFont="1" applyBorder="1" applyAlignment="1">
      <alignment horizontal="left"/>
    </xf>
    <xf numFmtId="16" fontId="12" fillId="0" borderId="7" xfId="0" applyNumberFormat="1" applyFont="1" applyBorder="1" applyAlignment="1">
      <alignment horizontal="right"/>
    </xf>
    <xf numFmtId="0" fontId="15" fillId="0" borderId="7" xfId="0" applyFont="1" applyBorder="1" applyAlignment="1"/>
    <xf numFmtId="0" fontId="25" fillId="0" borderId="7" xfId="0" applyFont="1" applyBorder="1" applyAlignment="1"/>
    <xf numFmtId="0" fontId="25" fillId="0" borderId="8" xfId="0" applyFont="1" applyBorder="1" applyAlignment="1"/>
    <xf numFmtId="0" fontId="14" fillId="0" borderId="0" xfId="0" applyFont="1" applyFill="1" applyBorder="1"/>
    <xf numFmtId="0" fontId="25" fillId="0" borderId="0" xfId="0" applyFont="1" applyBorder="1" applyAlignment="1"/>
    <xf numFmtId="0" fontId="25" fillId="0" borderId="15" xfId="0" applyFont="1" applyBorder="1" applyAlignment="1"/>
    <xf numFmtId="0" fontId="8" fillId="0" borderId="0" xfId="0" applyFont="1" applyBorder="1" applyAlignment="1">
      <alignment horizontal="centerContinuous"/>
    </xf>
    <xf numFmtId="16" fontId="11" fillId="0" borderId="0" xfId="0" applyNumberFormat="1" applyFont="1" applyBorder="1" applyAlignment="1">
      <alignment horizontal="left"/>
    </xf>
    <xf numFmtId="16" fontId="14" fillId="0" borderId="0" xfId="0" applyNumberFormat="1" applyFont="1" applyBorder="1" applyAlignment="1"/>
    <xf numFmtId="16" fontId="14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16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/>
    <xf numFmtId="16" fontId="12" fillId="0" borderId="0" xfId="0" applyNumberFormat="1" applyFont="1" applyBorder="1" applyAlignment="1"/>
    <xf numFmtId="38" fontId="2" fillId="0" borderId="0" xfId="2" applyNumberFormat="1" applyFont="1" applyBorder="1" applyAlignment="1">
      <alignment horizontal="center"/>
    </xf>
    <xf numFmtId="0" fontId="3" fillId="0" borderId="0" xfId="0" applyFont="1" applyFill="1" applyBorder="1" applyAlignment="1"/>
    <xf numFmtId="0" fontId="1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/>
    <xf numFmtId="0" fontId="3" fillId="0" borderId="0" xfId="0" applyFont="1" applyBorder="1" applyAlignment="1"/>
    <xf numFmtId="38" fontId="2" fillId="0" borderId="0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horizontal="center" vertical="center" wrapText="1"/>
    </xf>
    <xf numFmtId="172" fontId="14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/>
    <xf numFmtId="0" fontId="14" fillId="0" borderId="0" xfId="0" applyFont="1" applyBorder="1" applyAlignment="1">
      <alignment horizontal="center" vertical="center"/>
    </xf>
    <xf numFmtId="10" fontId="14" fillId="0" borderId="0" xfId="1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38" fontId="14" fillId="0" borderId="0" xfId="10" applyNumberFormat="1" applyFont="1" applyBorder="1" applyAlignment="1">
      <alignment horizontal="center"/>
    </xf>
    <xf numFmtId="17" fontId="3" fillId="0" borderId="0" xfId="0" applyNumberFormat="1" applyFont="1" applyBorder="1" applyAlignment="1"/>
    <xf numFmtId="17" fontId="8" fillId="0" borderId="0" xfId="0" applyNumberFormat="1" applyFont="1" applyFill="1" applyBorder="1" applyAlignment="1">
      <alignment horizontal="center" vertical="justify"/>
    </xf>
    <xf numFmtId="17" fontId="8" fillId="0" borderId="0" xfId="0" quotePrefix="1" applyNumberFormat="1" applyFont="1" applyFill="1" applyBorder="1" applyAlignment="1">
      <alignment horizontal="center" vertical="justify"/>
    </xf>
    <xf numFmtId="0" fontId="8" fillId="0" borderId="0" xfId="0" applyFont="1" applyFill="1" applyBorder="1" applyAlignment="1">
      <alignment horizontal="center" vertical="justify"/>
    </xf>
    <xf numFmtId="0" fontId="23" fillId="0" borderId="0" xfId="0" applyFont="1" applyBorder="1" applyAlignment="1">
      <alignment horizontal="centerContinuous"/>
    </xf>
    <xf numFmtId="0" fontId="23" fillId="0" borderId="0" xfId="0" applyFont="1" applyBorder="1" applyAlignment="1">
      <alignment horizontal="centerContinuous" wrapText="1"/>
    </xf>
    <xf numFmtId="1" fontId="3" fillId="0" borderId="0" xfId="0" applyNumberFormat="1" applyFont="1" applyBorder="1" applyAlignment="1"/>
    <xf numFmtId="0" fontId="2" fillId="0" borderId="0" xfId="0" applyFont="1" applyBorder="1" applyAlignment="1">
      <alignment vertical="center"/>
    </xf>
    <xf numFmtId="17" fontId="3" fillId="0" borderId="0" xfId="0" applyNumberFormat="1" applyFont="1" applyFill="1" applyBorder="1" applyAlignment="1"/>
    <xf numFmtId="38" fontId="14" fillId="0" borderId="0" xfId="2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Continuous" vertical="center"/>
    </xf>
    <xf numFmtId="0" fontId="3" fillId="0" borderId="0" xfId="0" applyFont="1"/>
    <xf numFmtId="0" fontId="3" fillId="0" borderId="21" xfId="0" quotePrefix="1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17" fontId="3" fillId="0" borderId="3" xfId="0" applyNumberFormat="1" applyFont="1" applyBorder="1"/>
    <xf numFmtId="17" fontId="3" fillId="0" borderId="4" xfId="0" applyNumberFormat="1" applyFont="1" applyBorder="1"/>
    <xf numFmtId="17" fontId="3" fillId="0" borderId="0" xfId="0" applyNumberFormat="1" applyFont="1" applyBorder="1"/>
    <xf numFmtId="17" fontId="3" fillId="0" borderId="0" xfId="0" applyNumberFormat="1" applyFont="1"/>
    <xf numFmtId="17" fontId="3" fillId="0" borderId="10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"/>
    </xf>
    <xf numFmtId="0" fontId="26" fillId="0" borderId="0" xfId="0" applyFont="1"/>
    <xf numFmtId="0" fontId="23" fillId="0" borderId="0" xfId="0" applyFont="1" applyBorder="1"/>
    <xf numFmtId="0" fontId="23" fillId="0" borderId="1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0" xfId="0" applyFont="1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0" fontId="3" fillId="0" borderId="12" xfId="0" applyFont="1" applyBorder="1" applyAlignment="1">
      <alignment horizontal="center"/>
    </xf>
    <xf numFmtId="0" fontId="3" fillId="0" borderId="21" xfId="0" applyFont="1" applyBorder="1"/>
    <xf numFmtId="0" fontId="0" fillId="0" borderId="21" xfId="0" applyBorder="1"/>
    <xf numFmtId="38" fontId="0" fillId="0" borderId="0" xfId="0" applyNumberFormat="1" applyBorder="1" applyAlignment="1">
      <alignment horizontal="center"/>
    </xf>
    <xf numFmtId="0" fontId="3" fillId="0" borderId="7" xfId="0" applyFont="1" applyFill="1" applyBorder="1" applyAlignment="1">
      <alignment horizontal="right"/>
    </xf>
    <xf numFmtId="1" fontId="29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7" fontId="0" fillId="0" borderId="0" xfId="0" applyNumberFormat="1"/>
    <xf numFmtId="38" fontId="0" fillId="0" borderId="10" xfId="0" applyNumberFormat="1" applyBorder="1"/>
    <xf numFmtId="0" fontId="3" fillId="0" borderId="35" xfId="0" applyFont="1" applyFill="1" applyBorder="1" applyAlignment="1">
      <alignment horizontal="right"/>
    </xf>
    <xf numFmtId="0" fontId="3" fillId="0" borderId="37" xfId="0" applyFont="1" applyBorder="1"/>
    <xf numFmtId="1" fontId="29" fillId="0" borderId="35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38" fontId="0" fillId="0" borderId="37" xfId="0" applyNumberFormat="1" applyBorder="1"/>
    <xf numFmtId="1" fontId="3" fillId="0" borderId="0" xfId="0" applyNumberFormat="1" applyFont="1" applyAlignment="1">
      <alignment horizontal="center"/>
    </xf>
    <xf numFmtId="0" fontId="23" fillId="0" borderId="0" xfId="0" applyFont="1"/>
    <xf numFmtId="38" fontId="0" fillId="0" borderId="17" xfId="0" applyNumberFormat="1" applyBorder="1"/>
    <xf numFmtId="0" fontId="3" fillId="0" borderId="0" xfId="0" applyFont="1" applyFill="1" applyBorder="1" applyAlignment="1">
      <alignment horizontal="right"/>
    </xf>
    <xf numFmtId="1" fontId="29" fillId="0" borderId="0" xfId="0" applyNumberFormat="1" applyFont="1" applyBorder="1" applyAlignment="1">
      <alignment horizontal="center"/>
    </xf>
    <xf numFmtId="0" fontId="3" fillId="0" borderId="35" xfId="0" applyFont="1" applyBorder="1" applyAlignment="1">
      <alignment horizontal="right"/>
    </xf>
    <xf numFmtId="0" fontId="2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21" xfId="0" applyFont="1" applyFill="1" applyBorder="1"/>
    <xf numFmtId="0" fontId="3" fillId="0" borderId="10" xfId="0" applyFont="1" applyFill="1" applyBorder="1"/>
    <xf numFmtId="0" fontId="3" fillId="0" borderId="0" xfId="0" applyFont="1" applyBorder="1" applyAlignment="1">
      <alignment horizontal="right"/>
    </xf>
    <xf numFmtId="0" fontId="23" fillId="0" borderId="10" xfId="0" applyFont="1" applyBorder="1"/>
    <xf numFmtId="38" fontId="0" fillId="0" borderId="0" xfId="0" applyNumberFormat="1" applyBorder="1"/>
    <xf numFmtId="1" fontId="3" fillId="5" borderId="0" xfId="0" applyNumberFormat="1" applyFont="1" applyFill="1" applyBorder="1" applyAlignment="1">
      <alignment horizontal="left" vertical="center"/>
    </xf>
    <xf numFmtId="1" fontId="23" fillId="5" borderId="0" xfId="0" applyNumberFormat="1" applyFont="1" applyFill="1" applyBorder="1" applyAlignment="1">
      <alignment horizontal="left" vertical="center"/>
    </xf>
    <xf numFmtId="0" fontId="0" fillId="0" borderId="0" xfId="0" applyBorder="1"/>
    <xf numFmtId="1" fontId="3" fillId="0" borderId="0" xfId="0" applyNumberFormat="1" applyFont="1" applyBorder="1" applyAlignment="1">
      <alignment horizontal="left"/>
    </xf>
    <xf numFmtId="1" fontId="23" fillId="5" borderId="59" xfId="0" applyNumberFormat="1" applyFont="1" applyFill="1" applyBorder="1" applyAlignment="1">
      <alignment horizontal="left" vertical="center"/>
    </xf>
    <xf numFmtId="1" fontId="3" fillId="5" borderId="60" xfId="0" applyNumberFormat="1" applyFont="1" applyFill="1" applyBorder="1" applyAlignment="1">
      <alignment horizontal="left" vertical="center"/>
    </xf>
    <xf numFmtId="16" fontId="3" fillId="5" borderId="61" xfId="0" applyNumberFormat="1" applyFont="1" applyFill="1" applyBorder="1" applyAlignment="1">
      <alignment horizontal="left" vertical="center"/>
    </xf>
    <xf numFmtId="1" fontId="3" fillId="5" borderId="62" xfId="0" applyNumberFormat="1" applyFont="1" applyFill="1" applyBorder="1" applyAlignment="1">
      <alignment horizontal="center" vertical="center"/>
    </xf>
    <xf numFmtId="16" fontId="3" fillId="0" borderId="63" xfId="0" applyNumberFormat="1" applyFont="1" applyBorder="1" applyAlignment="1">
      <alignment horizontal="left"/>
    </xf>
    <xf numFmtId="1" fontId="3" fillId="5" borderId="64" xfId="0" applyNumberFormat="1" applyFont="1" applyFill="1" applyBorder="1" applyAlignment="1">
      <alignment horizontal="center" vertical="center"/>
    </xf>
    <xf numFmtId="0" fontId="0" fillId="0" borderId="65" xfId="0" applyBorder="1"/>
    <xf numFmtId="1" fontId="0" fillId="0" borderId="38" xfId="0" applyNumberFormat="1" applyBorder="1" applyAlignment="1">
      <alignment horizontal="center"/>
    </xf>
    <xf numFmtId="1" fontId="3" fillId="0" borderId="64" xfId="0" applyNumberFormat="1" applyFont="1" applyBorder="1" applyAlignment="1">
      <alignment horizontal="center"/>
    </xf>
    <xf numFmtId="0" fontId="0" fillId="0" borderId="0" xfId="0" applyAlignment="1">
      <alignment horizontal="centerContinuous"/>
    </xf>
    <xf numFmtId="16" fontId="3" fillId="0" borderId="0" xfId="0" applyNumberFormat="1" applyFont="1"/>
    <xf numFmtId="38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" fontId="3" fillId="0" borderId="0" xfId="0" applyNumberFormat="1" applyFont="1" applyBorder="1"/>
    <xf numFmtId="17" fontId="3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38" fontId="0" fillId="0" borderId="0" xfId="0" applyNumberFormat="1" applyAlignment="1">
      <alignment horizontal="right"/>
    </xf>
    <xf numFmtId="16" fontId="0" fillId="0" borderId="0" xfId="0" applyNumberFormat="1"/>
    <xf numFmtId="38" fontId="26" fillId="0" borderId="0" xfId="0" applyNumberFormat="1" applyFont="1" applyAlignment="1">
      <alignment horizontal="right"/>
    </xf>
    <xf numFmtId="16" fontId="26" fillId="0" borderId="0" xfId="0" applyNumberFormat="1" applyFont="1"/>
    <xf numFmtId="0" fontId="30" fillId="0" borderId="0" xfId="0" applyFont="1" applyAlignment="1">
      <alignment horizontal="centerContinuous"/>
    </xf>
    <xf numFmtId="38" fontId="26" fillId="0" borderId="0" xfId="0" applyNumberFormat="1" applyFont="1" applyAlignment="1">
      <alignment horizontal="center"/>
    </xf>
    <xf numFmtId="37" fontId="30" fillId="0" borderId="0" xfId="0" applyNumberFormat="1" applyFont="1" applyAlignment="1">
      <alignment horizontal="center"/>
    </xf>
    <xf numFmtId="0" fontId="10" fillId="0" borderId="0" xfId="0" applyFont="1"/>
    <xf numFmtId="0" fontId="31" fillId="0" borderId="0" xfId="0" applyFont="1"/>
    <xf numFmtId="0" fontId="32" fillId="6" borderId="6" xfId="0" applyFont="1" applyFill="1" applyBorder="1"/>
    <xf numFmtId="0" fontId="33" fillId="6" borderId="7" xfId="0" applyFont="1" applyFill="1" applyBorder="1"/>
    <xf numFmtId="0" fontId="33" fillId="6" borderId="8" xfId="0" applyFont="1" applyFill="1" applyBorder="1"/>
    <xf numFmtId="15" fontId="31" fillId="0" borderId="12" xfId="0" applyNumberFormat="1" applyFont="1" applyBorder="1" applyAlignment="1">
      <alignment horizontal="centerContinuous"/>
    </xf>
    <xf numFmtId="0" fontId="31" fillId="0" borderId="0" xfId="0" applyFont="1" applyBorder="1" applyAlignment="1">
      <alignment horizontal="centerContinuous"/>
    </xf>
    <xf numFmtId="172" fontId="31" fillId="0" borderId="15" xfId="0" applyNumberFormat="1" applyFont="1" applyBorder="1" applyAlignment="1">
      <alignment horizontal="center"/>
    </xf>
    <xf numFmtId="0" fontId="26" fillId="0" borderId="12" xfId="0" applyFont="1" applyBorder="1"/>
    <xf numFmtId="0" fontId="26" fillId="0" borderId="0" xfId="0" applyFont="1" applyBorder="1"/>
    <xf numFmtId="0" fontId="26" fillId="0" borderId="15" xfId="0" applyFont="1" applyBorder="1" applyAlignment="1">
      <alignment horizontal="center"/>
    </xf>
    <xf numFmtId="0" fontId="34" fillId="0" borderId="16" xfId="0" applyFont="1" applyBorder="1"/>
    <xf numFmtId="0" fontId="34" fillId="0" borderId="13" xfId="0" applyFont="1" applyBorder="1"/>
    <xf numFmtId="0" fontId="26" fillId="0" borderId="14" xfId="0" applyFont="1" applyBorder="1"/>
    <xf numFmtId="0" fontId="35" fillId="0" borderId="0" xfId="0" applyFont="1"/>
    <xf numFmtId="0" fontId="12" fillId="7" borderId="6" xfId="0" applyFont="1" applyFill="1" applyBorder="1" applyAlignment="1">
      <alignment horizontal="centerContinuous"/>
    </xf>
    <xf numFmtId="0" fontId="0" fillId="7" borderId="7" xfId="0" applyFill="1" applyBorder="1" applyAlignment="1">
      <alignment horizontal="centerContinuous"/>
    </xf>
    <xf numFmtId="0" fontId="0" fillId="7" borderId="8" xfId="0" applyFill="1" applyBorder="1" applyAlignment="1">
      <alignment horizontal="centerContinuous"/>
    </xf>
    <xf numFmtId="181" fontId="39" fillId="7" borderId="16" xfId="0" applyNumberFormat="1" applyFont="1" applyFill="1" applyBorder="1" applyAlignment="1">
      <alignment horizontal="centerContinuous"/>
    </xf>
    <xf numFmtId="0" fontId="0" fillId="7" borderId="13" xfId="0" applyFill="1" applyBorder="1" applyAlignment="1">
      <alignment horizontal="centerContinuous"/>
    </xf>
    <xf numFmtId="0" fontId="0" fillId="7" borderId="14" xfId="0" applyFill="1" applyBorder="1" applyAlignment="1">
      <alignment horizontal="centerContinuous"/>
    </xf>
    <xf numFmtId="181" fontId="0" fillId="0" borderId="0" xfId="0" applyNumberFormat="1" applyAlignment="1">
      <alignment horizontal="centerContinuous"/>
    </xf>
    <xf numFmtId="0" fontId="0" fillId="0" borderId="0" xfId="0" applyFill="1" applyAlignment="1"/>
    <xf numFmtId="0" fontId="0" fillId="0" borderId="0" xfId="0" applyFill="1"/>
    <xf numFmtId="0" fontId="40" fillId="0" borderId="0" xfId="0" applyFont="1" applyBorder="1"/>
    <xf numFmtId="0" fontId="40" fillId="0" borderId="21" xfId="0" applyFont="1" applyBorder="1"/>
    <xf numFmtId="0" fontId="40" fillId="0" borderId="21" xfId="0" applyFont="1" applyBorder="1" applyAlignment="1">
      <alignment horizontal="center"/>
    </xf>
    <xf numFmtId="0" fontId="40" fillId="0" borderId="7" xfId="0" applyFont="1" applyBorder="1" applyAlignment="1">
      <alignment horizontal="centerContinuous"/>
    </xf>
    <xf numFmtId="0" fontId="40" fillId="0" borderId="8" xfId="0" applyFont="1" applyBorder="1" applyAlignment="1">
      <alignment horizontal="centerContinuous"/>
    </xf>
    <xf numFmtId="0" fontId="40" fillId="0" borderId="6" xfId="0" applyFont="1" applyBorder="1" applyAlignment="1">
      <alignment horizontal="centerContinuous"/>
    </xf>
    <xf numFmtId="0" fontId="41" fillId="0" borderId="0" xfId="0" applyFont="1" applyBorder="1" applyAlignment="1">
      <alignment horizontal="centerContinuous"/>
    </xf>
    <xf numFmtId="17" fontId="40" fillId="0" borderId="6" xfId="9" applyNumberFormat="1" applyFont="1" applyFill="1" applyBorder="1" applyAlignment="1">
      <alignment wrapText="1"/>
    </xf>
    <xf numFmtId="0" fontId="42" fillId="0" borderId="7" xfId="0" applyFont="1" applyFill="1" applyBorder="1" applyAlignment="1">
      <alignment horizontal="center" wrapText="1"/>
    </xf>
    <xf numFmtId="0" fontId="10" fillId="0" borderId="7" xfId="0" applyFont="1" applyFill="1" applyBorder="1" applyAlignment="1">
      <alignment wrapText="1"/>
    </xf>
    <xf numFmtId="0" fontId="10" fillId="0" borderId="8" xfId="0" applyFont="1" applyFill="1" applyBorder="1" applyAlignment="1">
      <alignment horizontal="center" wrapText="1"/>
    </xf>
    <xf numFmtId="0" fontId="40" fillId="0" borderId="10" xfId="0" applyFont="1" applyBorder="1" applyAlignment="1">
      <alignment horizontal="center"/>
    </xf>
    <xf numFmtId="168" fontId="40" fillId="0" borderId="10" xfId="0" applyNumberFormat="1" applyFont="1" applyBorder="1" applyAlignment="1">
      <alignment horizontal="center"/>
    </xf>
    <xf numFmtId="168" fontId="40" fillId="0" borderId="0" xfId="0" applyNumberFormat="1" applyFont="1" applyBorder="1" applyAlignment="1">
      <alignment horizontal="center"/>
    </xf>
    <xf numFmtId="168" fontId="40" fillId="0" borderId="15" xfId="0" applyNumberFormat="1" applyFont="1" applyBorder="1" applyAlignment="1">
      <alignment horizontal="center"/>
    </xf>
    <xf numFmtId="168" fontId="40" fillId="0" borderId="12" xfId="0" applyNumberFormat="1" applyFont="1" applyBorder="1" applyAlignment="1">
      <alignment horizontal="center"/>
    </xf>
    <xf numFmtId="17" fontId="42" fillId="4" borderId="12" xfId="9" applyNumberFormat="1" applyFont="1" applyFill="1" applyBorder="1"/>
    <xf numFmtId="38" fontId="40" fillId="4" borderId="0" xfId="2" applyNumberFormat="1" applyFont="1" applyFill="1" applyBorder="1" applyAlignment="1">
      <alignment horizontal="center"/>
    </xf>
    <xf numFmtId="38" fontId="43" fillId="4" borderId="0" xfId="1" applyNumberFormat="1" applyFont="1" applyFill="1" applyBorder="1" applyAlignment="1">
      <alignment horizontal="center"/>
    </xf>
    <xf numFmtId="37" fontId="40" fillId="4" borderId="0" xfId="0" applyNumberFormat="1" applyFont="1" applyFill="1" applyBorder="1" applyAlignment="1">
      <alignment horizontal="center"/>
    </xf>
    <xf numFmtId="9" fontId="40" fillId="4" borderId="15" xfId="10" applyNumberFormat="1" applyFont="1" applyFill="1" applyBorder="1" applyAlignment="1">
      <alignment horizontal="center"/>
    </xf>
    <xf numFmtId="0" fontId="3" fillId="0" borderId="17" xfId="0" quotePrefix="1" applyFont="1" applyBorder="1" applyAlignment="1">
      <alignment horizontal="center"/>
    </xf>
    <xf numFmtId="16" fontId="44" fillId="0" borderId="10" xfId="0" applyNumberFormat="1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40" fillId="0" borderId="15" xfId="0" applyNumberFormat="1" applyFont="1" applyBorder="1" applyAlignment="1">
      <alignment horizontal="center"/>
    </xf>
    <xf numFmtId="16" fontId="40" fillId="0" borderId="12" xfId="0" applyNumberFormat="1" applyFont="1" applyBorder="1" applyAlignment="1">
      <alignment horizontal="center"/>
    </xf>
    <xf numFmtId="17" fontId="40" fillId="0" borderId="15" xfId="0" quotePrefix="1" applyNumberFormat="1" applyFont="1" applyBorder="1" applyAlignment="1">
      <alignment horizontal="center"/>
    </xf>
    <xf numFmtId="17" fontId="40" fillId="0" borderId="0" xfId="0" quotePrefix="1" applyNumberFormat="1" applyFont="1" applyBorder="1" applyAlignment="1">
      <alignment horizontal="center"/>
    </xf>
    <xf numFmtId="172" fontId="3" fillId="0" borderId="10" xfId="0" applyNumberFormat="1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1" fontId="45" fillId="0" borderId="6" xfId="0" quotePrefix="1" applyNumberFormat="1" applyFont="1" applyBorder="1" applyAlignment="1">
      <alignment horizontal="center"/>
    </xf>
    <xf numFmtId="1" fontId="40" fillId="0" borderId="8" xfId="0" quotePrefix="1" applyNumberFormat="1" applyFont="1" applyBorder="1" applyAlignment="1">
      <alignment horizontal="center"/>
    </xf>
    <xf numFmtId="1" fontId="40" fillId="0" borderId="0" xfId="0" quotePrefix="1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1" fontId="45" fillId="0" borderId="12" xfId="0" quotePrefix="1" applyNumberFormat="1" applyFont="1" applyBorder="1" applyAlignment="1">
      <alignment horizontal="center"/>
    </xf>
    <xf numFmtId="1" fontId="40" fillId="0" borderId="15" xfId="0" applyNumberFormat="1" applyFont="1" applyBorder="1" applyAlignment="1">
      <alignment horizontal="center"/>
    </xf>
    <xf numFmtId="1" fontId="40" fillId="0" borderId="0" xfId="0" applyNumberFormat="1" applyFont="1" applyBorder="1" applyAlignment="1">
      <alignment horizontal="center"/>
    </xf>
    <xf numFmtId="0" fontId="40" fillId="0" borderId="10" xfId="0" applyFont="1" applyBorder="1"/>
    <xf numFmtId="17" fontId="23" fillId="4" borderId="66" xfId="9" applyNumberFormat="1" applyFont="1" applyFill="1" applyBorder="1" applyAlignment="1">
      <alignment horizontal="right"/>
    </xf>
    <xf numFmtId="38" fontId="42" fillId="4" borderId="67" xfId="2" applyNumberFormat="1" applyFont="1" applyFill="1" applyBorder="1" applyAlignment="1">
      <alignment horizontal="center"/>
    </xf>
    <xf numFmtId="0" fontId="0" fillId="4" borderId="67" xfId="0" applyFill="1" applyBorder="1"/>
    <xf numFmtId="0" fontId="23" fillId="4" borderId="68" xfId="0" applyFont="1" applyFill="1" applyBorder="1" applyAlignment="1">
      <alignment horizontal="center"/>
    </xf>
    <xf numFmtId="0" fontId="0" fillId="0" borderId="10" xfId="0" applyBorder="1"/>
    <xf numFmtId="37" fontId="40" fillId="4" borderId="0" xfId="2" applyNumberFormat="1" applyFont="1" applyFill="1" applyBorder="1" applyAlignment="1">
      <alignment horizontal="center"/>
    </xf>
    <xf numFmtId="9" fontId="40" fillId="4" borderId="15" xfId="10" applyFont="1" applyFill="1" applyBorder="1" applyAlignment="1">
      <alignment horizontal="center"/>
    </xf>
    <xf numFmtId="0" fontId="40" fillId="0" borderId="0" xfId="0" applyFont="1" applyBorder="1" applyAlignment="1"/>
    <xf numFmtId="0" fontId="40" fillId="0" borderId="10" xfId="0" applyFont="1" applyBorder="1" applyAlignment="1"/>
    <xf numFmtId="0" fontId="40" fillId="0" borderId="0" xfId="1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1" fontId="45" fillId="0" borderId="16" xfId="0" quotePrefix="1" applyNumberFormat="1" applyFont="1" applyBorder="1" applyAlignment="1">
      <alignment horizontal="center"/>
    </xf>
    <xf numFmtId="1" fontId="40" fillId="0" borderId="14" xfId="0" applyNumberFormat="1" applyFont="1" applyBorder="1" applyAlignment="1">
      <alignment horizontal="center"/>
    </xf>
    <xf numFmtId="172" fontId="3" fillId="0" borderId="3" xfId="0" applyNumberFormat="1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1" fontId="40" fillId="0" borderId="16" xfId="0" applyNumberFormat="1" applyFont="1" applyBorder="1" applyAlignment="1">
      <alignment horizontal="center"/>
    </xf>
    <xf numFmtId="1" fontId="40" fillId="0" borderId="14" xfId="1" applyNumberFormat="1" applyFont="1" applyBorder="1" applyAlignment="1">
      <alignment horizontal="center"/>
    </xf>
    <xf numFmtId="172" fontId="3" fillId="0" borderId="21" xfId="0" applyNumberFormat="1" applyFont="1" applyBorder="1" applyAlignment="1">
      <alignment horizontal="center"/>
    </xf>
    <xf numFmtId="172" fontId="40" fillId="0" borderId="21" xfId="0" applyNumberFormat="1" applyFont="1" applyBorder="1" applyAlignment="1">
      <alignment horizontal="center"/>
    </xf>
    <xf numFmtId="172" fontId="40" fillId="0" borderId="7" xfId="0" applyNumberFormat="1" applyFont="1" applyBorder="1" applyAlignment="1">
      <alignment horizontal="center"/>
    </xf>
    <xf numFmtId="199" fontId="40" fillId="0" borderId="8" xfId="0" applyNumberFormat="1" applyFont="1" applyBorder="1" applyAlignment="1">
      <alignment horizontal="center"/>
    </xf>
    <xf numFmtId="199" fontId="40" fillId="4" borderId="0" xfId="0" applyNumberFormat="1" applyFont="1" applyFill="1" applyBorder="1" applyAlignment="1">
      <alignment horizontal="center"/>
    </xf>
    <xf numFmtId="172" fontId="40" fillId="0" borderId="10" xfId="0" applyNumberFormat="1" applyFont="1" applyBorder="1" applyAlignment="1">
      <alignment horizontal="center"/>
    </xf>
    <xf numFmtId="172" fontId="40" fillId="0" borderId="0" xfId="0" applyNumberFormat="1" applyFont="1" applyBorder="1" applyAlignment="1">
      <alignment horizontal="center"/>
    </xf>
    <xf numFmtId="199" fontId="40" fillId="0" borderId="15" xfId="0" applyNumberFormat="1" applyFont="1" applyBorder="1" applyAlignment="1">
      <alignment horizontal="center"/>
    </xf>
    <xf numFmtId="199" fontId="40" fillId="0" borderId="0" xfId="0" applyNumberFormat="1" applyFont="1" applyBorder="1" applyAlignment="1">
      <alignment horizontal="center"/>
    </xf>
    <xf numFmtId="0" fontId="3" fillId="0" borderId="10" xfId="0" applyFont="1" applyBorder="1" applyAlignment="1"/>
    <xf numFmtId="0" fontId="40" fillId="0" borderId="0" xfId="0" applyFont="1" applyFill="1" applyBorder="1" applyAlignment="1"/>
    <xf numFmtId="172" fontId="40" fillId="0" borderId="3" xfId="0" applyNumberFormat="1" applyFont="1" applyBorder="1" applyAlignment="1">
      <alignment horizontal="center"/>
    </xf>
    <xf numFmtId="172" fontId="40" fillId="0" borderId="2" xfId="0" applyNumberFormat="1" applyFont="1" applyBorder="1" applyAlignment="1">
      <alignment horizontal="center"/>
    </xf>
    <xf numFmtId="172" fontId="40" fillId="0" borderId="4" xfId="0" applyNumberFormat="1" applyFont="1" applyBorder="1" applyAlignment="1">
      <alignment horizontal="center"/>
    </xf>
    <xf numFmtId="199" fontId="40" fillId="0" borderId="5" xfId="0" applyNumberFormat="1" applyFont="1" applyBorder="1" applyAlignment="1">
      <alignment horizontal="center"/>
    </xf>
    <xf numFmtId="0" fontId="0" fillId="0" borderId="0" xfId="0" applyAlignment="1"/>
    <xf numFmtId="0" fontId="0" fillId="0" borderId="21" xfId="0" applyBorder="1" applyAlignment="1"/>
    <xf numFmtId="1" fontId="40" fillId="0" borderId="8" xfId="0" applyNumberFormat="1" applyFont="1" applyBorder="1" applyAlignment="1">
      <alignment horizontal="center"/>
    </xf>
    <xf numFmtId="0" fontId="40" fillId="0" borderId="0" xfId="0" applyFont="1" applyAlignment="1"/>
    <xf numFmtId="1" fontId="40" fillId="0" borderId="0" xfId="0" applyNumberFormat="1" applyFont="1" applyFill="1" applyBorder="1" applyAlignment="1">
      <alignment horizontal="center"/>
    </xf>
    <xf numFmtId="0" fontId="40" fillId="0" borderId="0" xfId="0" applyFont="1" applyFill="1"/>
    <xf numFmtId="0" fontId="40" fillId="0" borderId="0" xfId="0" applyFont="1"/>
    <xf numFmtId="0" fontId="42" fillId="0" borderId="0" xfId="0" applyFont="1"/>
    <xf numFmtId="0" fontId="42" fillId="0" borderId="41" xfId="0" applyFont="1" applyBorder="1" applyAlignment="1"/>
    <xf numFmtId="0" fontId="42" fillId="0" borderId="40" xfId="0" applyFont="1" applyBorder="1" applyAlignment="1">
      <alignment horizontal="center"/>
    </xf>
    <xf numFmtId="1" fontId="46" fillId="0" borderId="39" xfId="0" quotePrefix="1" applyNumberFormat="1" applyFont="1" applyBorder="1" applyAlignment="1">
      <alignment horizontal="center"/>
    </xf>
    <xf numFmtId="1" fontId="42" fillId="0" borderId="42" xfId="0" applyNumberFormat="1" applyFont="1" applyBorder="1" applyAlignment="1">
      <alignment horizontal="center"/>
    </xf>
    <xf numFmtId="17" fontId="42" fillId="4" borderId="16" xfId="9" applyNumberFormat="1" applyFont="1" applyFill="1" applyBorder="1"/>
    <xf numFmtId="38" fontId="40" fillId="4" borderId="13" xfId="2" applyNumberFormat="1" applyFont="1" applyFill="1" applyBorder="1" applyAlignment="1">
      <alignment horizontal="center"/>
    </xf>
    <xf numFmtId="37" fontId="40" fillId="4" borderId="13" xfId="0" applyNumberFormat="1" applyFont="1" applyFill="1" applyBorder="1" applyAlignment="1">
      <alignment horizontal="center"/>
    </xf>
    <xf numFmtId="37" fontId="40" fillId="4" borderId="13" xfId="2" applyNumberFormat="1" applyFont="1" applyFill="1" applyBorder="1" applyAlignment="1">
      <alignment horizontal="center"/>
    </xf>
    <xf numFmtId="38" fontId="43" fillId="4" borderId="13" xfId="1" applyNumberFormat="1" applyFont="1" applyFill="1" applyBorder="1" applyAlignment="1">
      <alignment horizontal="center"/>
    </xf>
    <xf numFmtId="9" fontId="40" fillId="4" borderId="14" xfId="10" applyFont="1" applyFill="1" applyBorder="1" applyAlignment="1">
      <alignment horizontal="center"/>
    </xf>
    <xf numFmtId="17" fontId="42" fillId="0" borderId="12" xfId="9" applyNumberFormat="1" applyFont="1" applyFill="1" applyBorder="1"/>
    <xf numFmtId="38" fontId="40" fillId="0" borderId="0" xfId="2" applyNumberFormat="1" applyFont="1" applyFill="1" applyBorder="1" applyAlignment="1">
      <alignment horizontal="center"/>
    </xf>
    <xf numFmtId="37" fontId="40" fillId="0" borderId="0" xfId="2" applyNumberFormat="1" applyFont="1" applyFill="1" applyBorder="1" applyAlignment="1">
      <alignment horizontal="center"/>
    </xf>
    <xf numFmtId="38" fontId="47" fillId="0" borderId="0" xfId="1" applyNumberFormat="1" applyFont="1" applyFill="1" applyBorder="1" applyAlignment="1">
      <alignment horizontal="center"/>
    </xf>
    <xf numFmtId="38" fontId="26" fillId="0" borderId="0" xfId="2" applyNumberFormat="1" applyFont="1" applyFill="1" applyBorder="1" applyAlignment="1">
      <alignment horizontal="center"/>
    </xf>
    <xf numFmtId="37" fontId="26" fillId="0" borderId="0" xfId="0" applyNumberFormat="1" applyFont="1" applyFill="1" applyBorder="1" applyAlignment="1">
      <alignment horizontal="center"/>
    </xf>
    <xf numFmtId="9" fontId="26" fillId="0" borderId="15" xfId="10" applyFont="1" applyFill="1" applyBorder="1" applyAlignment="1">
      <alignment horizontal="center"/>
    </xf>
    <xf numFmtId="0" fontId="40" fillId="0" borderId="15" xfId="0" applyFont="1" applyBorder="1" applyAlignment="1"/>
    <xf numFmtId="17" fontId="23" fillId="0" borderId="66" xfId="9" applyNumberFormat="1" applyFont="1" applyFill="1" applyBorder="1" applyAlignment="1">
      <alignment horizontal="right"/>
    </xf>
    <xf numFmtId="38" fontId="42" fillId="0" borderId="67" xfId="2" applyNumberFormat="1" applyFont="1" applyFill="1" applyBorder="1" applyAlignment="1">
      <alignment horizontal="center"/>
    </xf>
    <xf numFmtId="0" fontId="0" fillId="0" borderId="67" xfId="0" applyFill="1" applyBorder="1"/>
    <xf numFmtId="0" fontId="23" fillId="0" borderId="68" xfId="0" applyFont="1" applyFill="1" applyBorder="1" applyAlignment="1">
      <alignment horizontal="center"/>
    </xf>
    <xf numFmtId="37" fontId="40" fillId="0" borderId="0" xfId="0" applyNumberFormat="1" applyFont="1" applyFill="1" applyBorder="1" applyAlignment="1">
      <alignment horizontal="center"/>
    </xf>
    <xf numFmtId="38" fontId="48" fillId="0" borderId="0" xfId="1" applyNumberFormat="1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0" fontId="42" fillId="0" borderId="0" xfId="0" applyFont="1" applyAlignment="1"/>
    <xf numFmtId="172" fontId="42" fillId="0" borderId="41" xfId="0" applyNumberFormat="1" applyFont="1" applyBorder="1" applyAlignment="1"/>
    <xf numFmtId="1" fontId="42" fillId="0" borderId="40" xfId="0" applyNumberFormat="1" applyFont="1" applyBorder="1" applyAlignment="1">
      <alignment horizontal="center"/>
    </xf>
    <xf numFmtId="0" fontId="42" fillId="0" borderId="42" xfId="0" applyFont="1" applyBorder="1" applyAlignment="1"/>
    <xf numFmtId="1" fontId="45" fillId="0" borderId="12" xfId="0" applyNumberFormat="1" applyFont="1" applyBorder="1" applyAlignment="1">
      <alignment horizontal="center"/>
    </xf>
    <xf numFmtId="199" fontId="45" fillId="0" borderId="12" xfId="0" applyNumberFormat="1" applyFont="1" applyBorder="1" applyAlignment="1">
      <alignment horizontal="center"/>
    </xf>
    <xf numFmtId="172" fontId="3" fillId="0" borderId="17" xfId="0" applyNumberFormat="1" applyFont="1" applyBorder="1" applyAlignment="1">
      <alignment horizontal="center"/>
    </xf>
    <xf numFmtId="172" fontId="40" fillId="0" borderId="17" xfId="0" applyNumberFormat="1" applyFont="1" applyBorder="1" applyAlignment="1">
      <alignment horizontal="center"/>
    </xf>
    <xf numFmtId="172" fontId="40" fillId="0" borderId="13" xfId="0" applyNumberFormat="1" applyFont="1" applyBorder="1" applyAlignment="1">
      <alignment horizontal="center"/>
    </xf>
    <xf numFmtId="0" fontId="42" fillId="0" borderId="4" xfId="0" applyFont="1" applyBorder="1" applyAlignment="1"/>
    <xf numFmtId="0" fontId="10" fillId="0" borderId="2" xfId="0" applyFont="1" applyBorder="1" applyAlignment="1"/>
    <xf numFmtId="0" fontId="23" fillId="0" borderId="3" xfId="0" applyFont="1" applyBorder="1" applyAlignment="1"/>
    <xf numFmtId="172" fontId="23" fillId="0" borderId="3" xfId="0" applyNumberFormat="1" applyFont="1" applyBorder="1" applyAlignment="1">
      <alignment horizontal="center"/>
    </xf>
    <xf numFmtId="172" fontId="42" fillId="0" borderId="2" xfId="0" applyNumberFormat="1" applyFont="1" applyBorder="1" applyAlignment="1">
      <alignment horizontal="center"/>
    </xf>
    <xf numFmtId="0" fontId="42" fillId="0" borderId="2" xfId="0" applyFont="1" applyBorder="1" applyAlignment="1"/>
    <xf numFmtId="172" fontId="42" fillId="0" borderId="3" xfId="0" applyNumberFormat="1" applyFont="1" applyBorder="1" applyAlignment="1">
      <alignment horizontal="center"/>
    </xf>
    <xf numFmtId="172" fontId="40" fillId="0" borderId="12" xfId="0" applyNumberFormat="1" applyFont="1" applyBorder="1" applyAlignment="1">
      <alignment horizontal="center"/>
    </xf>
    <xf numFmtId="0" fontId="2" fillId="0" borderId="0" xfId="0" applyFont="1" applyBorder="1"/>
    <xf numFmtId="0" fontId="40" fillId="0" borderId="12" xfId="0" applyFont="1" applyBorder="1" applyAlignment="1"/>
    <xf numFmtId="0" fontId="2" fillId="0" borderId="15" xfId="0" applyFont="1" applyBorder="1" applyAlignment="1"/>
    <xf numFmtId="199" fontId="2" fillId="0" borderId="0" xfId="0" applyNumberFormat="1" applyFont="1" applyBorder="1" applyAlignment="1">
      <alignment horizontal="center"/>
    </xf>
    <xf numFmtId="172" fontId="45" fillId="0" borderId="12" xfId="0" quotePrefix="1" applyNumberFormat="1" applyFont="1" applyBorder="1" applyAlignment="1">
      <alignment horizontal="center"/>
    </xf>
    <xf numFmtId="199" fontId="2" fillId="0" borderId="15" xfId="0" applyNumberFormat="1" applyFont="1" applyBorder="1" applyAlignment="1">
      <alignment horizontal="center"/>
    </xf>
    <xf numFmtId="0" fontId="40" fillId="0" borderId="17" xfId="0" applyFont="1" applyBorder="1" applyAlignment="1"/>
    <xf numFmtId="172" fontId="40" fillId="0" borderId="16" xfId="0" applyNumberFormat="1" applyFont="1" applyBorder="1" applyAlignment="1">
      <alignment horizontal="center"/>
    </xf>
    <xf numFmtId="199" fontId="2" fillId="0" borderId="14" xfId="0" applyNumberFormat="1" applyFont="1" applyBorder="1" applyAlignment="1">
      <alignment horizontal="center"/>
    </xf>
    <xf numFmtId="0" fontId="40" fillId="0" borderId="21" xfId="0" applyFont="1" applyBorder="1" applyAlignment="1"/>
    <xf numFmtId="17" fontId="23" fillId="0" borderId="69" xfId="9" applyNumberFormat="1" applyFont="1" applyFill="1" applyBorder="1" applyAlignment="1">
      <alignment horizontal="right"/>
    </xf>
    <xf numFmtId="38" fontId="42" fillId="0" borderId="70" xfId="2" applyNumberFormat="1" applyFont="1" applyFill="1" applyBorder="1" applyAlignment="1">
      <alignment horizontal="center"/>
    </xf>
    <xf numFmtId="0" fontId="0" fillId="0" borderId="70" xfId="0" applyFill="1" applyBorder="1"/>
    <xf numFmtId="0" fontId="23" fillId="0" borderId="71" xfId="0" applyFont="1" applyFill="1" applyBorder="1" applyAlignment="1">
      <alignment horizontal="right"/>
    </xf>
    <xf numFmtId="0" fontId="0" fillId="0" borderId="10" xfId="0" applyBorder="1" applyAlignment="1"/>
    <xf numFmtId="209" fontId="3" fillId="0" borderId="10" xfId="0" applyNumberFormat="1" applyFont="1" applyBorder="1"/>
    <xf numFmtId="0" fontId="0" fillId="0" borderId="17" xfId="0" applyBorder="1" applyAlignment="1"/>
    <xf numFmtId="10" fontId="40" fillId="0" borderId="13" xfId="10" applyNumberFormat="1" applyFont="1" applyBorder="1" applyAlignment="1">
      <alignment horizontal="center"/>
    </xf>
    <xf numFmtId="0" fontId="40" fillId="0" borderId="16" xfId="0" applyFont="1" applyBorder="1" applyAlignment="1"/>
    <xf numFmtId="0" fontId="2" fillId="0" borderId="14" xfId="0" applyFont="1" applyBorder="1" applyAlignment="1"/>
    <xf numFmtId="0" fontId="0" fillId="0" borderId="0" xfId="0" applyBorder="1" applyAlignment="1"/>
    <xf numFmtId="10" fontId="40" fillId="0" borderId="0" xfId="10" applyNumberFormat="1" applyFont="1" applyBorder="1" applyAlignment="1">
      <alignment horizontal="center"/>
    </xf>
    <xf numFmtId="0" fontId="2" fillId="0" borderId="0" xfId="0" applyFont="1" applyBorder="1" applyAlignment="1"/>
    <xf numFmtId="168" fontId="40" fillId="0" borderId="6" xfId="10" applyNumberFormat="1" applyFont="1" applyBorder="1" applyAlignment="1">
      <alignment horizontal="center"/>
    </xf>
    <xf numFmtId="168" fontId="40" fillId="0" borderId="7" xfId="10" applyNumberFormat="1" applyFont="1" applyBorder="1" applyAlignment="1">
      <alignment horizontal="center"/>
    </xf>
    <xf numFmtId="168" fontId="40" fillId="0" borderId="8" xfId="10" applyNumberFormat="1" applyFont="1" applyBorder="1" applyAlignment="1">
      <alignment horizontal="center"/>
    </xf>
    <xf numFmtId="0" fontId="42" fillId="0" borderId="0" xfId="0" applyFont="1" applyFill="1" applyBorder="1" applyAlignment="1"/>
    <xf numFmtId="16" fontId="40" fillId="0" borderId="16" xfId="0" applyNumberFormat="1" applyFont="1" applyBorder="1" applyAlignment="1">
      <alignment horizontal="center"/>
    </xf>
    <xf numFmtId="16" fontId="40" fillId="0" borderId="13" xfId="0" applyNumberFormat="1" applyFont="1" applyBorder="1" applyAlignment="1">
      <alignment horizontal="center"/>
    </xf>
    <xf numFmtId="16" fontId="40" fillId="0" borderId="14" xfId="0" applyNumberFormat="1" applyFont="1" applyBorder="1" applyAlignment="1">
      <alignment horizontal="center"/>
    </xf>
    <xf numFmtId="1" fontId="40" fillId="0" borderId="21" xfId="0" applyNumberFormat="1" applyFont="1" applyBorder="1" applyAlignment="1">
      <alignment horizontal="center"/>
    </xf>
    <xf numFmtId="1" fontId="40" fillId="0" borderId="7" xfId="0" applyNumberFormat="1" applyFont="1" applyBorder="1" applyAlignment="1">
      <alignment horizontal="center"/>
    </xf>
    <xf numFmtId="1" fontId="40" fillId="0" borderId="6" xfId="0" applyNumberFormat="1" applyFont="1" applyBorder="1" applyAlignment="1"/>
    <xf numFmtId="0" fontId="40" fillId="0" borderId="8" xfId="0" applyFont="1" applyBorder="1" applyAlignment="1"/>
    <xf numFmtId="209" fontId="3" fillId="8" borderId="10" xfId="0" applyNumberFormat="1" applyFont="1" applyFill="1" applyBorder="1"/>
    <xf numFmtId="0" fontId="3" fillId="8" borderId="10" xfId="0" applyFont="1" applyFill="1" applyBorder="1" applyAlignment="1">
      <alignment horizontal="center"/>
    </xf>
    <xf numFmtId="1" fontId="40" fillId="0" borderId="10" xfId="0" applyNumberFormat="1" applyFont="1" applyBorder="1" applyAlignment="1">
      <alignment horizontal="center"/>
    </xf>
    <xf numFmtId="1" fontId="40" fillId="0" borderId="12" xfId="0" applyNumberFormat="1" applyFont="1" applyBorder="1" applyAlignment="1"/>
    <xf numFmtId="1" fontId="40" fillId="0" borderId="17" xfId="0" applyNumberFormat="1" applyFont="1" applyBorder="1" applyAlignment="1">
      <alignment horizontal="center"/>
    </xf>
    <xf numFmtId="1" fontId="40" fillId="0" borderId="13" xfId="0" applyNumberFormat="1" applyFont="1" applyBorder="1" applyAlignment="1">
      <alignment horizontal="center"/>
    </xf>
    <xf numFmtId="1" fontId="40" fillId="0" borderId="16" xfId="0" applyNumberFormat="1" applyFont="1" applyBorder="1" applyAlignment="1"/>
    <xf numFmtId="0" fontId="40" fillId="0" borderId="14" xfId="0" applyFont="1" applyBorder="1" applyAlignment="1"/>
    <xf numFmtId="209" fontId="3" fillId="0" borderId="17" xfId="0" applyNumberFormat="1" applyFont="1" applyBorder="1"/>
    <xf numFmtId="0" fontId="3" fillId="0" borderId="17" xfId="0" applyFont="1" applyBorder="1" applyAlignment="1">
      <alignment horizontal="center"/>
    </xf>
    <xf numFmtId="17" fontId="23" fillId="0" borderId="0" xfId="0" applyNumberFormat="1" applyFont="1" applyAlignment="1">
      <alignment horizontal="center"/>
    </xf>
    <xf numFmtId="38" fontId="23" fillId="2" borderId="51" xfId="0" applyNumberFormat="1" applyFont="1" applyFill="1" applyBorder="1" applyAlignment="1">
      <alignment horizontal="center" wrapText="1"/>
    </xf>
    <xf numFmtId="38" fontId="23" fillId="2" borderId="52" xfId="0" applyNumberFormat="1" applyFont="1" applyFill="1" applyBorder="1" applyAlignment="1">
      <alignment horizontal="center" wrapText="1"/>
    </xf>
    <xf numFmtId="38" fontId="23" fillId="9" borderId="51" xfId="0" applyNumberFormat="1" applyFont="1" applyFill="1" applyBorder="1" applyAlignment="1">
      <alignment horizontal="center" wrapText="1"/>
    </xf>
    <xf numFmtId="38" fontId="23" fillId="9" borderId="52" xfId="0" applyNumberFormat="1" applyFont="1" applyFill="1" applyBorder="1" applyAlignment="1">
      <alignment horizontal="center" wrapText="1"/>
    </xf>
    <xf numFmtId="38" fontId="23" fillId="9" borderId="53" xfId="0" applyNumberFormat="1" applyFont="1" applyFill="1" applyBorder="1" applyAlignment="1">
      <alignment horizontal="center" wrapText="1"/>
    </xf>
    <xf numFmtId="17" fontId="23" fillId="0" borderId="72" xfId="0" applyNumberFormat="1" applyFont="1" applyBorder="1" applyAlignment="1">
      <alignment horizontal="center"/>
    </xf>
    <xf numFmtId="38" fontId="23" fillId="0" borderId="72" xfId="0" applyNumberFormat="1" applyFont="1" applyFill="1" applyBorder="1" applyAlignment="1">
      <alignment horizontal="center" wrapText="1"/>
    </xf>
    <xf numFmtId="38" fontId="23" fillId="0" borderId="52" xfId="0" applyNumberFormat="1" applyFont="1" applyFill="1" applyBorder="1" applyAlignment="1">
      <alignment horizontal="center" wrapText="1"/>
    </xf>
    <xf numFmtId="38" fontId="50" fillId="0" borderId="52" xfId="0" applyNumberFormat="1" applyFont="1" applyFill="1" applyBorder="1" applyAlignment="1">
      <alignment horizontal="center" wrapText="1"/>
    </xf>
    <xf numFmtId="38" fontId="23" fillId="0" borderId="51" xfId="0" applyNumberFormat="1" applyFont="1" applyFill="1" applyBorder="1" applyAlignment="1">
      <alignment horizontal="center" wrapText="1"/>
    </xf>
    <xf numFmtId="38" fontId="51" fillId="0" borderId="52" xfId="0" applyNumberFormat="1" applyFont="1" applyFill="1" applyBorder="1" applyAlignment="1">
      <alignment horizontal="center" wrapText="1"/>
    </xf>
    <xf numFmtId="38" fontId="23" fillId="0" borderId="53" xfId="0" applyNumberFormat="1" applyFont="1" applyFill="1" applyBorder="1" applyAlignment="1">
      <alignment horizontal="center" wrapText="1"/>
    </xf>
    <xf numFmtId="17" fontId="10" fillId="0" borderId="73" xfId="0" applyNumberFormat="1" applyFont="1" applyFill="1" applyBorder="1" applyAlignment="1">
      <alignment horizontal="center"/>
    </xf>
    <xf numFmtId="174" fontId="42" fillId="0" borderId="73" xfId="0" applyNumberFormat="1" applyFont="1" applyBorder="1" applyAlignment="1">
      <alignment horizontal="center"/>
    </xf>
    <xf numFmtId="172" fontId="23" fillId="0" borderId="52" xfId="0" applyNumberFormat="1" applyFont="1" applyBorder="1" applyAlignment="1">
      <alignment horizontal="center"/>
    </xf>
    <xf numFmtId="9" fontId="23" fillId="0" borderId="52" xfId="0" applyNumberFormat="1" applyFont="1" applyBorder="1" applyAlignment="1">
      <alignment horizontal="center"/>
    </xf>
    <xf numFmtId="172" fontId="23" fillId="0" borderId="53" xfId="0" applyNumberFormat="1" applyFont="1" applyBorder="1" applyAlignment="1">
      <alignment horizontal="center"/>
    </xf>
    <xf numFmtId="172" fontId="23" fillId="0" borderId="51" xfId="0" applyNumberFormat="1" applyFont="1" applyBorder="1" applyAlignment="1">
      <alignment horizontal="center"/>
    </xf>
    <xf numFmtId="172" fontId="40" fillId="0" borderId="0" xfId="0" applyNumberFormat="1" applyFont="1"/>
    <xf numFmtId="17" fontId="10" fillId="0" borderId="74" xfId="0" applyNumberFormat="1" applyFont="1" applyFill="1" applyBorder="1" applyAlignment="1">
      <alignment horizontal="center"/>
    </xf>
    <xf numFmtId="174" fontId="42" fillId="0" borderId="74" xfId="0" applyNumberFormat="1" applyFont="1" applyBorder="1" applyAlignment="1">
      <alignment horizontal="center"/>
    </xf>
    <xf numFmtId="172" fontId="23" fillId="0" borderId="0" xfId="0" applyNumberFormat="1" applyFont="1" applyBorder="1" applyAlignment="1">
      <alignment horizontal="center"/>
    </xf>
    <xf numFmtId="9" fontId="23" fillId="0" borderId="0" xfId="0" applyNumberFormat="1" applyFont="1" applyBorder="1" applyAlignment="1">
      <alignment horizontal="center"/>
    </xf>
    <xf numFmtId="172" fontId="23" fillId="0" borderId="11" xfId="0" applyNumberFormat="1" applyFont="1" applyBorder="1" applyAlignment="1">
      <alignment horizontal="center"/>
    </xf>
    <xf numFmtId="172" fontId="23" fillId="0" borderId="9" xfId="0" applyNumberFormat="1" applyFont="1" applyBorder="1" applyAlignment="1">
      <alignment horizontal="center"/>
    </xf>
    <xf numFmtId="17" fontId="10" fillId="8" borderId="74" xfId="0" applyNumberFormat="1" applyFont="1" applyFill="1" applyBorder="1" applyAlignment="1">
      <alignment horizontal="center"/>
    </xf>
    <xf numFmtId="174" fontId="42" fillId="8" borderId="74" xfId="0" applyNumberFormat="1" applyFont="1" applyFill="1" applyBorder="1" applyAlignment="1">
      <alignment horizontal="center"/>
    </xf>
    <xf numFmtId="172" fontId="23" fillId="8" borderId="0" xfId="0" applyNumberFormat="1" applyFont="1" applyFill="1" applyBorder="1" applyAlignment="1">
      <alignment horizontal="center"/>
    </xf>
    <xf numFmtId="9" fontId="23" fillId="8" borderId="0" xfId="0" applyNumberFormat="1" applyFont="1" applyFill="1" applyBorder="1" applyAlignment="1">
      <alignment horizontal="center"/>
    </xf>
    <xf numFmtId="172" fontId="23" fillId="8" borderId="11" xfId="0" applyNumberFormat="1" applyFont="1" applyFill="1" applyBorder="1" applyAlignment="1">
      <alignment horizontal="center"/>
    </xf>
    <xf numFmtId="172" fontId="23" fillId="8" borderId="9" xfId="0" applyNumberFormat="1" applyFont="1" applyFill="1" applyBorder="1" applyAlignment="1">
      <alignment horizontal="center"/>
    </xf>
    <xf numFmtId="172" fontId="23" fillId="0" borderId="0" xfId="0" applyNumberFormat="1" applyFont="1" applyFill="1" applyBorder="1" applyAlignment="1">
      <alignment horizontal="center"/>
    </xf>
    <xf numFmtId="9" fontId="23" fillId="0" borderId="0" xfId="0" applyNumberFormat="1" applyFont="1" applyFill="1" applyBorder="1" applyAlignment="1">
      <alignment horizontal="center"/>
    </xf>
    <xf numFmtId="172" fontId="23" fillId="0" borderId="11" xfId="0" applyNumberFormat="1" applyFont="1" applyFill="1" applyBorder="1" applyAlignment="1">
      <alignment horizontal="center"/>
    </xf>
    <xf numFmtId="172" fontId="23" fillId="0" borderId="9" xfId="0" applyNumberFormat="1" applyFont="1" applyFill="1" applyBorder="1" applyAlignment="1">
      <alignment horizontal="center"/>
    </xf>
    <xf numFmtId="17" fontId="10" fillId="0" borderId="75" xfId="0" applyNumberFormat="1" applyFont="1" applyFill="1" applyBorder="1" applyAlignment="1">
      <alignment horizontal="center"/>
    </xf>
    <xf numFmtId="174" fontId="42" fillId="0" borderId="75" xfId="0" applyNumberFormat="1" applyFont="1" applyFill="1" applyBorder="1" applyAlignment="1">
      <alignment horizontal="center"/>
    </xf>
    <xf numFmtId="172" fontId="23" fillId="0" borderId="13" xfId="0" applyNumberFormat="1" applyFont="1" applyBorder="1" applyAlignment="1">
      <alignment horizontal="center"/>
    </xf>
    <xf numFmtId="9" fontId="23" fillId="0" borderId="13" xfId="0" applyNumberFormat="1" applyFont="1" applyBorder="1" applyAlignment="1">
      <alignment horizontal="center"/>
    </xf>
    <xf numFmtId="172" fontId="23" fillId="0" borderId="47" xfId="0" applyNumberFormat="1" applyFont="1" applyBorder="1" applyAlignment="1">
      <alignment horizontal="center"/>
    </xf>
    <xf numFmtId="172" fontId="23" fillId="0" borderId="23" xfId="0" applyNumberFormat="1" applyFont="1" applyBorder="1" applyAlignment="1">
      <alignment horizontal="center"/>
    </xf>
    <xf numFmtId="174" fontId="42" fillId="9" borderId="75" xfId="0" applyNumberFormat="1" applyFont="1" applyFill="1" applyBorder="1" applyAlignment="1">
      <alignment horizontal="center"/>
    </xf>
    <xf numFmtId="172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172" fontId="3" fillId="0" borderId="11" xfId="0" applyNumberFormat="1" applyFont="1" applyBorder="1" applyAlignment="1">
      <alignment horizontal="center"/>
    </xf>
    <xf numFmtId="172" fontId="3" fillId="0" borderId="9" xfId="0" applyNumberFormat="1" applyFont="1" applyBorder="1" applyAlignment="1">
      <alignment horizontal="center"/>
    </xf>
    <xf numFmtId="172" fontId="3" fillId="8" borderId="0" xfId="0" applyNumberFormat="1" applyFont="1" applyFill="1" applyBorder="1" applyAlignment="1">
      <alignment horizontal="center"/>
    </xf>
    <xf numFmtId="9" fontId="3" fillId="8" borderId="0" xfId="0" applyNumberFormat="1" applyFont="1" applyFill="1" applyBorder="1" applyAlignment="1">
      <alignment horizontal="center"/>
    </xf>
    <xf numFmtId="172" fontId="3" fillId="8" borderId="11" xfId="0" applyNumberFormat="1" applyFont="1" applyFill="1" applyBorder="1" applyAlignment="1">
      <alignment horizontal="center"/>
    </xf>
    <xf numFmtId="172" fontId="3" fillId="8" borderId="9" xfId="0" applyNumberFormat="1" applyFont="1" applyFill="1" applyBorder="1" applyAlignment="1">
      <alignment horizontal="center"/>
    </xf>
    <xf numFmtId="17" fontId="10" fillId="8" borderId="75" xfId="0" applyNumberFormat="1" applyFont="1" applyFill="1" applyBorder="1" applyAlignment="1">
      <alignment horizontal="center"/>
    </xf>
    <xf numFmtId="174" fontId="42" fillId="8" borderId="75" xfId="0" applyNumberFormat="1" applyFont="1" applyFill="1" applyBorder="1" applyAlignment="1">
      <alignment horizontal="center"/>
    </xf>
    <xf numFmtId="172" fontId="3" fillId="8" borderId="13" xfId="0" applyNumberFormat="1" applyFont="1" applyFill="1" applyBorder="1" applyAlignment="1">
      <alignment horizontal="center"/>
    </xf>
    <xf numFmtId="9" fontId="3" fillId="8" borderId="13" xfId="0" applyNumberFormat="1" applyFont="1" applyFill="1" applyBorder="1" applyAlignment="1">
      <alignment horizontal="center"/>
    </xf>
    <xf numFmtId="172" fontId="3" fillId="8" borderId="47" xfId="0" applyNumberFormat="1" applyFont="1" applyFill="1" applyBorder="1" applyAlignment="1">
      <alignment horizontal="center"/>
    </xf>
    <xf numFmtId="172" fontId="3" fillId="8" borderId="23" xfId="0" applyNumberFormat="1" applyFont="1" applyFill="1" applyBorder="1" applyAlignment="1">
      <alignment horizontal="center"/>
    </xf>
    <xf numFmtId="174" fontId="42" fillId="0" borderId="74" xfId="0" applyNumberFormat="1" applyFont="1" applyFill="1" applyBorder="1" applyAlignment="1">
      <alignment horizontal="center"/>
    </xf>
    <xf numFmtId="172" fontId="3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172" fontId="3" fillId="0" borderId="11" xfId="0" applyNumberFormat="1" applyFont="1" applyFill="1" applyBorder="1" applyAlignment="1">
      <alignment horizontal="center"/>
    </xf>
    <xf numFmtId="172" fontId="3" fillId="0" borderId="9" xfId="0" applyNumberFormat="1" applyFont="1" applyFill="1" applyBorder="1" applyAlignment="1">
      <alignment horizontal="center"/>
    </xf>
    <xf numFmtId="17" fontId="10" fillId="0" borderId="76" xfId="0" applyNumberFormat="1" applyFont="1" applyFill="1" applyBorder="1" applyAlignment="1">
      <alignment horizontal="center"/>
    </xf>
    <xf numFmtId="174" fontId="42" fillId="0" borderId="76" xfId="0" applyNumberFormat="1" applyFont="1" applyFill="1" applyBorder="1" applyAlignment="1">
      <alignment horizontal="center"/>
    </xf>
    <xf numFmtId="172" fontId="3" fillId="0" borderId="55" xfId="0" applyNumberFormat="1" applyFont="1" applyFill="1" applyBorder="1" applyAlignment="1">
      <alignment horizontal="center"/>
    </xf>
    <xf numFmtId="9" fontId="3" fillId="0" borderId="55" xfId="0" applyNumberFormat="1" applyFont="1" applyFill="1" applyBorder="1" applyAlignment="1">
      <alignment horizontal="center"/>
    </xf>
    <xf numFmtId="172" fontId="3" fillId="0" borderId="50" xfId="0" applyNumberFormat="1" applyFont="1" applyFill="1" applyBorder="1" applyAlignment="1">
      <alignment horizontal="center"/>
    </xf>
    <xf numFmtId="172" fontId="3" fillId="0" borderId="54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37" fontId="42" fillId="0" borderId="0" xfId="0" applyNumberFormat="1" applyFont="1" applyFill="1" applyBorder="1" applyAlignment="1">
      <alignment horizontal="center"/>
    </xf>
    <xf numFmtId="37" fontId="42" fillId="0" borderId="0" xfId="0" applyNumberFormat="1" applyFont="1" applyFill="1" applyBorder="1" applyAlignment="1"/>
    <xf numFmtId="199" fontId="42" fillId="0" borderId="0" xfId="0" applyNumberFormat="1" applyFont="1" applyFill="1" applyBorder="1" applyAlignment="1">
      <alignment horizontal="center"/>
    </xf>
    <xf numFmtId="0" fontId="40" fillId="0" borderId="0" xfId="0" applyFont="1" applyFill="1" applyBorder="1"/>
    <xf numFmtId="15" fontId="40" fillId="0" borderId="0" xfId="0" applyNumberFormat="1" applyFont="1" applyFill="1" applyBorder="1" applyAlignment="1">
      <alignment horizontal="center"/>
    </xf>
    <xf numFmtId="172" fontId="2" fillId="0" borderId="0" xfId="0" applyNumberFormat="1" applyFont="1" applyFill="1" applyBorder="1" applyAlignment="1">
      <alignment horizontal="center"/>
    </xf>
    <xf numFmtId="172" fontId="40" fillId="0" borderId="0" xfId="0" applyNumberFormat="1" applyFont="1" applyFill="1" applyBorder="1" applyAlignment="1">
      <alignment horizontal="center"/>
    </xf>
    <xf numFmtId="172" fontId="40" fillId="0" borderId="0" xfId="0" applyNumberFormat="1" applyFont="1" applyFill="1" applyBorder="1" applyAlignment="1"/>
    <xf numFmtId="172" fontId="2" fillId="0" borderId="0" xfId="0" applyNumberFormat="1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167" fontId="42" fillId="0" borderId="0" xfId="1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2" fillId="0" borderId="0" xfId="10" applyNumberFormat="1" applyFont="1" applyFill="1" applyBorder="1" applyAlignment="1">
      <alignment horizontal="center"/>
    </xf>
    <xf numFmtId="17" fontId="40" fillId="0" borderId="0" xfId="0" applyNumberFormat="1" applyFont="1" applyFill="1" applyBorder="1" applyAlignment="1"/>
    <xf numFmtId="14" fontId="40" fillId="0" borderId="0" xfId="0" applyNumberFormat="1" applyFont="1" applyFill="1" applyBorder="1" applyAlignment="1"/>
    <xf numFmtId="16" fontId="40" fillId="0" borderId="0" xfId="0" applyNumberFormat="1" applyFont="1" applyFill="1" applyBorder="1" applyAlignment="1"/>
    <xf numFmtId="0" fontId="26" fillId="0" borderId="0" xfId="0" applyFont="1" applyFill="1" applyBorder="1" applyAlignment="1"/>
    <xf numFmtId="17" fontId="4" fillId="0" borderId="0" xfId="0" applyNumberFormat="1" applyFont="1" applyAlignment="1">
      <alignment horizontal="center"/>
    </xf>
    <xf numFmtId="0" fontId="26" fillId="0" borderId="0" xfId="0" applyFont="1" applyAlignment="1"/>
    <xf numFmtId="0" fontId="26" fillId="0" borderId="0" xfId="0" applyFont="1" applyAlignment="1">
      <alignment horizontal="center"/>
    </xf>
    <xf numFmtId="0" fontId="26" fillId="0" borderId="0" xfId="0" applyFont="1" applyFill="1" applyBorder="1" applyAlignment="1">
      <alignment horizontal="center"/>
    </xf>
    <xf numFmtId="15" fontId="26" fillId="0" borderId="0" xfId="0" applyNumberFormat="1" applyFont="1" applyFill="1" applyBorder="1" applyAlignment="1">
      <alignment horizontal="center"/>
    </xf>
    <xf numFmtId="15" fontId="10" fillId="0" borderId="0" xfId="0" applyNumberFormat="1" applyFont="1" applyFill="1" applyBorder="1" applyAlignment="1">
      <alignment horizontal="center"/>
    </xf>
    <xf numFmtId="15" fontId="31" fillId="0" borderId="0" xfId="0" applyNumberFormat="1" applyFont="1" applyFill="1" applyBorder="1" applyAlignment="1">
      <alignment horizontal="center"/>
    </xf>
    <xf numFmtId="17" fontId="33" fillId="0" borderId="0" xfId="0" applyNumberFormat="1" applyFont="1" applyFill="1" applyBorder="1" applyAlignment="1">
      <alignment horizontal="left"/>
    </xf>
    <xf numFmtId="14" fontId="33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/>
    <xf numFmtId="0" fontId="35" fillId="0" borderId="0" xfId="0" applyFont="1" applyFill="1" applyBorder="1" applyAlignment="1"/>
    <xf numFmtId="0" fontId="31" fillId="0" borderId="6" xfId="0" applyFont="1" applyFill="1" applyBorder="1" applyAlignment="1"/>
    <xf numFmtId="0" fontId="31" fillId="0" borderId="8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54" fillId="0" borderId="0" xfId="0" applyFont="1" applyFill="1" applyBorder="1" applyAlignment="1"/>
    <xf numFmtId="0" fontId="31" fillId="0" borderId="8" xfId="0" applyFont="1" applyFill="1" applyBorder="1" applyAlignment="1">
      <alignment horizontal="right"/>
    </xf>
    <xf numFmtId="15" fontId="31" fillId="0" borderId="12" xfId="0" applyNumberFormat="1" applyFont="1" applyFill="1" applyBorder="1" applyAlignment="1">
      <alignment horizontal="center"/>
    </xf>
    <xf numFmtId="38" fontId="31" fillId="0" borderId="15" xfId="0" applyNumberFormat="1" applyFont="1" applyFill="1" applyBorder="1" applyAlignment="1">
      <alignment horizontal="center"/>
    </xf>
    <xf numFmtId="17" fontId="30" fillId="0" borderId="0" xfId="0" applyNumberFormat="1" applyFont="1" applyFill="1" applyBorder="1" applyAlignment="1">
      <alignment horizontal="left"/>
    </xf>
    <xf numFmtId="0" fontId="31" fillId="0" borderId="7" xfId="0" applyFont="1" applyFill="1" applyBorder="1" applyAlignment="1">
      <alignment horizontal="right"/>
    </xf>
    <xf numFmtId="0" fontId="55" fillId="0" borderId="0" xfId="0" applyFont="1" applyFill="1" applyBorder="1" applyAlignment="1"/>
    <xf numFmtId="0" fontId="31" fillId="0" borderId="7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38" fontId="31" fillId="0" borderId="0" xfId="0" applyNumberFormat="1" applyFont="1" applyFill="1" applyBorder="1" applyAlignment="1">
      <alignment horizontal="center"/>
    </xf>
    <xf numFmtId="0" fontId="56" fillId="0" borderId="0" xfId="0" applyFont="1" applyAlignment="1">
      <alignment horizontal="left"/>
    </xf>
    <xf numFmtId="0" fontId="57" fillId="0" borderId="0" xfId="0" applyFont="1" applyAlignment="1">
      <alignment horizontal="center"/>
    </xf>
    <xf numFmtId="15" fontId="57" fillId="0" borderId="0" xfId="0" applyNumberFormat="1" applyFont="1" applyAlignment="1">
      <alignment horizontal="center"/>
    </xf>
    <xf numFmtId="0" fontId="31" fillId="0" borderId="12" xfId="0" applyFont="1" applyFill="1" applyBorder="1" applyAlignment="1">
      <alignment horizontal="center"/>
    </xf>
    <xf numFmtId="15" fontId="31" fillId="0" borderId="0" xfId="0" applyNumberFormat="1" applyFont="1" applyFill="1" applyBorder="1" applyAlignment="1"/>
    <xf numFmtId="3" fontId="31" fillId="0" borderId="0" xfId="0" applyNumberFormat="1" applyFont="1" applyFill="1" applyBorder="1" applyAlignment="1">
      <alignment horizontal="center"/>
    </xf>
    <xf numFmtId="3" fontId="31" fillId="0" borderId="15" xfId="0" applyNumberFormat="1" applyFont="1" applyFill="1" applyBorder="1" applyAlignment="1">
      <alignment horizontal="center"/>
    </xf>
    <xf numFmtId="3" fontId="31" fillId="0" borderId="10" xfId="0" applyNumberFormat="1" applyFont="1" applyFill="1" applyBorder="1" applyAlignment="1">
      <alignment horizontal="center"/>
    </xf>
    <xf numFmtId="0" fontId="10" fillId="0" borderId="0" xfId="0" applyFont="1" applyAlignment="1"/>
    <xf numFmtId="15" fontId="0" fillId="0" borderId="0" xfId="0" applyNumberFormat="1" applyAlignment="1">
      <alignment horizontal="center"/>
    </xf>
    <xf numFmtId="17" fontId="31" fillId="0" borderId="12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left"/>
    </xf>
    <xf numFmtId="207" fontId="3" fillId="0" borderId="12" xfId="0" applyNumberFormat="1" applyFont="1" applyFill="1" applyBorder="1" applyAlignment="1">
      <alignment horizontal="center"/>
    </xf>
    <xf numFmtId="17" fontId="31" fillId="0" borderId="16" xfId="0" applyNumberFormat="1" applyFont="1" applyFill="1" applyBorder="1" applyAlignment="1">
      <alignment horizontal="center"/>
    </xf>
    <xf numFmtId="38" fontId="31" fillId="0" borderId="14" xfId="0" applyNumberFormat="1" applyFont="1" applyFill="1" applyBorder="1" applyAlignment="1">
      <alignment horizontal="center"/>
    </xf>
    <xf numFmtId="15" fontId="2" fillId="0" borderId="0" xfId="0" applyNumberFormat="1" applyFont="1" applyFill="1" applyBorder="1" applyAlignment="1"/>
    <xf numFmtId="0" fontId="31" fillId="0" borderId="8" xfId="0" applyFont="1" applyFill="1" applyBorder="1" applyAlignment="1"/>
    <xf numFmtId="0" fontId="31" fillId="0" borderId="0" xfId="0" applyFont="1" applyFill="1" applyBorder="1" applyAlignment="1">
      <alignment horizontal="left"/>
    </xf>
    <xf numFmtId="0" fontId="10" fillId="0" borderId="0" xfId="0" applyFont="1" applyBorder="1" applyAlignment="1"/>
    <xf numFmtId="15" fontId="0" fillId="0" borderId="0" xfId="0" applyNumberFormat="1" applyBorder="1" applyAlignment="1">
      <alignment horizontal="center"/>
    </xf>
    <xf numFmtId="15" fontId="8" fillId="0" borderId="0" xfId="0" applyNumberFormat="1" applyFont="1" applyFill="1" applyBorder="1" applyAlignment="1"/>
    <xf numFmtId="15" fontId="31" fillId="0" borderId="0" xfId="0" applyNumberFormat="1" applyFont="1" applyFill="1" applyBorder="1" applyAlignment="1">
      <alignment horizontal="right"/>
    </xf>
    <xf numFmtId="38" fontId="26" fillId="0" borderId="0" xfId="0" applyNumberFormat="1" applyFont="1" applyFill="1" applyBorder="1" applyAlignment="1">
      <alignment horizontal="left"/>
    </xf>
    <xf numFmtId="17" fontId="31" fillId="0" borderId="0" xfId="0" applyNumberFormat="1" applyFont="1" applyFill="1" applyBorder="1" applyAlignment="1">
      <alignment horizontal="center"/>
    </xf>
    <xf numFmtId="15" fontId="8" fillId="0" borderId="0" xfId="0" applyNumberFormat="1" applyFont="1" applyFill="1" applyBorder="1" applyAlignment="1">
      <alignment horizontal="right"/>
    </xf>
    <xf numFmtId="38" fontId="1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centerContinuous"/>
    </xf>
    <xf numFmtId="0" fontId="2" fillId="0" borderId="4" xfId="0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0" fontId="31" fillId="0" borderId="15" xfId="0" applyFont="1" applyFill="1" applyBorder="1" applyAlignment="1"/>
    <xf numFmtId="15" fontId="26" fillId="0" borderId="0" xfId="0" applyNumberFormat="1" applyFont="1" applyFill="1" applyBorder="1" applyAlignment="1">
      <alignment horizontal="right"/>
    </xf>
    <xf numFmtId="38" fontId="31" fillId="0" borderId="13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38" fontId="2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/>
    <xf numFmtId="3" fontId="31" fillId="0" borderId="13" xfId="0" applyNumberFormat="1" applyFont="1" applyFill="1" applyBorder="1" applyAlignment="1">
      <alignment horizontal="center"/>
    </xf>
    <xf numFmtId="0" fontId="31" fillId="0" borderId="14" xfId="0" applyFont="1" applyFill="1" applyBorder="1" applyAlignment="1"/>
    <xf numFmtId="3" fontId="31" fillId="0" borderId="17" xfId="0" applyNumberFormat="1" applyFont="1" applyFill="1" applyBorder="1" applyAlignment="1">
      <alignment horizontal="center"/>
    </xf>
    <xf numFmtId="15" fontId="26" fillId="0" borderId="0" xfId="0" applyNumberFormat="1" applyFont="1" applyFill="1" applyBorder="1" applyAlignment="1"/>
    <xf numFmtId="0" fontId="58" fillId="0" borderId="12" xfId="0" applyFont="1" applyFill="1" applyBorder="1" applyAlignment="1">
      <alignment horizontal="left"/>
    </xf>
    <xf numFmtId="0" fontId="58" fillId="0" borderId="0" xfId="0" applyFont="1" applyFill="1" applyBorder="1" applyAlignment="1">
      <alignment horizontal="center"/>
    </xf>
    <xf numFmtId="3" fontId="58" fillId="0" borderId="15" xfId="0" applyNumberFormat="1" applyFont="1" applyFill="1" applyBorder="1" applyAlignment="1">
      <alignment horizontal="center"/>
    </xf>
    <xf numFmtId="0" fontId="57" fillId="0" borderId="0" xfId="0" applyFont="1" applyFill="1" applyBorder="1" applyAlignment="1"/>
    <xf numFmtId="0" fontId="8" fillId="0" borderId="0" xfId="0" applyFont="1" applyFill="1" applyBorder="1" applyAlignment="1">
      <alignment horizontal="right"/>
    </xf>
    <xf numFmtId="0" fontId="58" fillId="0" borderId="4" xfId="0" applyFont="1" applyFill="1" applyBorder="1" applyAlignment="1">
      <alignment horizontal="center"/>
    </xf>
    <xf numFmtId="3" fontId="58" fillId="0" borderId="2" xfId="0" applyNumberFormat="1" applyFont="1" applyFill="1" applyBorder="1" applyAlignment="1">
      <alignment horizontal="center"/>
    </xf>
    <xf numFmtId="0" fontId="58" fillId="0" borderId="5" xfId="0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0" fontId="58" fillId="0" borderId="16" xfId="0" applyFont="1" applyFill="1" applyBorder="1" applyAlignment="1">
      <alignment horizontal="left"/>
    </xf>
    <xf numFmtId="0" fontId="59" fillId="0" borderId="13" xfId="0" applyFont="1" applyFill="1" applyBorder="1" applyAlignment="1"/>
    <xf numFmtId="0" fontId="45" fillId="0" borderId="14" xfId="0" quotePrefix="1" applyFont="1" applyFill="1" applyBorder="1" applyAlignment="1"/>
    <xf numFmtId="17" fontId="26" fillId="0" borderId="12" xfId="0" applyNumberFormat="1" applyFont="1" applyFill="1" applyBorder="1" applyAlignment="1">
      <alignment horizontal="center"/>
    </xf>
    <xf numFmtId="38" fontId="26" fillId="0" borderId="15" xfId="0" applyNumberFormat="1" applyFont="1" applyFill="1" applyBorder="1" applyAlignment="1">
      <alignment horizontal="center"/>
    </xf>
    <xf numFmtId="17" fontId="31" fillId="0" borderId="0" xfId="0" applyNumberFormat="1" applyFont="1" applyFill="1" applyBorder="1" applyAlignment="1"/>
    <xf numFmtId="0" fontId="26" fillId="0" borderId="16" xfId="0" applyFont="1" applyFill="1" applyBorder="1" applyAlignment="1">
      <alignment horizontal="center"/>
    </xf>
    <xf numFmtId="38" fontId="26" fillId="0" borderId="14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203" fontId="26" fillId="0" borderId="0" xfId="0" applyNumberFormat="1" applyFont="1" applyFill="1" applyBorder="1" applyAlignment="1">
      <alignment horizontal="right"/>
    </xf>
    <xf numFmtId="17" fontId="2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textRotation="63"/>
    </xf>
    <xf numFmtId="3" fontId="31" fillId="0" borderId="0" xfId="0" applyNumberFormat="1" applyFont="1" applyFill="1" applyBorder="1" applyAlignment="1">
      <alignment horizontal="left"/>
    </xf>
    <xf numFmtId="172" fontId="31" fillId="0" borderId="0" xfId="0" applyNumberFormat="1" applyFont="1" applyFill="1" applyBorder="1" applyAlignment="1">
      <alignment horizontal="left"/>
    </xf>
    <xf numFmtId="172" fontId="58" fillId="0" borderId="5" xfId="0" applyNumberFormat="1" applyFont="1" applyFill="1" applyBorder="1" applyAlignment="1">
      <alignment horizontal="center"/>
    </xf>
    <xf numFmtId="3" fontId="31" fillId="0" borderId="14" xfId="0" applyNumberFormat="1" applyFont="1" applyFill="1" applyBorder="1" applyAlignment="1">
      <alignment horizontal="center"/>
    </xf>
    <xf numFmtId="38" fontId="31" fillId="0" borderId="0" xfId="0" applyNumberFormat="1" applyFont="1" applyFill="1" applyBorder="1" applyAlignment="1">
      <alignment horizontal="left"/>
    </xf>
    <xf numFmtId="0" fontId="40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7" fontId="26" fillId="0" borderId="0" xfId="0" applyNumberFormat="1" applyFont="1" applyFill="1" applyBorder="1" applyAlignment="1"/>
    <xf numFmtId="0" fontId="31" fillId="0" borderId="0" xfId="0" applyFont="1" applyFill="1" applyBorder="1" applyAlignment="1">
      <alignment horizontal="centerContinuous"/>
    </xf>
    <xf numFmtId="0" fontId="40" fillId="0" borderId="16" xfId="0" applyFont="1" applyFill="1" applyBorder="1" applyAlignment="1">
      <alignment horizontal="center"/>
    </xf>
    <xf numFmtId="172" fontId="26" fillId="0" borderId="14" xfId="0" applyNumberFormat="1" applyFont="1" applyFill="1" applyBorder="1" applyAlignment="1">
      <alignment horizontal="center"/>
    </xf>
    <xf numFmtId="38" fontId="31" fillId="0" borderId="8" xfId="0" applyNumberFormat="1" applyFont="1" applyFill="1" applyBorder="1" applyAlignment="1">
      <alignment horizontal="center"/>
    </xf>
    <xf numFmtId="0" fontId="31" fillId="4" borderId="30" xfId="0" applyFont="1" applyFill="1" applyBorder="1" applyAlignment="1"/>
    <xf numFmtId="0" fontId="35" fillId="4" borderId="31" xfId="0" applyFont="1" applyFill="1" applyBorder="1" applyAlignment="1">
      <alignment horizontal="right"/>
    </xf>
    <xf numFmtId="0" fontId="31" fillId="4" borderId="29" xfId="0" applyFont="1" applyFill="1" applyBorder="1" applyAlignment="1"/>
    <xf numFmtId="0" fontId="35" fillId="4" borderId="33" xfId="0" applyFont="1" applyFill="1" applyBorder="1" applyAlignment="1">
      <alignment horizontal="right"/>
    </xf>
    <xf numFmtId="207" fontId="3" fillId="0" borderId="0" xfId="0" applyNumberFormat="1" applyFont="1" applyFill="1" applyBorder="1" applyAlignment="1">
      <alignment horizontal="center"/>
    </xf>
    <xf numFmtId="0" fontId="31" fillId="4" borderId="0" xfId="0" applyFont="1" applyFill="1" applyBorder="1" applyAlignment="1"/>
    <xf numFmtId="0" fontId="26" fillId="4" borderId="15" xfId="0" applyFont="1" applyFill="1" applyBorder="1" applyAlignment="1">
      <alignment horizontal="right"/>
    </xf>
    <xf numFmtId="0" fontId="31" fillId="4" borderId="12" xfId="0" applyFont="1" applyFill="1" applyBorder="1" applyAlignment="1"/>
    <xf numFmtId="0" fontId="31" fillId="4" borderId="64" xfId="0" applyFont="1" applyFill="1" applyBorder="1" applyAlignment="1">
      <alignment horizontal="right"/>
    </xf>
    <xf numFmtId="15" fontId="31" fillId="4" borderId="63" xfId="0" applyNumberFormat="1" applyFont="1" applyFill="1" applyBorder="1" applyAlignment="1">
      <alignment horizontal="center"/>
    </xf>
    <xf numFmtId="38" fontId="31" fillId="4" borderId="15" xfId="0" applyNumberFormat="1" applyFont="1" applyFill="1" applyBorder="1" applyAlignment="1">
      <alignment horizontal="center"/>
    </xf>
    <xf numFmtId="15" fontId="31" fillId="4" borderId="12" xfId="0" applyNumberFormat="1" applyFont="1" applyFill="1" applyBorder="1" applyAlignment="1">
      <alignment horizontal="center"/>
    </xf>
    <xf numFmtId="38" fontId="31" fillId="4" borderId="64" xfId="0" applyNumberFormat="1" applyFont="1" applyFill="1" applyBorder="1" applyAlignment="1">
      <alignment horizontal="center"/>
    </xf>
    <xf numFmtId="207" fontId="3" fillId="4" borderId="63" xfId="0" applyNumberFormat="1" applyFont="1" applyFill="1" applyBorder="1" applyAlignment="1">
      <alignment horizontal="center"/>
    </xf>
    <xf numFmtId="207" fontId="3" fillId="4" borderId="12" xfId="0" applyNumberFormat="1" applyFont="1" applyFill="1" applyBorder="1" applyAlignment="1">
      <alignment horizontal="center"/>
    </xf>
    <xf numFmtId="172" fontId="26" fillId="0" borderId="0" xfId="0" applyNumberFormat="1" applyFont="1" applyFill="1" applyBorder="1" applyAlignment="1">
      <alignment horizontal="center"/>
    </xf>
    <xf numFmtId="0" fontId="31" fillId="4" borderId="63" xfId="0" applyFont="1" applyFill="1" applyBorder="1" applyAlignment="1">
      <alignment horizontal="center"/>
    </xf>
    <xf numFmtId="0" fontId="31" fillId="4" borderId="12" xfId="0" applyFont="1" applyFill="1" applyBorder="1" applyAlignment="1">
      <alignment horizontal="center"/>
    </xf>
    <xf numFmtId="17" fontId="31" fillId="4" borderId="63" xfId="0" applyNumberFormat="1" applyFont="1" applyFill="1" applyBorder="1" applyAlignment="1">
      <alignment horizontal="center"/>
    </xf>
    <xf numFmtId="17" fontId="31" fillId="4" borderId="12" xfId="0" applyNumberFormat="1" applyFont="1" applyFill="1" applyBorder="1" applyAlignment="1">
      <alignment horizontal="center"/>
    </xf>
    <xf numFmtId="17" fontId="31" fillId="4" borderId="16" xfId="0" applyNumberFormat="1" applyFont="1" applyFill="1" applyBorder="1" applyAlignment="1">
      <alignment horizontal="center"/>
    </xf>
    <xf numFmtId="38" fontId="31" fillId="4" borderId="77" xfId="0" applyNumberFormat="1" applyFont="1" applyFill="1" applyBorder="1" applyAlignment="1">
      <alignment horizontal="center"/>
    </xf>
    <xf numFmtId="0" fontId="2" fillId="4" borderId="61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left"/>
    </xf>
    <xf numFmtId="0" fontId="2" fillId="4" borderId="6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4" borderId="65" xfId="0" applyFont="1" applyFill="1" applyBorder="1" applyAlignment="1">
      <alignment horizontal="left"/>
    </xf>
    <xf numFmtId="0" fontId="31" fillId="4" borderId="36" xfId="0" applyFont="1" applyFill="1" applyBorder="1" applyAlignment="1"/>
    <xf numFmtId="0" fontId="2" fillId="4" borderId="34" xfId="0" applyFont="1" applyFill="1" applyBorder="1" applyAlignment="1">
      <alignment horizontal="left"/>
    </xf>
    <xf numFmtId="0" fontId="31" fillId="4" borderId="38" xfId="0" applyFont="1" applyFill="1" applyBorder="1" applyAlignment="1"/>
    <xf numFmtId="0" fontId="35" fillId="4" borderId="59" xfId="0" applyFont="1" applyFill="1" applyBorder="1" applyAlignment="1">
      <alignment horizontal="centerContinuous"/>
    </xf>
    <xf numFmtId="0" fontId="35" fillId="4" borderId="70" xfId="0" applyFont="1" applyFill="1" applyBorder="1" applyAlignment="1">
      <alignment horizontal="centerContinuous"/>
    </xf>
    <xf numFmtId="0" fontId="35" fillId="4" borderId="60" xfId="0" applyFont="1" applyFill="1" applyBorder="1" applyAlignment="1">
      <alignment horizontal="centerContinuous"/>
    </xf>
    <xf numFmtId="15" fontId="35" fillId="4" borderId="63" xfId="0" applyNumberFormat="1" applyFont="1" applyFill="1" applyBorder="1" applyAlignment="1">
      <alignment horizontal="centerContinuous" wrapText="1"/>
    </xf>
    <xf numFmtId="38" fontId="31" fillId="4" borderId="15" xfId="0" applyNumberFormat="1" applyFont="1" applyFill="1" applyBorder="1" applyAlignment="1">
      <alignment horizontal="centerContinuous" wrapText="1"/>
    </xf>
    <xf numFmtId="15" fontId="35" fillId="4" borderId="0" xfId="0" applyNumberFormat="1" applyFont="1" applyFill="1" applyBorder="1" applyAlignment="1">
      <alignment horizontal="centerContinuous"/>
    </xf>
    <xf numFmtId="0" fontId="31" fillId="4" borderId="64" xfId="0" applyFont="1" applyFill="1" applyBorder="1" applyAlignment="1">
      <alignment horizontal="centerContinuous"/>
    </xf>
    <xf numFmtId="38" fontId="31" fillId="0" borderId="15" xfId="0" applyNumberFormat="1" applyFont="1" applyFill="1" applyBorder="1" applyAlignment="1">
      <alignment horizontal="left"/>
    </xf>
    <xf numFmtId="15" fontId="31" fillId="4" borderId="0" xfId="0" applyNumberFormat="1" applyFont="1" applyFill="1" applyBorder="1" applyAlignment="1">
      <alignment horizontal="center"/>
    </xf>
    <xf numFmtId="0" fontId="26" fillId="4" borderId="64" xfId="0" applyFont="1" applyFill="1" applyBorder="1" applyAlignment="1"/>
    <xf numFmtId="172" fontId="2" fillId="0" borderId="5" xfId="0" applyNumberFormat="1" applyFont="1" applyFill="1" applyBorder="1" applyAlignment="1">
      <alignment horizontal="center"/>
    </xf>
    <xf numFmtId="0" fontId="31" fillId="4" borderId="0" xfId="0" applyFont="1" applyFill="1" applyBorder="1" applyAlignment="1">
      <alignment horizontal="center"/>
    </xf>
    <xf numFmtId="180" fontId="31" fillId="4" borderId="0" xfId="0" applyNumberFormat="1" applyFont="1" applyFill="1" applyBorder="1" applyAlignment="1"/>
    <xf numFmtId="0" fontId="31" fillId="4" borderId="64" xfId="0" applyFont="1" applyFill="1" applyBorder="1" applyAlignment="1"/>
    <xf numFmtId="1" fontId="31" fillId="4" borderId="77" xfId="0" applyNumberFormat="1" applyFont="1" applyFill="1" applyBorder="1" applyAlignment="1">
      <alignment horizontal="center"/>
    </xf>
    <xf numFmtId="38" fontId="26" fillId="0" borderId="0" xfId="0" applyNumberFormat="1" applyFont="1" applyFill="1" applyBorder="1" applyAlignment="1"/>
    <xf numFmtId="0" fontId="2" fillId="4" borderId="78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6" fillId="4" borderId="35" xfId="0" applyFont="1" applyFill="1" applyBorder="1" applyAlignment="1"/>
    <xf numFmtId="0" fontId="58" fillId="4" borderId="38" xfId="0" applyFont="1" applyFill="1" applyBorder="1" applyAlignment="1">
      <alignment horizontal="center"/>
    </xf>
    <xf numFmtId="0" fontId="57" fillId="0" borderId="0" xfId="0" applyFont="1" applyAlignment="1">
      <alignment horizontal="center" wrapText="1"/>
    </xf>
    <xf numFmtId="0" fontId="31" fillId="0" borderId="6" xfId="0" applyFont="1" applyFill="1" applyBorder="1"/>
    <xf numFmtId="15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" fontId="26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60" fillId="0" borderId="0" xfId="0" applyFont="1" applyFill="1" applyBorder="1" applyAlignment="1">
      <alignment horizontal="center"/>
    </xf>
    <xf numFmtId="14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 textRotation="32"/>
    </xf>
    <xf numFmtId="14" fontId="61" fillId="0" borderId="0" xfId="0" applyNumberFormat="1" applyFont="1" applyFill="1" applyBorder="1" applyAlignment="1">
      <alignment horizontal="center"/>
    </xf>
    <xf numFmtId="38" fontId="61" fillId="0" borderId="0" xfId="0" applyNumberFormat="1" applyFont="1" applyFill="1" applyBorder="1" applyAlignment="1">
      <alignment horizontal="center"/>
    </xf>
    <xf numFmtId="38" fontId="61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/>
    <xf numFmtId="16" fontId="31" fillId="0" borderId="0" xfId="0" applyNumberFormat="1" applyFont="1" applyFill="1" applyBorder="1" applyAlignment="1"/>
    <xf numFmtId="1" fontId="26" fillId="0" borderId="0" xfId="0" applyNumberFormat="1" applyFont="1" applyFill="1" applyBorder="1" applyAlignment="1">
      <alignment horizontal="left"/>
    </xf>
    <xf numFmtId="172" fontId="10" fillId="0" borderId="5" xfId="0" applyNumberFormat="1" applyFont="1" applyFill="1" applyBorder="1" applyAlignment="1">
      <alignment horizontal="center"/>
    </xf>
    <xf numFmtId="16" fontId="26" fillId="0" borderId="0" xfId="0" applyNumberFormat="1" applyFont="1" applyFill="1" applyBorder="1" applyAlignment="1"/>
    <xf numFmtId="16" fontId="31" fillId="0" borderId="0" xfId="0" applyNumberFormat="1" applyFont="1" applyFill="1" applyBorder="1" applyAlignment="1">
      <alignment horizontal="center"/>
    </xf>
    <xf numFmtId="0" fontId="62" fillId="0" borderId="0" xfId="0" applyFont="1" applyFill="1" applyBorder="1" applyAlignment="1">
      <alignment horizontal="right"/>
    </xf>
    <xf numFmtId="0" fontId="58" fillId="0" borderId="0" xfId="0" applyFont="1" applyFill="1" applyBorder="1" applyAlignment="1"/>
    <xf numFmtId="0" fontId="58" fillId="0" borderId="0" xfId="0" applyFont="1" applyFill="1" applyBorder="1" applyAlignment="1">
      <alignment horizontal="left"/>
    </xf>
    <xf numFmtId="0" fontId="26" fillId="0" borderId="0" xfId="0" applyFont="1" applyBorder="1" applyAlignment="1">
      <alignment horizontal="left"/>
    </xf>
    <xf numFmtId="17" fontId="26" fillId="0" borderId="0" xfId="0" applyNumberFormat="1" applyFont="1" applyFill="1" applyBorder="1" applyAlignment="1">
      <alignment horizontal="right"/>
    </xf>
    <xf numFmtId="180" fontId="31" fillId="0" borderId="0" xfId="0" applyNumberFormat="1" applyFont="1" applyFill="1" applyBorder="1" applyAlignment="1"/>
    <xf numFmtId="0" fontId="26" fillId="0" borderId="0" xfId="0" applyFont="1" applyBorder="1" applyAlignment="1"/>
    <xf numFmtId="38" fontId="10" fillId="0" borderId="5" xfId="0" applyNumberFormat="1" applyFont="1" applyFill="1" applyBorder="1" applyAlignment="1">
      <alignment horizontal="center"/>
    </xf>
    <xf numFmtId="38" fontId="26" fillId="0" borderId="0" xfId="1" applyNumberFormat="1" applyFont="1" applyFill="1" applyBorder="1" applyAlignment="1">
      <alignment horizontal="left"/>
    </xf>
    <xf numFmtId="1" fontId="33" fillId="0" borderId="0" xfId="0" applyNumberFormat="1" applyFont="1" applyFill="1" applyBorder="1" applyAlignment="1">
      <alignment horizontal="center"/>
    </xf>
    <xf numFmtId="0" fontId="35" fillId="0" borderId="79" xfId="0" applyFont="1" applyFill="1" applyBorder="1" applyAlignment="1">
      <alignment horizontal="centerContinuous"/>
    </xf>
    <xf numFmtId="0" fontId="31" fillId="0" borderId="30" xfId="0" applyFont="1" applyFill="1" applyBorder="1" applyAlignment="1">
      <alignment horizontal="centerContinuous"/>
    </xf>
    <xf numFmtId="0" fontId="35" fillId="0" borderId="30" xfId="0" applyFont="1" applyFill="1" applyBorder="1" applyAlignment="1">
      <alignment horizontal="centerContinuous"/>
    </xf>
    <xf numFmtId="0" fontId="10" fillId="0" borderId="30" xfId="0" applyFont="1" applyFill="1" applyBorder="1" applyAlignment="1">
      <alignment horizontal="centerContinuous"/>
    </xf>
    <xf numFmtId="0" fontId="10" fillId="0" borderId="33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left"/>
    </xf>
    <xf numFmtId="0" fontId="61" fillId="0" borderId="63" xfId="0" applyFont="1" applyFill="1" applyBorder="1" applyAlignment="1">
      <alignment horizontal="right"/>
    </xf>
    <xf numFmtId="0" fontId="31" fillId="0" borderId="64" xfId="0" applyFont="1" applyFill="1" applyBorder="1" applyAlignment="1">
      <alignment horizontal="center"/>
    </xf>
    <xf numFmtId="180" fontId="31" fillId="0" borderId="0" xfId="0" applyNumberFormat="1" applyFont="1" applyFill="1" applyBorder="1" applyAlignment="1">
      <alignment horizontal="center"/>
    </xf>
    <xf numFmtId="16" fontId="31" fillId="0" borderId="63" xfId="0" applyNumberFormat="1" applyFont="1" applyFill="1" applyBorder="1" applyAlignment="1"/>
    <xf numFmtId="1" fontId="26" fillId="0" borderId="0" xfId="0" applyNumberFormat="1" applyFont="1" applyFill="1" applyBorder="1" applyAlignment="1">
      <alignment horizontal="center"/>
    </xf>
    <xf numFmtId="1" fontId="26" fillId="0" borderId="64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 textRotation="46"/>
    </xf>
    <xf numFmtId="0" fontId="30" fillId="0" borderId="0" xfId="0" applyFont="1" applyFill="1" applyBorder="1" applyAlignment="1">
      <alignment horizontal="center"/>
    </xf>
    <xf numFmtId="1" fontId="30" fillId="0" borderId="0" xfId="0" applyNumberFormat="1" applyFont="1" applyFill="1" applyBorder="1" applyAlignment="1">
      <alignment horizontal="center"/>
    </xf>
    <xf numFmtId="0" fontId="31" fillId="0" borderId="63" xfId="0" applyFont="1" applyFill="1" applyBorder="1" applyAlignment="1">
      <alignment horizontal="right"/>
    </xf>
    <xf numFmtId="180" fontId="31" fillId="0" borderId="65" xfId="0" applyNumberFormat="1" applyFont="1" applyFill="1" applyBorder="1" applyAlignment="1"/>
    <xf numFmtId="0" fontId="31" fillId="0" borderId="35" xfId="0" applyFont="1" applyFill="1" applyBorder="1" applyAlignment="1"/>
    <xf numFmtId="1" fontId="26" fillId="0" borderId="35" xfId="0" applyNumberFormat="1" applyFont="1" applyFill="1" applyBorder="1" applyAlignment="1">
      <alignment horizontal="center"/>
    </xf>
    <xf numFmtId="1" fontId="26" fillId="0" borderId="38" xfId="0" applyNumberFormat="1" applyFont="1" applyFill="1" applyBorder="1" applyAlignment="1">
      <alignment horizontal="center"/>
    </xf>
    <xf numFmtId="172" fontId="58" fillId="0" borderId="0" xfId="0" applyNumberFormat="1" applyFont="1" applyFill="1" applyBorder="1" applyAlignment="1">
      <alignment horizontal="center"/>
    </xf>
    <xf numFmtId="172" fontId="26" fillId="0" borderId="0" xfId="0" applyNumberFormat="1" applyFont="1" applyFill="1" applyBorder="1" applyAlignment="1">
      <alignment horizontal="left"/>
    </xf>
    <xf numFmtId="16" fontId="26" fillId="0" borderId="0" xfId="0" applyNumberFormat="1" applyFont="1" applyFill="1" applyBorder="1" applyAlignment="1">
      <alignment horizontal="right"/>
    </xf>
    <xf numFmtId="16" fontId="26" fillId="0" borderId="0" xfId="0" applyNumberFormat="1" applyFont="1" applyFill="1" applyBorder="1" applyAlignment="1">
      <alignment horizontal="left"/>
    </xf>
    <xf numFmtId="38" fontId="31" fillId="0" borderId="0" xfId="1" applyNumberFormat="1" applyFont="1" applyFill="1" applyBorder="1" applyAlignment="1">
      <alignment horizontal="center"/>
    </xf>
    <xf numFmtId="37" fontId="31" fillId="0" borderId="0" xfId="0" applyNumberFormat="1" applyFont="1" applyFill="1" applyBorder="1" applyAlignment="1">
      <alignment horizontal="center"/>
    </xf>
    <xf numFmtId="15" fontId="58" fillId="0" borderId="0" xfId="0" applyNumberFormat="1" applyFont="1" applyFill="1" applyBorder="1" applyAlignment="1">
      <alignment horizontal="right"/>
    </xf>
    <xf numFmtId="38" fontId="58" fillId="0" borderId="0" xfId="0" applyNumberFormat="1" applyFont="1" applyFill="1" applyBorder="1" applyAlignment="1">
      <alignment horizontal="center"/>
    </xf>
    <xf numFmtId="208" fontId="3" fillId="0" borderId="0" xfId="0" applyNumberFormat="1" applyFont="1" applyFill="1" applyBorder="1" applyAlignment="1">
      <alignment horizontal="center"/>
    </xf>
    <xf numFmtId="16" fontId="26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38" fontId="63" fillId="0" borderId="0" xfId="0" applyNumberFormat="1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0" fontId="2" fillId="0" borderId="51" xfId="0" applyFont="1" applyFill="1" applyBorder="1" applyAlignment="1"/>
    <xf numFmtId="0" fontId="31" fillId="0" borderId="9" xfId="0" applyFont="1" applyFill="1" applyBorder="1" applyAlignment="1"/>
    <xf numFmtId="0" fontId="31" fillId="0" borderId="0" xfId="0" applyNumberFormat="1" applyFont="1" applyFill="1" applyBorder="1" applyAlignment="1"/>
    <xf numFmtId="0" fontId="31" fillId="0" borderId="54" xfId="0" applyFont="1" applyFill="1" applyBorder="1" applyAlignment="1"/>
    <xf numFmtId="0" fontId="10" fillId="0" borderId="0" xfId="0" applyFont="1" applyFill="1" applyBorder="1" applyAlignment="1">
      <alignment horizontal="centerContinuous"/>
    </xf>
    <xf numFmtId="16" fontId="26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/>
    <xf numFmtId="0" fontId="30" fillId="0" borderId="0" xfId="0" applyFont="1" applyFill="1" applyBorder="1" applyAlignment="1">
      <alignment horizontal="left"/>
    </xf>
    <xf numFmtId="38" fontId="64" fillId="0" borderId="0" xfId="0" applyNumberFormat="1" applyFont="1" applyFill="1" applyBorder="1" applyAlignment="1">
      <alignment horizontal="center"/>
    </xf>
    <xf numFmtId="38" fontId="6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</cellXfs>
  <cellStyles count="12">
    <cellStyle name="Comma" xfId="1" builtinId="3"/>
    <cellStyle name="Comma_Forecast chart" xfId="2"/>
    <cellStyle name="Currency" xfId="3" builtinId="4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Forecast chart" xfId="9"/>
    <cellStyle name="Percent" xfId="10" builtinId="5"/>
    <cellStyle name="Percent [2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Receipts   (Year on Year Difference)  
20 Day Rolling Average</a:t>
            </a:r>
          </a:p>
        </c:rich>
      </c:tx>
      <c:layout>
        <c:manualLayout>
          <c:xMode val="edge"/>
          <c:yMode val="edge"/>
          <c:x val="0.19409307693040673"/>
          <c:y val="2.0958160430215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8536789696017"/>
          <c:y val="0.3772468877438766"/>
          <c:w val="0.84810235789155985"/>
          <c:h val="0.35329470439505894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[1]FR_GROWTH!$F$1426:$F$3154</c:f>
              <c:numCache>
                <c:formatCode>General</c:formatCode>
                <c:ptCount val="1729"/>
                <c:pt idx="0">
                  <c:v>35400</c:v>
                </c:pt>
                <c:pt idx="1">
                  <c:v>35401</c:v>
                </c:pt>
                <c:pt idx="2">
                  <c:v>35402</c:v>
                </c:pt>
                <c:pt idx="3">
                  <c:v>35403</c:v>
                </c:pt>
                <c:pt idx="4">
                  <c:v>35404</c:v>
                </c:pt>
                <c:pt idx="5">
                  <c:v>35405</c:v>
                </c:pt>
                <c:pt idx="6">
                  <c:v>35406</c:v>
                </c:pt>
                <c:pt idx="7">
                  <c:v>35407</c:v>
                </c:pt>
                <c:pt idx="8">
                  <c:v>35408</c:v>
                </c:pt>
                <c:pt idx="9">
                  <c:v>35409</c:v>
                </c:pt>
                <c:pt idx="10">
                  <c:v>35410</c:v>
                </c:pt>
                <c:pt idx="11">
                  <c:v>35411</c:v>
                </c:pt>
                <c:pt idx="12">
                  <c:v>35412</c:v>
                </c:pt>
                <c:pt idx="13">
                  <c:v>35413</c:v>
                </c:pt>
                <c:pt idx="14">
                  <c:v>35414</c:v>
                </c:pt>
                <c:pt idx="15">
                  <c:v>35415</c:v>
                </c:pt>
                <c:pt idx="16">
                  <c:v>35416</c:v>
                </c:pt>
                <c:pt idx="17">
                  <c:v>35417</c:v>
                </c:pt>
                <c:pt idx="18">
                  <c:v>35418</c:v>
                </c:pt>
                <c:pt idx="19">
                  <c:v>35419</c:v>
                </c:pt>
                <c:pt idx="20">
                  <c:v>35420</c:v>
                </c:pt>
                <c:pt idx="21">
                  <c:v>35421</c:v>
                </c:pt>
                <c:pt idx="22">
                  <c:v>35422</c:v>
                </c:pt>
                <c:pt idx="23">
                  <c:v>35423</c:v>
                </c:pt>
                <c:pt idx="24">
                  <c:v>35424</c:v>
                </c:pt>
                <c:pt idx="25">
                  <c:v>35425</c:v>
                </c:pt>
                <c:pt idx="26">
                  <c:v>35426</c:v>
                </c:pt>
                <c:pt idx="27">
                  <c:v>35427</c:v>
                </c:pt>
                <c:pt idx="28">
                  <c:v>35428</c:v>
                </c:pt>
                <c:pt idx="29">
                  <c:v>35429</c:v>
                </c:pt>
                <c:pt idx="30">
                  <c:v>35430</c:v>
                </c:pt>
                <c:pt idx="31">
                  <c:v>35431</c:v>
                </c:pt>
                <c:pt idx="32">
                  <c:v>35432</c:v>
                </c:pt>
                <c:pt idx="33">
                  <c:v>35433</c:v>
                </c:pt>
                <c:pt idx="34">
                  <c:v>35434</c:v>
                </c:pt>
                <c:pt idx="35">
                  <c:v>35435</c:v>
                </c:pt>
                <c:pt idx="36">
                  <c:v>35436</c:v>
                </c:pt>
                <c:pt idx="37">
                  <c:v>35437</c:v>
                </c:pt>
                <c:pt idx="38">
                  <c:v>35438</c:v>
                </c:pt>
                <c:pt idx="39">
                  <c:v>35439</c:v>
                </c:pt>
                <c:pt idx="40">
                  <c:v>35440</c:v>
                </c:pt>
                <c:pt idx="41">
                  <c:v>35441</c:v>
                </c:pt>
                <c:pt idx="42">
                  <c:v>35442</c:v>
                </c:pt>
                <c:pt idx="43">
                  <c:v>35443</c:v>
                </c:pt>
                <c:pt idx="44">
                  <c:v>35444</c:v>
                </c:pt>
                <c:pt idx="45">
                  <c:v>35445</c:v>
                </c:pt>
                <c:pt idx="46">
                  <c:v>35446</c:v>
                </c:pt>
                <c:pt idx="47">
                  <c:v>35447</c:v>
                </c:pt>
                <c:pt idx="48">
                  <c:v>35448</c:v>
                </c:pt>
                <c:pt idx="49">
                  <c:v>35449</c:v>
                </c:pt>
                <c:pt idx="50">
                  <c:v>35450</c:v>
                </c:pt>
                <c:pt idx="51">
                  <c:v>35451</c:v>
                </c:pt>
                <c:pt idx="52">
                  <c:v>35452</c:v>
                </c:pt>
                <c:pt idx="53">
                  <c:v>35453</c:v>
                </c:pt>
                <c:pt idx="54">
                  <c:v>35454</c:v>
                </c:pt>
                <c:pt idx="55">
                  <c:v>35455</c:v>
                </c:pt>
                <c:pt idx="56">
                  <c:v>35456</c:v>
                </c:pt>
                <c:pt idx="57">
                  <c:v>35457</c:v>
                </c:pt>
                <c:pt idx="58">
                  <c:v>35458</c:v>
                </c:pt>
                <c:pt idx="59">
                  <c:v>35459</c:v>
                </c:pt>
                <c:pt idx="60">
                  <c:v>35460</c:v>
                </c:pt>
                <c:pt idx="61">
                  <c:v>35461</c:v>
                </c:pt>
                <c:pt idx="62">
                  <c:v>35462</c:v>
                </c:pt>
                <c:pt idx="63">
                  <c:v>35463</c:v>
                </c:pt>
                <c:pt idx="64">
                  <c:v>35464</c:v>
                </c:pt>
                <c:pt idx="65">
                  <c:v>35465</c:v>
                </c:pt>
                <c:pt idx="66">
                  <c:v>35466</c:v>
                </c:pt>
                <c:pt idx="67">
                  <c:v>35467</c:v>
                </c:pt>
                <c:pt idx="68">
                  <c:v>35468</c:v>
                </c:pt>
                <c:pt idx="69">
                  <c:v>35469</c:v>
                </c:pt>
                <c:pt idx="70">
                  <c:v>35470</c:v>
                </c:pt>
                <c:pt idx="71">
                  <c:v>35471</c:v>
                </c:pt>
                <c:pt idx="72">
                  <c:v>35472</c:v>
                </c:pt>
                <c:pt idx="73">
                  <c:v>35473</c:v>
                </c:pt>
                <c:pt idx="74">
                  <c:v>35474</c:v>
                </c:pt>
                <c:pt idx="75">
                  <c:v>35475</c:v>
                </c:pt>
                <c:pt idx="76">
                  <c:v>35476</c:v>
                </c:pt>
                <c:pt idx="77">
                  <c:v>35477</c:v>
                </c:pt>
                <c:pt idx="78">
                  <c:v>35478</c:v>
                </c:pt>
                <c:pt idx="79">
                  <c:v>35479</c:v>
                </c:pt>
                <c:pt idx="80">
                  <c:v>35480</c:v>
                </c:pt>
                <c:pt idx="81">
                  <c:v>35481</c:v>
                </c:pt>
                <c:pt idx="82">
                  <c:v>35482</c:v>
                </c:pt>
                <c:pt idx="83">
                  <c:v>35483</c:v>
                </c:pt>
                <c:pt idx="84">
                  <c:v>35484</c:v>
                </c:pt>
                <c:pt idx="85">
                  <c:v>35485</c:v>
                </c:pt>
                <c:pt idx="86">
                  <c:v>35486</c:v>
                </c:pt>
                <c:pt idx="87">
                  <c:v>35487</c:v>
                </c:pt>
                <c:pt idx="88">
                  <c:v>35488</c:v>
                </c:pt>
                <c:pt idx="89">
                  <c:v>35489</c:v>
                </c:pt>
                <c:pt idx="90">
                  <c:v>35490</c:v>
                </c:pt>
                <c:pt idx="91">
                  <c:v>35491</c:v>
                </c:pt>
                <c:pt idx="92">
                  <c:v>35492</c:v>
                </c:pt>
                <c:pt idx="93">
                  <c:v>35493</c:v>
                </c:pt>
                <c:pt idx="94">
                  <c:v>35494</c:v>
                </c:pt>
                <c:pt idx="95">
                  <c:v>35495</c:v>
                </c:pt>
                <c:pt idx="96">
                  <c:v>35496</c:v>
                </c:pt>
                <c:pt idx="97">
                  <c:v>35497</c:v>
                </c:pt>
                <c:pt idx="98">
                  <c:v>35498</c:v>
                </c:pt>
                <c:pt idx="99">
                  <c:v>35499</c:v>
                </c:pt>
                <c:pt idx="100">
                  <c:v>35500</c:v>
                </c:pt>
                <c:pt idx="101">
                  <c:v>35501</c:v>
                </c:pt>
                <c:pt idx="102">
                  <c:v>35502</c:v>
                </c:pt>
                <c:pt idx="103">
                  <c:v>35503</c:v>
                </c:pt>
                <c:pt idx="104">
                  <c:v>35504</c:v>
                </c:pt>
                <c:pt idx="105">
                  <c:v>35505</c:v>
                </c:pt>
                <c:pt idx="106">
                  <c:v>35506</c:v>
                </c:pt>
                <c:pt idx="107">
                  <c:v>35507</c:v>
                </c:pt>
                <c:pt idx="108">
                  <c:v>35508</c:v>
                </c:pt>
                <c:pt idx="109">
                  <c:v>35509</c:v>
                </c:pt>
                <c:pt idx="110">
                  <c:v>35510</c:v>
                </c:pt>
                <c:pt idx="111">
                  <c:v>35511</c:v>
                </c:pt>
                <c:pt idx="112">
                  <c:v>35512</c:v>
                </c:pt>
                <c:pt idx="113">
                  <c:v>35513</c:v>
                </c:pt>
                <c:pt idx="114">
                  <c:v>35514</c:v>
                </c:pt>
                <c:pt idx="115">
                  <c:v>35515</c:v>
                </c:pt>
                <c:pt idx="116">
                  <c:v>35516</c:v>
                </c:pt>
                <c:pt idx="117">
                  <c:v>35517</c:v>
                </c:pt>
                <c:pt idx="118">
                  <c:v>35518</c:v>
                </c:pt>
                <c:pt idx="119">
                  <c:v>35519</c:v>
                </c:pt>
                <c:pt idx="120">
                  <c:v>35520</c:v>
                </c:pt>
                <c:pt idx="121">
                  <c:v>35521</c:v>
                </c:pt>
                <c:pt idx="122">
                  <c:v>35522</c:v>
                </c:pt>
                <c:pt idx="123">
                  <c:v>35523</c:v>
                </c:pt>
                <c:pt idx="124">
                  <c:v>35524</c:v>
                </c:pt>
                <c:pt idx="125">
                  <c:v>35525</c:v>
                </c:pt>
                <c:pt idx="126">
                  <c:v>35526</c:v>
                </c:pt>
                <c:pt idx="127">
                  <c:v>35527</c:v>
                </c:pt>
                <c:pt idx="128">
                  <c:v>35528</c:v>
                </c:pt>
                <c:pt idx="129">
                  <c:v>35529</c:v>
                </c:pt>
                <c:pt idx="130">
                  <c:v>35530</c:v>
                </c:pt>
                <c:pt idx="131">
                  <c:v>35531</c:v>
                </c:pt>
                <c:pt idx="132">
                  <c:v>35532</c:v>
                </c:pt>
                <c:pt idx="133">
                  <c:v>35533</c:v>
                </c:pt>
                <c:pt idx="134">
                  <c:v>35534</c:v>
                </c:pt>
                <c:pt idx="135">
                  <c:v>35535</c:v>
                </c:pt>
                <c:pt idx="136">
                  <c:v>35536</c:v>
                </c:pt>
                <c:pt idx="137">
                  <c:v>35537</c:v>
                </c:pt>
                <c:pt idx="138">
                  <c:v>35538</c:v>
                </c:pt>
                <c:pt idx="139">
                  <c:v>35539</c:v>
                </c:pt>
                <c:pt idx="140">
                  <c:v>35540</c:v>
                </c:pt>
                <c:pt idx="141">
                  <c:v>35541</c:v>
                </c:pt>
                <c:pt idx="142">
                  <c:v>35542</c:v>
                </c:pt>
                <c:pt idx="143">
                  <c:v>35543</c:v>
                </c:pt>
                <c:pt idx="144">
                  <c:v>35544</c:v>
                </c:pt>
                <c:pt idx="145">
                  <c:v>35545</c:v>
                </c:pt>
                <c:pt idx="146">
                  <c:v>35546</c:v>
                </c:pt>
                <c:pt idx="147">
                  <c:v>35547</c:v>
                </c:pt>
                <c:pt idx="148">
                  <c:v>35548</c:v>
                </c:pt>
                <c:pt idx="149">
                  <c:v>35549</c:v>
                </c:pt>
                <c:pt idx="150">
                  <c:v>35550</c:v>
                </c:pt>
                <c:pt idx="151">
                  <c:v>35551</c:v>
                </c:pt>
                <c:pt idx="152">
                  <c:v>35552</c:v>
                </c:pt>
                <c:pt idx="153">
                  <c:v>35553</c:v>
                </c:pt>
                <c:pt idx="154">
                  <c:v>35554</c:v>
                </c:pt>
                <c:pt idx="155">
                  <c:v>35555</c:v>
                </c:pt>
                <c:pt idx="156">
                  <c:v>35556</c:v>
                </c:pt>
                <c:pt idx="157">
                  <c:v>35557</c:v>
                </c:pt>
                <c:pt idx="158">
                  <c:v>35558</c:v>
                </c:pt>
                <c:pt idx="159">
                  <c:v>35559</c:v>
                </c:pt>
                <c:pt idx="160">
                  <c:v>35560</c:v>
                </c:pt>
                <c:pt idx="161">
                  <c:v>35561</c:v>
                </c:pt>
                <c:pt idx="162">
                  <c:v>35562</c:v>
                </c:pt>
                <c:pt idx="163">
                  <c:v>35563</c:v>
                </c:pt>
                <c:pt idx="164">
                  <c:v>35564</c:v>
                </c:pt>
                <c:pt idx="165">
                  <c:v>35565</c:v>
                </c:pt>
                <c:pt idx="166">
                  <c:v>35566</c:v>
                </c:pt>
                <c:pt idx="167">
                  <c:v>35567</c:v>
                </c:pt>
                <c:pt idx="168">
                  <c:v>35568</c:v>
                </c:pt>
                <c:pt idx="169">
                  <c:v>35569</c:v>
                </c:pt>
                <c:pt idx="170">
                  <c:v>35570</c:v>
                </c:pt>
                <c:pt idx="171">
                  <c:v>35571</c:v>
                </c:pt>
                <c:pt idx="172">
                  <c:v>35572</c:v>
                </c:pt>
                <c:pt idx="173">
                  <c:v>35573</c:v>
                </c:pt>
                <c:pt idx="174">
                  <c:v>35574</c:v>
                </c:pt>
                <c:pt idx="175">
                  <c:v>35575</c:v>
                </c:pt>
                <c:pt idx="176">
                  <c:v>35576</c:v>
                </c:pt>
                <c:pt idx="177">
                  <c:v>35577</c:v>
                </c:pt>
                <c:pt idx="178">
                  <c:v>35578</c:v>
                </c:pt>
                <c:pt idx="179">
                  <c:v>35579</c:v>
                </c:pt>
                <c:pt idx="180">
                  <c:v>35580</c:v>
                </c:pt>
                <c:pt idx="181">
                  <c:v>35581</c:v>
                </c:pt>
                <c:pt idx="182">
                  <c:v>35582</c:v>
                </c:pt>
                <c:pt idx="183">
                  <c:v>35583</c:v>
                </c:pt>
                <c:pt idx="184">
                  <c:v>35584</c:v>
                </c:pt>
                <c:pt idx="185">
                  <c:v>35585</c:v>
                </c:pt>
                <c:pt idx="186">
                  <c:v>35586</c:v>
                </c:pt>
                <c:pt idx="187">
                  <c:v>35587</c:v>
                </c:pt>
                <c:pt idx="188">
                  <c:v>35588</c:v>
                </c:pt>
                <c:pt idx="189">
                  <c:v>35589</c:v>
                </c:pt>
                <c:pt idx="190">
                  <c:v>35590</c:v>
                </c:pt>
                <c:pt idx="191">
                  <c:v>35591</c:v>
                </c:pt>
                <c:pt idx="192">
                  <c:v>35592</c:v>
                </c:pt>
                <c:pt idx="193">
                  <c:v>35593</c:v>
                </c:pt>
                <c:pt idx="194">
                  <c:v>35594</c:v>
                </c:pt>
                <c:pt idx="195">
                  <c:v>35595</c:v>
                </c:pt>
                <c:pt idx="196">
                  <c:v>35596</c:v>
                </c:pt>
                <c:pt idx="197">
                  <c:v>35597</c:v>
                </c:pt>
                <c:pt idx="198">
                  <c:v>35598</c:v>
                </c:pt>
                <c:pt idx="199">
                  <c:v>35599</c:v>
                </c:pt>
                <c:pt idx="200">
                  <c:v>35600</c:v>
                </c:pt>
                <c:pt idx="201">
                  <c:v>35601</c:v>
                </c:pt>
                <c:pt idx="202">
                  <c:v>35602</c:v>
                </c:pt>
                <c:pt idx="203">
                  <c:v>35603</c:v>
                </c:pt>
                <c:pt idx="204">
                  <c:v>35604</c:v>
                </c:pt>
                <c:pt idx="205">
                  <c:v>35605</c:v>
                </c:pt>
                <c:pt idx="206">
                  <c:v>35606</c:v>
                </c:pt>
                <c:pt idx="207">
                  <c:v>35607</c:v>
                </c:pt>
                <c:pt idx="208">
                  <c:v>35608</c:v>
                </c:pt>
                <c:pt idx="209">
                  <c:v>35609</c:v>
                </c:pt>
                <c:pt idx="210">
                  <c:v>35610</c:v>
                </c:pt>
                <c:pt idx="211">
                  <c:v>35611</c:v>
                </c:pt>
                <c:pt idx="212">
                  <c:v>35612</c:v>
                </c:pt>
                <c:pt idx="213">
                  <c:v>35613</c:v>
                </c:pt>
                <c:pt idx="214">
                  <c:v>35614</c:v>
                </c:pt>
                <c:pt idx="215">
                  <c:v>35615</c:v>
                </c:pt>
                <c:pt idx="216">
                  <c:v>35616</c:v>
                </c:pt>
                <c:pt idx="217">
                  <c:v>35617</c:v>
                </c:pt>
                <c:pt idx="218">
                  <c:v>35618</c:v>
                </c:pt>
                <c:pt idx="219">
                  <c:v>35619</c:v>
                </c:pt>
                <c:pt idx="220">
                  <c:v>35620</c:v>
                </c:pt>
                <c:pt idx="221">
                  <c:v>35621</c:v>
                </c:pt>
                <c:pt idx="222">
                  <c:v>35622</c:v>
                </c:pt>
                <c:pt idx="223">
                  <c:v>35623</c:v>
                </c:pt>
                <c:pt idx="224">
                  <c:v>35624</c:v>
                </c:pt>
                <c:pt idx="225">
                  <c:v>35625</c:v>
                </c:pt>
                <c:pt idx="226">
                  <c:v>35626</c:v>
                </c:pt>
                <c:pt idx="227">
                  <c:v>35627</c:v>
                </c:pt>
                <c:pt idx="228">
                  <c:v>35628</c:v>
                </c:pt>
                <c:pt idx="229">
                  <c:v>35629</c:v>
                </c:pt>
                <c:pt idx="230">
                  <c:v>35630</c:v>
                </c:pt>
                <c:pt idx="231">
                  <c:v>35631</c:v>
                </c:pt>
                <c:pt idx="232">
                  <c:v>35632</c:v>
                </c:pt>
                <c:pt idx="233">
                  <c:v>35633</c:v>
                </c:pt>
                <c:pt idx="234">
                  <c:v>35634</c:v>
                </c:pt>
                <c:pt idx="235">
                  <c:v>35635</c:v>
                </c:pt>
                <c:pt idx="236">
                  <c:v>35636</c:v>
                </c:pt>
                <c:pt idx="237">
                  <c:v>35637</c:v>
                </c:pt>
                <c:pt idx="238">
                  <c:v>35638</c:v>
                </c:pt>
                <c:pt idx="239">
                  <c:v>35639</c:v>
                </c:pt>
                <c:pt idx="240">
                  <c:v>35640</c:v>
                </c:pt>
                <c:pt idx="241">
                  <c:v>35641</c:v>
                </c:pt>
                <c:pt idx="242">
                  <c:v>35642</c:v>
                </c:pt>
                <c:pt idx="243">
                  <c:v>35643</c:v>
                </c:pt>
                <c:pt idx="244">
                  <c:v>35644</c:v>
                </c:pt>
                <c:pt idx="245">
                  <c:v>35645</c:v>
                </c:pt>
                <c:pt idx="246">
                  <c:v>35646</c:v>
                </c:pt>
                <c:pt idx="247">
                  <c:v>35647</c:v>
                </c:pt>
                <c:pt idx="248">
                  <c:v>35648</c:v>
                </c:pt>
                <c:pt idx="249">
                  <c:v>35649</c:v>
                </c:pt>
                <c:pt idx="250">
                  <c:v>35650</c:v>
                </c:pt>
                <c:pt idx="251">
                  <c:v>35651</c:v>
                </c:pt>
                <c:pt idx="252">
                  <c:v>35652</c:v>
                </c:pt>
                <c:pt idx="253">
                  <c:v>35653</c:v>
                </c:pt>
                <c:pt idx="254">
                  <c:v>35654</c:v>
                </c:pt>
                <c:pt idx="255">
                  <c:v>35655</c:v>
                </c:pt>
                <c:pt idx="256">
                  <c:v>35656</c:v>
                </c:pt>
                <c:pt idx="257">
                  <c:v>35657</c:v>
                </c:pt>
                <c:pt idx="258">
                  <c:v>35658</c:v>
                </c:pt>
                <c:pt idx="259">
                  <c:v>35659</c:v>
                </c:pt>
                <c:pt idx="260">
                  <c:v>35660</c:v>
                </c:pt>
                <c:pt idx="261">
                  <c:v>35661</c:v>
                </c:pt>
                <c:pt idx="262">
                  <c:v>35662</c:v>
                </c:pt>
                <c:pt idx="263">
                  <c:v>35663</c:v>
                </c:pt>
                <c:pt idx="264">
                  <c:v>35664</c:v>
                </c:pt>
                <c:pt idx="265">
                  <c:v>35665</c:v>
                </c:pt>
                <c:pt idx="266">
                  <c:v>35666</c:v>
                </c:pt>
                <c:pt idx="267">
                  <c:v>35667</c:v>
                </c:pt>
                <c:pt idx="268">
                  <c:v>35668</c:v>
                </c:pt>
                <c:pt idx="269">
                  <c:v>35669</c:v>
                </c:pt>
                <c:pt idx="270">
                  <c:v>35670</c:v>
                </c:pt>
                <c:pt idx="271">
                  <c:v>35671</c:v>
                </c:pt>
                <c:pt idx="272">
                  <c:v>35672</c:v>
                </c:pt>
                <c:pt idx="273">
                  <c:v>35673</c:v>
                </c:pt>
                <c:pt idx="274">
                  <c:v>35674</c:v>
                </c:pt>
                <c:pt idx="275">
                  <c:v>35675</c:v>
                </c:pt>
                <c:pt idx="276">
                  <c:v>35676</c:v>
                </c:pt>
                <c:pt idx="277">
                  <c:v>35677</c:v>
                </c:pt>
                <c:pt idx="278">
                  <c:v>35678</c:v>
                </c:pt>
                <c:pt idx="279">
                  <c:v>35679</c:v>
                </c:pt>
                <c:pt idx="280">
                  <c:v>35680</c:v>
                </c:pt>
                <c:pt idx="281">
                  <c:v>35681</c:v>
                </c:pt>
                <c:pt idx="282">
                  <c:v>35682</c:v>
                </c:pt>
                <c:pt idx="283">
                  <c:v>35683</c:v>
                </c:pt>
                <c:pt idx="284">
                  <c:v>35684</c:v>
                </c:pt>
                <c:pt idx="285">
                  <c:v>35685</c:v>
                </c:pt>
                <c:pt idx="286">
                  <c:v>35686</c:v>
                </c:pt>
                <c:pt idx="287">
                  <c:v>35687</c:v>
                </c:pt>
                <c:pt idx="288">
                  <c:v>35688</c:v>
                </c:pt>
                <c:pt idx="289">
                  <c:v>35689</c:v>
                </c:pt>
                <c:pt idx="290">
                  <c:v>35690</c:v>
                </c:pt>
                <c:pt idx="291">
                  <c:v>35691</c:v>
                </c:pt>
                <c:pt idx="292">
                  <c:v>35692</c:v>
                </c:pt>
                <c:pt idx="293">
                  <c:v>35693</c:v>
                </c:pt>
                <c:pt idx="294">
                  <c:v>35694</c:v>
                </c:pt>
                <c:pt idx="295">
                  <c:v>35695</c:v>
                </c:pt>
                <c:pt idx="296">
                  <c:v>35696</c:v>
                </c:pt>
                <c:pt idx="297">
                  <c:v>35697</c:v>
                </c:pt>
                <c:pt idx="298">
                  <c:v>35698</c:v>
                </c:pt>
                <c:pt idx="299">
                  <c:v>35699</c:v>
                </c:pt>
                <c:pt idx="300">
                  <c:v>35700</c:v>
                </c:pt>
                <c:pt idx="301">
                  <c:v>35701</c:v>
                </c:pt>
                <c:pt idx="302">
                  <c:v>35702</c:v>
                </c:pt>
                <c:pt idx="303">
                  <c:v>35703</c:v>
                </c:pt>
                <c:pt idx="304">
                  <c:v>35704</c:v>
                </c:pt>
                <c:pt idx="305">
                  <c:v>35705</c:v>
                </c:pt>
                <c:pt idx="306">
                  <c:v>35706</c:v>
                </c:pt>
                <c:pt idx="307">
                  <c:v>35707</c:v>
                </c:pt>
                <c:pt idx="308">
                  <c:v>35708</c:v>
                </c:pt>
                <c:pt idx="309">
                  <c:v>35709</c:v>
                </c:pt>
                <c:pt idx="310">
                  <c:v>35710</c:v>
                </c:pt>
                <c:pt idx="311">
                  <c:v>35711</c:v>
                </c:pt>
                <c:pt idx="312">
                  <c:v>35712</c:v>
                </c:pt>
                <c:pt idx="313">
                  <c:v>35713</c:v>
                </c:pt>
                <c:pt idx="314">
                  <c:v>35714</c:v>
                </c:pt>
                <c:pt idx="315">
                  <c:v>35715</c:v>
                </c:pt>
                <c:pt idx="316">
                  <c:v>35716</c:v>
                </c:pt>
                <c:pt idx="317">
                  <c:v>35717</c:v>
                </c:pt>
                <c:pt idx="318">
                  <c:v>35718</c:v>
                </c:pt>
                <c:pt idx="319">
                  <c:v>35719</c:v>
                </c:pt>
                <c:pt idx="320">
                  <c:v>35720</c:v>
                </c:pt>
                <c:pt idx="321">
                  <c:v>35721</c:v>
                </c:pt>
                <c:pt idx="322">
                  <c:v>35722</c:v>
                </c:pt>
                <c:pt idx="323">
                  <c:v>35723</c:v>
                </c:pt>
                <c:pt idx="324">
                  <c:v>35724</c:v>
                </c:pt>
                <c:pt idx="325">
                  <c:v>35725</c:v>
                </c:pt>
                <c:pt idx="326">
                  <c:v>35726</c:v>
                </c:pt>
                <c:pt idx="327">
                  <c:v>35727</c:v>
                </c:pt>
                <c:pt idx="328">
                  <c:v>35728</c:v>
                </c:pt>
                <c:pt idx="329">
                  <c:v>35729</c:v>
                </c:pt>
                <c:pt idx="330">
                  <c:v>35730</c:v>
                </c:pt>
                <c:pt idx="331">
                  <c:v>35731</c:v>
                </c:pt>
                <c:pt idx="332">
                  <c:v>35732</c:v>
                </c:pt>
                <c:pt idx="333">
                  <c:v>35733</c:v>
                </c:pt>
                <c:pt idx="334">
                  <c:v>35734</c:v>
                </c:pt>
                <c:pt idx="335">
                  <c:v>35735</c:v>
                </c:pt>
                <c:pt idx="336">
                  <c:v>35736</c:v>
                </c:pt>
                <c:pt idx="337">
                  <c:v>35737</c:v>
                </c:pt>
                <c:pt idx="338">
                  <c:v>35738</c:v>
                </c:pt>
                <c:pt idx="339">
                  <c:v>35739</c:v>
                </c:pt>
                <c:pt idx="340">
                  <c:v>35740</c:v>
                </c:pt>
                <c:pt idx="341">
                  <c:v>35741</c:v>
                </c:pt>
                <c:pt idx="342">
                  <c:v>35742</c:v>
                </c:pt>
                <c:pt idx="343">
                  <c:v>35743</c:v>
                </c:pt>
                <c:pt idx="344">
                  <c:v>35744</c:v>
                </c:pt>
                <c:pt idx="345">
                  <c:v>35745</c:v>
                </c:pt>
                <c:pt idx="346">
                  <c:v>35746</c:v>
                </c:pt>
                <c:pt idx="347">
                  <c:v>35747</c:v>
                </c:pt>
                <c:pt idx="348">
                  <c:v>35748</c:v>
                </c:pt>
                <c:pt idx="349">
                  <c:v>35749</c:v>
                </c:pt>
                <c:pt idx="350">
                  <c:v>35750</c:v>
                </c:pt>
                <c:pt idx="351">
                  <c:v>35751</c:v>
                </c:pt>
                <c:pt idx="352">
                  <c:v>35752</c:v>
                </c:pt>
                <c:pt idx="353">
                  <c:v>35753</c:v>
                </c:pt>
                <c:pt idx="354">
                  <c:v>35754</c:v>
                </c:pt>
                <c:pt idx="355">
                  <c:v>35755</c:v>
                </c:pt>
                <c:pt idx="356">
                  <c:v>35756</c:v>
                </c:pt>
                <c:pt idx="357">
                  <c:v>35757</c:v>
                </c:pt>
                <c:pt idx="358">
                  <c:v>35758</c:v>
                </c:pt>
                <c:pt idx="359">
                  <c:v>35759</c:v>
                </c:pt>
                <c:pt idx="360">
                  <c:v>35760</c:v>
                </c:pt>
                <c:pt idx="361">
                  <c:v>35761</c:v>
                </c:pt>
                <c:pt idx="362">
                  <c:v>35762</c:v>
                </c:pt>
                <c:pt idx="363">
                  <c:v>35763</c:v>
                </c:pt>
                <c:pt idx="364">
                  <c:v>35764</c:v>
                </c:pt>
                <c:pt idx="365">
                  <c:v>35765</c:v>
                </c:pt>
                <c:pt idx="366">
                  <c:v>35766</c:v>
                </c:pt>
                <c:pt idx="367">
                  <c:v>35767</c:v>
                </c:pt>
                <c:pt idx="368">
                  <c:v>35768</c:v>
                </c:pt>
                <c:pt idx="369">
                  <c:v>35769</c:v>
                </c:pt>
                <c:pt idx="370">
                  <c:v>35770</c:v>
                </c:pt>
                <c:pt idx="371">
                  <c:v>35771</c:v>
                </c:pt>
                <c:pt idx="372">
                  <c:v>35772</c:v>
                </c:pt>
                <c:pt idx="373">
                  <c:v>35773</c:v>
                </c:pt>
                <c:pt idx="374">
                  <c:v>35774</c:v>
                </c:pt>
                <c:pt idx="375">
                  <c:v>35775</c:v>
                </c:pt>
                <c:pt idx="376">
                  <c:v>35776</c:v>
                </c:pt>
                <c:pt idx="377">
                  <c:v>35777</c:v>
                </c:pt>
                <c:pt idx="378">
                  <c:v>35778</c:v>
                </c:pt>
                <c:pt idx="379">
                  <c:v>35779</c:v>
                </c:pt>
                <c:pt idx="380">
                  <c:v>35780</c:v>
                </c:pt>
                <c:pt idx="381">
                  <c:v>35781</c:v>
                </c:pt>
                <c:pt idx="382">
                  <c:v>35782</c:v>
                </c:pt>
                <c:pt idx="383">
                  <c:v>35783</c:v>
                </c:pt>
                <c:pt idx="384">
                  <c:v>35784</c:v>
                </c:pt>
                <c:pt idx="385">
                  <c:v>35785</c:v>
                </c:pt>
                <c:pt idx="386">
                  <c:v>35786</c:v>
                </c:pt>
                <c:pt idx="387">
                  <c:v>35787</c:v>
                </c:pt>
                <c:pt idx="388">
                  <c:v>35788</c:v>
                </c:pt>
                <c:pt idx="389">
                  <c:v>35789</c:v>
                </c:pt>
                <c:pt idx="390">
                  <c:v>35790</c:v>
                </c:pt>
                <c:pt idx="391">
                  <c:v>35791</c:v>
                </c:pt>
                <c:pt idx="392">
                  <c:v>35792</c:v>
                </c:pt>
                <c:pt idx="393">
                  <c:v>35793</c:v>
                </c:pt>
                <c:pt idx="394">
                  <c:v>35794</c:v>
                </c:pt>
                <c:pt idx="395">
                  <c:v>35795</c:v>
                </c:pt>
                <c:pt idx="396">
                  <c:v>35796</c:v>
                </c:pt>
                <c:pt idx="397">
                  <c:v>35797</c:v>
                </c:pt>
                <c:pt idx="398">
                  <c:v>35798</c:v>
                </c:pt>
                <c:pt idx="399">
                  <c:v>35799</c:v>
                </c:pt>
                <c:pt idx="400">
                  <c:v>35800</c:v>
                </c:pt>
                <c:pt idx="401">
                  <c:v>35801</c:v>
                </c:pt>
                <c:pt idx="402">
                  <c:v>35802</c:v>
                </c:pt>
                <c:pt idx="403">
                  <c:v>35803</c:v>
                </c:pt>
                <c:pt idx="404">
                  <c:v>35804</c:v>
                </c:pt>
                <c:pt idx="405">
                  <c:v>35805</c:v>
                </c:pt>
                <c:pt idx="406">
                  <c:v>35806</c:v>
                </c:pt>
                <c:pt idx="407">
                  <c:v>35807</c:v>
                </c:pt>
                <c:pt idx="408">
                  <c:v>35808</c:v>
                </c:pt>
                <c:pt idx="409">
                  <c:v>35809</c:v>
                </c:pt>
                <c:pt idx="410">
                  <c:v>35810</c:v>
                </c:pt>
                <c:pt idx="411">
                  <c:v>35811</c:v>
                </c:pt>
                <c:pt idx="412">
                  <c:v>35812</c:v>
                </c:pt>
                <c:pt idx="413">
                  <c:v>35813</c:v>
                </c:pt>
                <c:pt idx="414">
                  <c:v>35814</c:v>
                </c:pt>
                <c:pt idx="415">
                  <c:v>35815</c:v>
                </c:pt>
                <c:pt idx="416">
                  <c:v>35816</c:v>
                </c:pt>
                <c:pt idx="417">
                  <c:v>35817</c:v>
                </c:pt>
                <c:pt idx="418">
                  <c:v>35818</c:v>
                </c:pt>
                <c:pt idx="419">
                  <c:v>35819</c:v>
                </c:pt>
                <c:pt idx="420">
                  <c:v>35820</c:v>
                </c:pt>
                <c:pt idx="421">
                  <c:v>35821</c:v>
                </c:pt>
                <c:pt idx="422">
                  <c:v>35822</c:v>
                </c:pt>
                <c:pt idx="423">
                  <c:v>35823</c:v>
                </c:pt>
                <c:pt idx="424">
                  <c:v>35824</c:v>
                </c:pt>
                <c:pt idx="425">
                  <c:v>35825</c:v>
                </c:pt>
                <c:pt idx="426">
                  <c:v>35826</c:v>
                </c:pt>
                <c:pt idx="427">
                  <c:v>35827</c:v>
                </c:pt>
                <c:pt idx="428">
                  <c:v>35828</c:v>
                </c:pt>
                <c:pt idx="429">
                  <c:v>35829</c:v>
                </c:pt>
                <c:pt idx="430">
                  <c:v>35830</c:v>
                </c:pt>
                <c:pt idx="431">
                  <c:v>35831</c:v>
                </c:pt>
                <c:pt idx="432">
                  <c:v>35832</c:v>
                </c:pt>
                <c:pt idx="433">
                  <c:v>35833</c:v>
                </c:pt>
                <c:pt idx="434">
                  <c:v>35834</c:v>
                </c:pt>
                <c:pt idx="435">
                  <c:v>35835</c:v>
                </c:pt>
                <c:pt idx="436">
                  <c:v>35836</c:v>
                </c:pt>
                <c:pt idx="437">
                  <c:v>35837</c:v>
                </c:pt>
                <c:pt idx="438">
                  <c:v>35838</c:v>
                </c:pt>
                <c:pt idx="439">
                  <c:v>35839</c:v>
                </c:pt>
                <c:pt idx="440">
                  <c:v>35840</c:v>
                </c:pt>
                <c:pt idx="441">
                  <c:v>35841</c:v>
                </c:pt>
                <c:pt idx="442">
                  <c:v>35842</c:v>
                </c:pt>
                <c:pt idx="443">
                  <c:v>35843</c:v>
                </c:pt>
                <c:pt idx="444">
                  <c:v>35844</c:v>
                </c:pt>
                <c:pt idx="445">
                  <c:v>35845</c:v>
                </c:pt>
                <c:pt idx="446">
                  <c:v>35846</c:v>
                </c:pt>
                <c:pt idx="447">
                  <c:v>35847</c:v>
                </c:pt>
                <c:pt idx="448">
                  <c:v>35848</c:v>
                </c:pt>
                <c:pt idx="449">
                  <c:v>35849</c:v>
                </c:pt>
                <c:pt idx="450">
                  <c:v>35850</c:v>
                </c:pt>
                <c:pt idx="451">
                  <c:v>35851</c:v>
                </c:pt>
                <c:pt idx="452">
                  <c:v>35852</c:v>
                </c:pt>
                <c:pt idx="453">
                  <c:v>35853</c:v>
                </c:pt>
                <c:pt idx="454">
                  <c:v>35854</c:v>
                </c:pt>
                <c:pt idx="455">
                  <c:v>35855</c:v>
                </c:pt>
                <c:pt idx="456">
                  <c:v>35856</c:v>
                </c:pt>
                <c:pt idx="457">
                  <c:v>35857</c:v>
                </c:pt>
                <c:pt idx="458">
                  <c:v>35858</c:v>
                </c:pt>
                <c:pt idx="459">
                  <c:v>35859</c:v>
                </c:pt>
                <c:pt idx="460">
                  <c:v>35860</c:v>
                </c:pt>
                <c:pt idx="461">
                  <c:v>35861</c:v>
                </c:pt>
                <c:pt idx="462">
                  <c:v>35862</c:v>
                </c:pt>
                <c:pt idx="463">
                  <c:v>35863</c:v>
                </c:pt>
                <c:pt idx="464">
                  <c:v>35864</c:v>
                </c:pt>
                <c:pt idx="465">
                  <c:v>35865</c:v>
                </c:pt>
                <c:pt idx="466">
                  <c:v>35866</c:v>
                </c:pt>
                <c:pt idx="467">
                  <c:v>35867</c:v>
                </c:pt>
                <c:pt idx="468">
                  <c:v>35868</c:v>
                </c:pt>
                <c:pt idx="469">
                  <c:v>35869</c:v>
                </c:pt>
                <c:pt idx="470">
                  <c:v>35870</c:v>
                </c:pt>
                <c:pt idx="471">
                  <c:v>35871</c:v>
                </c:pt>
                <c:pt idx="472">
                  <c:v>35872</c:v>
                </c:pt>
                <c:pt idx="473">
                  <c:v>35873</c:v>
                </c:pt>
                <c:pt idx="474">
                  <c:v>35874</c:v>
                </c:pt>
                <c:pt idx="475">
                  <c:v>35875</c:v>
                </c:pt>
                <c:pt idx="476">
                  <c:v>35876</c:v>
                </c:pt>
                <c:pt idx="477">
                  <c:v>35877</c:v>
                </c:pt>
                <c:pt idx="478">
                  <c:v>35878</c:v>
                </c:pt>
                <c:pt idx="479">
                  <c:v>35879</c:v>
                </c:pt>
                <c:pt idx="480">
                  <c:v>35880</c:v>
                </c:pt>
                <c:pt idx="481">
                  <c:v>35881</c:v>
                </c:pt>
                <c:pt idx="482">
                  <c:v>35882</c:v>
                </c:pt>
                <c:pt idx="483">
                  <c:v>35883</c:v>
                </c:pt>
                <c:pt idx="484">
                  <c:v>35884</c:v>
                </c:pt>
                <c:pt idx="485">
                  <c:v>35885</c:v>
                </c:pt>
                <c:pt idx="486">
                  <c:v>35886</c:v>
                </c:pt>
                <c:pt idx="487">
                  <c:v>35887</c:v>
                </c:pt>
                <c:pt idx="488">
                  <c:v>35888</c:v>
                </c:pt>
                <c:pt idx="489">
                  <c:v>35889</c:v>
                </c:pt>
                <c:pt idx="490">
                  <c:v>35890</c:v>
                </c:pt>
                <c:pt idx="491">
                  <c:v>35891</c:v>
                </c:pt>
                <c:pt idx="492">
                  <c:v>35892</c:v>
                </c:pt>
                <c:pt idx="493">
                  <c:v>35893</c:v>
                </c:pt>
                <c:pt idx="494">
                  <c:v>35894</c:v>
                </c:pt>
                <c:pt idx="495">
                  <c:v>35895</c:v>
                </c:pt>
                <c:pt idx="496">
                  <c:v>35896</c:v>
                </c:pt>
                <c:pt idx="497">
                  <c:v>35897</c:v>
                </c:pt>
                <c:pt idx="498">
                  <c:v>35898</c:v>
                </c:pt>
                <c:pt idx="499">
                  <c:v>35899</c:v>
                </c:pt>
                <c:pt idx="500">
                  <c:v>35900</c:v>
                </c:pt>
                <c:pt idx="501">
                  <c:v>35901</c:v>
                </c:pt>
                <c:pt idx="502">
                  <c:v>35902</c:v>
                </c:pt>
                <c:pt idx="503">
                  <c:v>35903</c:v>
                </c:pt>
                <c:pt idx="504">
                  <c:v>35904</c:v>
                </c:pt>
                <c:pt idx="505">
                  <c:v>35905</c:v>
                </c:pt>
                <c:pt idx="506">
                  <c:v>35906</c:v>
                </c:pt>
                <c:pt idx="507">
                  <c:v>35907</c:v>
                </c:pt>
                <c:pt idx="508">
                  <c:v>35908</c:v>
                </c:pt>
                <c:pt idx="509">
                  <c:v>35909</c:v>
                </c:pt>
                <c:pt idx="510">
                  <c:v>35910</c:v>
                </c:pt>
                <c:pt idx="511">
                  <c:v>35911</c:v>
                </c:pt>
                <c:pt idx="512">
                  <c:v>35912</c:v>
                </c:pt>
                <c:pt idx="513">
                  <c:v>35913</c:v>
                </c:pt>
                <c:pt idx="514">
                  <c:v>35914</c:v>
                </c:pt>
                <c:pt idx="515">
                  <c:v>35915</c:v>
                </c:pt>
                <c:pt idx="516">
                  <c:v>35916</c:v>
                </c:pt>
                <c:pt idx="517">
                  <c:v>35917</c:v>
                </c:pt>
                <c:pt idx="518">
                  <c:v>35918</c:v>
                </c:pt>
                <c:pt idx="519">
                  <c:v>35919</c:v>
                </c:pt>
                <c:pt idx="520">
                  <c:v>35920</c:v>
                </c:pt>
                <c:pt idx="521">
                  <c:v>35921</c:v>
                </c:pt>
                <c:pt idx="522">
                  <c:v>35922</c:v>
                </c:pt>
                <c:pt idx="523">
                  <c:v>35923</c:v>
                </c:pt>
                <c:pt idx="524">
                  <c:v>35924</c:v>
                </c:pt>
                <c:pt idx="525">
                  <c:v>35925</c:v>
                </c:pt>
                <c:pt idx="526">
                  <c:v>35926</c:v>
                </c:pt>
                <c:pt idx="527">
                  <c:v>35927</c:v>
                </c:pt>
                <c:pt idx="528">
                  <c:v>35928</c:v>
                </c:pt>
                <c:pt idx="529">
                  <c:v>35929</c:v>
                </c:pt>
                <c:pt idx="530">
                  <c:v>35930</c:v>
                </c:pt>
                <c:pt idx="531">
                  <c:v>35931</c:v>
                </c:pt>
                <c:pt idx="532">
                  <c:v>35932</c:v>
                </c:pt>
                <c:pt idx="533">
                  <c:v>35933</c:v>
                </c:pt>
                <c:pt idx="534">
                  <c:v>35934</c:v>
                </c:pt>
                <c:pt idx="535">
                  <c:v>35935</c:v>
                </c:pt>
                <c:pt idx="536">
                  <c:v>35936</c:v>
                </c:pt>
                <c:pt idx="537">
                  <c:v>35937</c:v>
                </c:pt>
                <c:pt idx="538">
                  <c:v>35938</c:v>
                </c:pt>
                <c:pt idx="539">
                  <c:v>35939</c:v>
                </c:pt>
                <c:pt idx="540">
                  <c:v>35940</c:v>
                </c:pt>
                <c:pt idx="541">
                  <c:v>35941</c:v>
                </c:pt>
                <c:pt idx="542">
                  <c:v>35942</c:v>
                </c:pt>
                <c:pt idx="543">
                  <c:v>35943</c:v>
                </c:pt>
                <c:pt idx="544">
                  <c:v>35944</c:v>
                </c:pt>
                <c:pt idx="545">
                  <c:v>35945</c:v>
                </c:pt>
                <c:pt idx="546">
                  <c:v>35946</c:v>
                </c:pt>
                <c:pt idx="547">
                  <c:v>35947</c:v>
                </c:pt>
                <c:pt idx="548">
                  <c:v>35948</c:v>
                </c:pt>
                <c:pt idx="549">
                  <c:v>35949</c:v>
                </c:pt>
                <c:pt idx="550">
                  <c:v>35950</c:v>
                </c:pt>
                <c:pt idx="551">
                  <c:v>35951</c:v>
                </c:pt>
                <c:pt idx="552">
                  <c:v>35952</c:v>
                </c:pt>
                <c:pt idx="553">
                  <c:v>35953</c:v>
                </c:pt>
                <c:pt idx="554">
                  <c:v>35954</c:v>
                </c:pt>
                <c:pt idx="555">
                  <c:v>35955</c:v>
                </c:pt>
                <c:pt idx="556">
                  <c:v>35956</c:v>
                </c:pt>
                <c:pt idx="557">
                  <c:v>35957</c:v>
                </c:pt>
                <c:pt idx="558">
                  <c:v>35958</c:v>
                </c:pt>
                <c:pt idx="559">
                  <c:v>35959</c:v>
                </c:pt>
                <c:pt idx="560">
                  <c:v>35960</c:v>
                </c:pt>
                <c:pt idx="561">
                  <c:v>35961</c:v>
                </c:pt>
                <c:pt idx="562">
                  <c:v>35962</c:v>
                </c:pt>
                <c:pt idx="563">
                  <c:v>35963</c:v>
                </c:pt>
                <c:pt idx="564">
                  <c:v>35964</c:v>
                </c:pt>
                <c:pt idx="565">
                  <c:v>35965</c:v>
                </c:pt>
                <c:pt idx="566">
                  <c:v>35966</c:v>
                </c:pt>
                <c:pt idx="567">
                  <c:v>35967</c:v>
                </c:pt>
                <c:pt idx="568">
                  <c:v>35968</c:v>
                </c:pt>
                <c:pt idx="569">
                  <c:v>35969</c:v>
                </c:pt>
                <c:pt idx="570">
                  <c:v>35970</c:v>
                </c:pt>
                <c:pt idx="571">
                  <c:v>35971</c:v>
                </c:pt>
                <c:pt idx="572">
                  <c:v>35972</c:v>
                </c:pt>
                <c:pt idx="573">
                  <c:v>35973</c:v>
                </c:pt>
                <c:pt idx="574">
                  <c:v>35974</c:v>
                </c:pt>
                <c:pt idx="575">
                  <c:v>35975</c:v>
                </c:pt>
                <c:pt idx="576">
                  <c:v>35976</c:v>
                </c:pt>
                <c:pt idx="577">
                  <c:v>35977</c:v>
                </c:pt>
                <c:pt idx="578">
                  <c:v>35978</c:v>
                </c:pt>
                <c:pt idx="579">
                  <c:v>35979</c:v>
                </c:pt>
                <c:pt idx="580">
                  <c:v>35980</c:v>
                </c:pt>
                <c:pt idx="581">
                  <c:v>35981</c:v>
                </c:pt>
                <c:pt idx="582">
                  <c:v>35982</c:v>
                </c:pt>
                <c:pt idx="583">
                  <c:v>35983</c:v>
                </c:pt>
                <c:pt idx="584">
                  <c:v>35984</c:v>
                </c:pt>
                <c:pt idx="585">
                  <c:v>35985</c:v>
                </c:pt>
                <c:pt idx="586">
                  <c:v>35986</c:v>
                </c:pt>
                <c:pt idx="587">
                  <c:v>35987</c:v>
                </c:pt>
                <c:pt idx="588">
                  <c:v>35988</c:v>
                </c:pt>
                <c:pt idx="589">
                  <c:v>35989</c:v>
                </c:pt>
                <c:pt idx="590">
                  <c:v>35990</c:v>
                </c:pt>
                <c:pt idx="591">
                  <c:v>35991</c:v>
                </c:pt>
                <c:pt idx="592">
                  <c:v>35992</c:v>
                </c:pt>
                <c:pt idx="593">
                  <c:v>35993</c:v>
                </c:pt>
                <c:pt idx="594">
                  <c:v>35994</c:v>
                </c:pt>
                <c:pt idx="595">
                  <c:v>35995</c:v>
                </c:pt>
                <c:pt idx="596">
                  <c:v>35996</c:v>
                </c:pt>
                <c:pt idx="597">
                  <c:v>35997</c:v>
                </c:pt>
                <c:pt idx="598">
                  <c:v>35998</c:v>
                </c:pt>
                <c:pt idx="599">
                  <c:v>35999</c:v>
                </c:pt>
                <c:pt idx="600">
                  <c:v>36000</c:v>
                </c:pt>
                <c:pt idx="601">
                  <c:v>36001</c:v>
                </c:pt>
                <c:pt idx="602">
                  <c:v>36002</c:v>
                </c:pt>
                <c:pt idx="603">
                  <c:v>36003</c:v>
                </c:pt>
                <c:pt idx="604">
                  <c:v>36004</c:v>
                </c:pt>
                <c:pt idx="605">
                  <c:v>36005</c:v>
                </c:pt>
                <c:pt idx="606">
                  <c:v>36006</c:v>
                </c:pt>
                <c:pt idx="607">
                  <c:v>36007</c:v>
                </c:pt>
                <c:pt idx="608">
                  <c:v>36008</c:v>
                </c:pt>
                <c:pt idx="609">
                  <c:v>36009</c:v>
                </c:pt>
                <c:pt idx="610">
                  <c:v>36010</c:v>
                </c:pt>
                <c:pt idx="611">
                  <c:v>36011</c:v>
                </c:pt>
                <c:pt idx="612">
                  <c:v>36012</c:v>
                </c:pt>
                <c:pt idx="613">
                  <c:v>36013</c:v>
                </c:pt>
                <c:pt idx="614">
                  <c:v>36014</c:v>
                </c:pt>
                <c:pt idx="615">
                  <c:v>36015</c:v>
                </c:pt>
                <c:pt idx="616">
                  <c:v>36016</c:v>
                </c:pt>
                <c:pt idx="617">
                  <c:v>36017</c:v>
                </c:pt>
                <c:pt idx="618">
                  <c:v>36018</c:v>
                </c:pt>
                <c:pt idx="619">
                  <c:v>36019</c:v>
                </c:pt>
                <c:pt idx="620">
                  <c:v>36020</c:v>
                </c:pt>
                <c:pt idx="621">
                  <c:v>36021</c:v>
                </c:pt>
                <c:pt idx="622">
                  <c:v>36022</c:v>
                </c:pt>
                <c:pt idx="623">
                  <c:v>36023</c:v>
                </c:pt>
                <c:pt idx="624">
                  <c:v>36024</c:v>
                </c:pt>
                <c:pt idx="625">
                  <c:v>36025</c:v>
                </c:pt>
                <c:pt idx="626">
                  <c:v>36026</c:v>
                </c:pt>
                <c:pt idx="627">
                  <c:v>36027</c:v>
                </c:pt>
                <c:pt idx="628">
                  <c:v>36028</c:v>
                </c:pt>
                <c:pt idx="629">
                  <c:v>36029</c:v>
                </c:pt>
                <c:pt idx="630">
                  <c:v>36030</c:v>
                </c:pt>
                <c:pt idx="631">
                  <c:v>36031</c:v>
                </c:pt>
                <c:pt idx="632">
                  <c:v>36032</c:v>
                </c:pt>
                <c:pt idx="633">
                  <c:v>36033</c:v>
                </c:pt>
                <c:pt idx="634">
                  <c:v>36034</c:v>
                </c:pt>
                <c:pt idx="635">
                  <c:v>36035</c:v>
                </c:pt>
                <c:pt idx="636">
                  <c:v>36036</c:v>
                </c:pt>
                <c:pt idx="637">
                  <c:v>36037</c:v>
                </c:pt>
                <c:pt idx="638">
                  <c:v>36038</c:v>
                </c:pt>
                <c:pt idx="639">
                  <c:v>36039</c:v>
                </c:pt>
                <c:pt idx="640">
                  <c:v>36040</c:v>
                </c:pt>
                <c:pt idx="641">
                  <c:v>36041</c:v>
                </c:pt>
                <c:pt idx="642">
                  <c:v>36042</c:v>
                </c:pt>
                <c:pt idx="643">
                  <c:v>36043</c:v>
                </c:pt>
                <c:pt idx="644">
                  <c:v>36044</c:v>
                </c:pt>
                <c:pt idx="645">
                  <c:v>36045</c:v>
                </c:pt>
                <c:pt idx="646">
                  <c:v>36046</c:v>
                </c:pt>
                <c:pt idx="647">
                  <c:v>36047</c:v>
                </c:pt>
                <c:pt idx="648">
                  <c:v>36048</c:v>
                </c:pt>
                <c:pt idx="649">
                  <c:v>36049</c:v>
                </c:pt>
                <c:pt idx="650">
                  <c:v>36050</c:v>
                </c:pt>
                <c:pt idx="651">
                  <c:v>36051</c:v>
                </c:pt>
                <c:pt idx="652">
                  <c:v>36052</c:v>
                </c:pt>
                <c:pt idx="653">
                  <c:v>36053</c:v>
                </c:pt>
                <c:pt idx="654">
                  <c:v>36054</c:v>
                </c:pt>
                <c:pt idx="655">
                  <c:v>36055</c:v>
                </c:pt>
                <c:pt idx="656">
                  <c:v>36056</c:v>
                </c:pt>
                <c:pt idx="657">
                  <c:v>36057</c:v>
                </c:pt>
                <c:pt idx="658">
                  <c:v>36058</c:v>
                </c:pt>
                <c:pt idx="659">
                  <c:v>36059</c:v>
                </c:pt>
                <c:pt idx="660">
                  <c:v>36060</c:v>
                </c:pt>
                <c:pt idx="661">
                  <c:v>36061</c:v>
                </c:pt>
                <c:pt idx="662">
                  <c:v>36062</c:v>
                </c:pt>
                <c:pt idx="663">
                  <c:v>36063</c:v>
                </c:pt>
                <c:pt idx="664">
                  <c:v>36064</c:v>
                </c:pt>
                <c:pt idx="665">
                  <c:v>36065</c:v>
                </c:pt>
                <c:pt idx="666">
                  <c:v>36066</c:v>
                </c:pt>
                <c:pt idx="667">
                  <c:v>36067</c:v>
                </c:pt>
                <c:pt idx="668">
                  <c:v>36068</c:v>
                </c:pt>
                <c:pt idx="669">
                  <c:v>36069</c:v>
                </c:pt>
                <c:pt idx="670">
                  <c:v>36070</c:v>
                </c:pt>
                <c:pt idx="671">
                  <c:v>36071</c:v>
                </c:pt>
                <c:pt idx="672">
                  <c:v>36072</c:v>
                </c:pt>
                <c:pt idx="673">
                  <c:v>36073</c:v>
                </c:pt>
                <c:pt idx="674">
                  <c:v>36074</c:v>
                </c:pt>
                <c:pt idx="675">
                  <c:v>36075</c:v>
                </c:pt>
                <c:pt idx="676">
                  <c:v>36076</c:v>
                </c:pt>
                <c:pt idx="677">
                  <c:v>36077</c:v>
                </c:pt>
                <c:pt idx="678">
                  <c:v>36078</c:v>
                </c:pt>
                <c:pt idx="679">
                  <c:v>36079</c:v>
                </c:pt>
                <c:pt idx="680">
                  <c:v>36080</c:v>
                </c:pt>
                <c:pt idx="681">
                  <c:v>36081</c:v>
                </c:pt>
                <c:pt idx="682">
                  <c:v>36082</c:v>
                </c:pt>
                <c:pt idx="683">
                  <c:v>36083</c:v>
                </c:pt>
                <c:pt idx="684">
                  <c:v>36084</c:v>
                </c:pt>
                <c:pt idx="685">
                  <c:v>36085</c:v>
                </c:pt>
                <c:pt idx="686">
                  <c:v>36086</c:v>
                </c:pt>
                <c:pt idx="687">
                  <c:v>36087</c:v>
                </c:pt>
                <c:pt idx="688">
                  <c:v>36088</c:v>
                </c:pt>
                <c:pt idx="689">
                  <c:v>36089</c:v>
                </c:pt>
                <c:pt idx="690">
                  <c:v>36090</c:v>
                </c:pt>
                <c:pt idx="691">
                  <c:v>36091</c:v>
                </c:pt>
                <c:pt idx="692">
                  <c:v>36092</c:v>
                </c:pt>
                <c:pt idx="693">
                  <c:v>36093</c:v>
                </c:pt>
                <c:pt idx="694">
                  <c:v>36094</c:v>
                </c:pt>
                <c:pt idx="695">
                  <c:v>36095</c:v>
                </c:pt>
                <c:pt idx="696">
                  <c:v>36096</c:v>
                </c:pt>
                <c:pt idx="697">
                  <c:v>36097</c:v>
                </c:pt>
                <c:pt idx="698">
                  <c:v>36098</c:v>
                </c:pt>
                <c:pt idx="699">
                  <c:v>36099</c:v>
                </c:pt>
                <c:pt idx="700">
                  <c:v>36100</c:v>
                </c:pt>
                <c:pt idx="701">
                  <c:v>36101</c:v>
                </c:pt>
                <c:pt idx="702">
                  <c:v>36102</c:v>
                </c:pt>
                <c:pt idx="703">
                  <c:v>36103</c:v>
                </c:pt>
                <c:pt idx="704">
                  <c:v>36104</c:v>
                </c:pt>
                <c:pt idx="705">
                  <c:v>36105</c:v>
                </c:pt>
                <c:pt idx="706">
                  <c:v>36106</c:v>
                </c:pt>
                <c:pt idx="707">
                  <c:v>36107</c:v>
                </c:pt>
                <c:pt idx="708">
                  <c:v>36108</c:v>
                </c:pt>
                <c:pt idx="709">
                  <c:v>36109</c:v>
                </c:pt>
                <c:pt idx="710">
                  <c:v>36110</c:v>
                </c:pt>
                <c:pt idx="711">
                  <c:v>36111</c:v>
                </c:pt>
                <c:pt idx="712">
                  <c:v>36112</c:v>
                </c:pt>
                <c:pt idx="713">
                  <c:v>36113</c:v>
                </c:pt>
                <c:pt idx="714">
                  <c:v>36114</c:v>
                </c:pt>
                <c:pt idx="715">
                  <c:v>36115</c:v>
                </c:pt>
                <c:pt idx="716">
                  <c:v>36116</c:v>
                </c:pt>
                <c:pt idx="717">
                  <c:v>36117</c:v>
                </c:pt>
                <c:pt idx="718">
                  <c:v>36118</c:v>
                </c:pt>
                <c:pt idx="719">
                  <c:v>36119</c:v>
                </c:pt>
                <c:pt idx="720">
                  <c:v>36120</c:v>
                </c:pt>
                <c:pt idx="721">
                  <c:v>36121</c:v>
                </c:pt>
                <c:pt idx="722">
                  <c:v>36122</c:v>
                </c:pt>
                <c:pt idx="723">
                  <c:v>36123</c:v>
                </c:pt>
                <c:pt idx="724">
                  <c:v>36124</c:v>
                </c:pt>
                <c:pt idx="725">
                  <c:v>36125</c:v>
                </c:pt>
                <c:pt idx="726">
                  <c:v>36126</c:v>
                </c:pt>
                <c:pt idx="727">
                  <c:v>36127</c:v>
                </c:pt>
                <c:pt idx="728">
                  <c:v>36128</c:v>
                </c:pt>
                <c:pt idx="729">
                  <c:v>36129</c:v>
                </c:pt>
                <c:pt idx="730">
                  <c:v>36130</c:v>
                </c:pt>
                <c:pt idx="731">
                  <c:v>36131</c:v>
                </c:pt>
                <c:pt idx="732">
                  <c:v>36132</c:v>
                </c:pt>
                <c:pt idx="733">
                  <c:v>36133</c:v>
                </c:pt>
                <c:pt idx="734">
                  <c:v>36134</c:v>
                </c:pt>
                <c:pt idx="735">
                  <c:v>36135</c:v>
                </c:pt>
                <c:pt idx="736">
                  <c:v>36136</c:v>
                </c:pt>
                <c:pt idx="737">
                  <c:v>36137</c:v>
                </c:pt>
                <c:pt idx="738">
                  <c:v>36138</c:v>
                </c:pt>
                <c:pt idx="739">
                  <c:v>36139</c:v>
                </c:pt>
                <c:pt idx="740">
                  <c:v>36140</c:v>
                </c:pt>
                <c:pt idx="741">
                  <c:v>36141</c:v>
                </c:pt>
                <c:pt idx="742">
                  <c:v>36142</c:v>
                </c:pt>
                <c:pt idx="743">
                  <c:v>36143</c:v>
                </c:pt>
                <c:pt idx="744">
                  <c:v>36144</c:v>
                </c:pt>
                <c:pt idx="745">
                  <c:v>36145</c:v>
                </c:pt>
                <c:pt idx="746">
                  <c:v>36146</c:v>
                </c:pt>
                <c:pt idx="747">
                  <c:v>36147</c:v>
                </c:pt>
                <c:pt idx="748">
                  <c:v>36148</c:v>
                </c:pt>
                <c:pt idx="749">
                  <c:v>36149</c:v>
                </c:pt>
                <c:pt idx="750">
                  <c:v>36150</c:v>
                </c:pt>
                <c:pt idx="751">
                  <c:v>36151</c:v>
                </c:pt>
                <c:pt idx="752">
                  <c:v>36152</c:v>
                </c:pt>
                <c:pt idx="753">
                  <c:v>36153</c:v>
                </c:pt>
                <c:pt idx="754">
                  <c:v>36154</c:v>
                </c:pt>
                <c:pt idx="755">
                  <c:v>36155</c:v>
                </c:pt>
                <c:pt idx="756">
                  <c:v>36156</c:v>
                </c:pt>
                <c:pt idx="757">
                  <c:v>36157</c:v>
                </c:pt>
                <c:pt idx="758">
                  <c:v>36158</c:v>
                </c:pt>
                <c:pt idx="759">
                  <c:v>36159</c:v>
                </c:pt>
                <c:pt idx="760">
                  <c:v>36160</c:v>
                </c:pt>
                <c:pt idx="761">
                  <c:v>36161</c:v>
                </c:pt>
                <c:pt idx="762">
                  <c:v>36162</c:v>
                </c:pt>
                <c:pt idx="763">
                  <c:v>36163</c:v>
                </c:pt>
                <c:pt idx="764">
                  <c:v>36164</c:v>
                </c:pt>
                <c:pt idx="765">
                  <c:v>36165</c:v>
                </c:pt>
                <c:pt idx="766">
                  <c:v>36166</c:v>
                </c:pt>
                <c:pt idx="767">
                  <c:v>36167</c:v>
                </c:pt>
                <c:pt idx="768">
                  <c:v>36168</c:v>
                </c:pt>
                <c:pt idx="769">
                  <c:v>36169</c:v>
                </c:pt>
                <c:pt idx="770">
                  <c:v>36170</c:v>
                </c:pt>
                <c:pt idx="771">
                  <c:v>36171</c:v>
                </c:pt>
                <c:pt idx="772">
                  <c:v>36172</c:v>
                </c:pt>
                <c:pt idx="773">
                  <c:v>36173</c:v>
                </c:pt>
                <c:pt idx="774">
                  <c:v>36174</c:v>
                </c:pt>
                <c:pt idx="775">
                  <c:v>36175</c:v>
                </c:pt>
                <c:pt idx="776">
                  <c:v>36176</c:v>
                </c:pt>
                <c:pt idx="777">
                  <c:v>36177</c:v>
                </c:pt>
                <c:pt idx="778">
                  <c:v>36178</c:v>
                </c:pt>
                <c:pt idx="779">
                  <c:v>36179</c:v>
                </c:pt>
                <c:pt idx="780">
                  <c:v>36180</c:v>
                </c:pt>
                <c:pt idx="781">
                  <c:v>36181</c:v>
                </c:pt>
                <c:pt idx="782">
                  <c:v>36182</c:v>
                </c:pt>
                <c:pt idx="783">
                  <c:v>36183</c:v>
                </c:pt>
                <c:pt idx="784">
                  <c:v>36184</c:v>
                </c:pt>
                <c:pt idx="785">
                  <c:v>36185</c:v>
                </c:pt>
                <c:pt idx="786">
                  <c:v>36186</c:v>
                </c:pt>
                <c:pt idx="787">
                  <c:v>36187</c:v>
                </c:pt>
                <c:pt idx="788">
                  <c:v>36188</c:v>
                </c:pt>
                <c:pt idx="789">
                  <c:v>36189</c:v>
                </c:pt>
                <c:pt idx="790">
                  <c:v>36190</c:v>
                </c:pt>
                <c:pt idx="791">
                  <c:v>36191</c:v>
                </c:pt>
                <c:pt idx="792">
                  <c:v>36192</c:v>
                </c:pt>
                <c:pt idx="793">
                  <c:v>36193</c:v>
                </c:pt>
                <c:pt idx="794">
                  <c:v>36194</c:v>
                </c:pt>
                <c:pt idx="795">
                  <c:v>36195</c:v>
                </c:pt>
                <c:pt idx="796">
                  <c:v>36196</c:v>
                </c:pt>
                <c:pt idx="797">
                  <c:v>36197</c:v>
                </c:pt>
                <c:pt idx="798">
                  <c:v>36198</c:v>
                </c:pt>
                <c:pt idx="799">
                  <c:v>36199</c:v>
                </c:pt>
                <c:pt idx="800">
                  <c:v>36200</c:v>
                </c:pt>
                <c:pt idx="801">
                  <c:v>36201</c:v>
                </c:pt>
                <c:pt idx="802">
                  <c:v>36202</c:v>
                </c:pt>
                <c:pt idx="803">
                  <c:v>36203</c:v>
                </c:pt>
                <c:pt idx="804">
                  <c:v>36204</c:v>
                </c:pt>
                <c:pt idx="805">
                  <c:v>36205</c:v>
                </c:pt>
                <c:pt idx="806">
                  <c:v>36206</c:v>
                </c:pt>
                <c:pt idx="807">
                  <c:v>36207</c:v>
                </c:pt>
                <c:pt idx="808">
                  <c:v>36208</c:v>
                </c:pt>
                <c:pt idx="809">
                  <c:v>36209</c:v>
                </c:pt>
                <c:pt idx="810">
                  <c:v>36210</c:v>
                </c:pt>
                <c:pt idx="811">
                  <c:v>36211</c:v>
                </c:pt>
                <c:pt idx="812">
                  <c:v>36212</c:v>
                </c:pt>
                <c:pt idx="813">
                  <c:v>36213</c:v>
                </c:pt>
                <c:pt idx="814">
                  <c:v>36214</c:v>
                </c:pt>
                <c:pt idx="815">
                  <c:v>36215</c:v>
                </c:pt>
                <c:pt idx="816">
                  <c:v>36216</c:v>
                </c:pt>
                <c:pt idx="817">
                  <c:v>36217</c:v>
                </c:pt>
                <c:pt idx="818">
                  <c:v>36218</c:v>
                </c:pt>
                <c:pt idx="819">
                  <c:v>36219</c:v>
                </c:pt>
                <c:pt idx="820">
                  <c:v>36220</c:v>
                </c:pt>
                <c:pt idx="821">
                  <c:v>36221</c:v>
                </c:pt>
                <c:pt idx="822">
                  <c:v>36222</c:v>
                </c:pt>
                <c:pt idx="823">
                  <c:v>36223</c:v>
                </c:pt>
                <c:pt idx="824">
                  <c:v>36224</c:v>
                </c:pt>
                <c:pt idx="825">
                  <c:v>36225</c:v>
                </c:pt>
                <c:pt idx="826">
                  <c:v>36226</c:v>
                </c:pt>
                <c:pt idx="827">
                  <c:v>36227</c:v>
                </c:pt>
                <c:pt idx="828">
                  <c:v>36228</c:v>
                </c:pt>
                <c:pt idx="829">
                  <c:v>36229</c:v>
                </c:pt>
                <c:pt idx="830">
                  <c:v>36230</c:v>
                </c:pt>
                <c:pt idx="831">
                  <c:v>36231</c:v>
                </c:pt>
                <c:pt idx="832">
                  <c:v>36232</c:v>
                </c:pt>
                <c:pt idx="833">
                  <c:v>36233</c:v>
                </c:pt>
                <c:pt idx="834">
                  <c:v>36234</c:v>
                </c:pt>
                <c:pt idx="835">
                  <c:v>36235</c:v>
                </c:pt>
                <c:pt idx="836">
                  <c:v>36236</c:v>
                </c:pt>
                <c:pt idx="837">
                  <c:v>36237</c:v>
                </c:pt>
                <c:pt idx="838">
                  <c:v>36238</c:v>
                </c:pt>
                <c:pt idx="839">
                  <c:v>36239</c:v>
                </c:pt>
                <c:pt idx="840">
                  <c:v>36240</c:v>
                </c:pt>
                <c:pt idx="841">
                  <c:v>36241</c:v>
                </c:pt>
                <c:pt idx="842">
                  <c:v>36242</c:v>
                </c:pt>
                <c:pt idx="843">
                  <c:v>36243</c:v>
                </c:pt>
                <c:pt idx="844">
                  <c:v>36244</c:v>
                </c:pt>
                <c:pt idx="845">
                  <c:v>36245</c:v>
                </c:pt>
                <c:pt idx="846">
                  <c:v>36246</c:v>
                </c:pt>
                <c:pt idx="847">
                  <c:v>36247</c:v>
                </c:pt>
                <c:pt idx="848">
                  <c:v>36248</c:v>
                </c:pt>
                <c:pt idx="849">
                  <c:v>36249</c:v>
                </c:pt>
                <c:pt idx="850">
                  <c:v>36250</c:v>
                </c:pt>
                <c:pt idx="851">
                  <c:v>36251</c:v>
                </c:pt>
                <c:pt idx="852">
                  <c:v>36252</c:v>
                </c:pt>
                <c:pt idx="853">
                  <c:v>36253</c:v>
                </c:pt>
                <c:pt idx="854">
                  <c:v>36254</c:v>
                </c:pt>
                <c:pt idx="855">
                  <c:v>36255</c:v>
                </c:pt>
                <c:pt idx="856">
                  <c:v>36256</c:v>
                </c:pt>
                <c:pt idx="857">
                  <c:v>36257</c:v>
                </c:pt>
                <c:pt idx="858">
                  <c:v>36258</c:v>
                </c:pt>
                <c:pt idx="859">
                  <c:v>36259</c:v>
                </c:pt>
                <c:pt idx="860">
                  <c:v>36260</c:v>
                </c:pt>
                <c:pt idx="861">
                  <c:v>36261</c:v>
                </c:pt>
                <c:pt idx="862">
                  <c:v>36262</c:v>
                </c:pt>
                <c:pt idx="863">
                  <c:v>36263</c:v>
                </c:pt>
                <c:pt idx="864">
                  <c:v>36264</c:v>
                </c:pt>
                <c:pt idx="865">
                  <c:v>36265</c:v>
                </c:pt>
                <c:pt idx="866">
                  <c:v>36266</c:v>
                </c:pt>
                <c:pt idx="867">
                  <c:v>36267</c:v>
                </c:pt>
                <c:pt idx="868">
                  <c:v>36268</c:v>
                </c:pt>
                <c:pt idx="869">
                  <c:v>36269</c:v>
                </c:pt>
                <c:pt idx="870">
                  <c:v>36270</c:v>
                </c:pt>
                <c:pt idx="871">
                  <c:v>36271</c:v>
                </c:pt>
                <c:pt idx="872">
                  <c:v>36272</c:v>
                </c:pt>
                <c:pt idx="873">
                  <c:v>36273</c:v>
                </c:pt>
                <c:pt idx="874">
                  <c:v>36274</c:v>
                </c:pt>
                <c:pt idx="875">
                  <c:v>36275</c:v>
                </c:pt>
                <c:pt idx="876">
                  <c:v>36276</c:v>
                </c:pt>
                <c:pt idx="877">
                  <c:v>36277</c:v>
                </c:pt>
                <c:pt idx="878">
                  <c:v>36278</c:v>
                </c:pt>
                <c:pt idx="879">
                  <c:v>36279</c:v>
                </c:pt>
                <c:pt idx="880">
                  <c:v>36280</c:v>
                </c:pt>
                <c:pt idx="881">
                  <c:v>36281</c:v>
                </c:pt>
                <c:pt idx="882">
                  <c:v>36282</c:v>
                </c:pt>
                <c:pt idx="883">
                  <c:v>36283</c:v>
                </c:pt>
                <c:pt idx="884">
                  <c:v>36284</c:v>
                </c:pt>
                <c:pt idx="885">
                  <c:v>36285</c:v>
                </c:pt>
                <c:pt idx="886">
                  <c:v>36286</c:v>
                </c:pt>
                <c:pt idx="887">
                  <c:v>36287</c:v>
                </c:pt>
                <c:pt idx="888">
                  <c:v>36288</c:v>
                </c:pt>
                <c:pt idx="889">
                  <c:v>36289</c:v>
                </c:pt>
                <c:pt idx="890">
                  <c:v>36290</c:v>
                </c:pt>
                <c:pt idx="891">
                  <c:v>36291</c:v>
                </c:pt>
                <c:pt idx="892">
                  <c:v>36292</c:v>
                </c:pt>
                <c:pt idx="893">
                  <c:v>36293</c:v>
                </c:pt>
                <c:pt idx="894">
                  <c:v>36294</c:v>
                </c:pt>
                <c:pt idx="895">
                  <c:v>36295</c:v>
                </c:pt>
                <c:pt idx="896">
                  <c:v>36296</c:v>
                </c:pt>
                <c:pt idx="897">
                  <c:v>36297</c:v>
                </c:pt>
                <c:pt idx="898">
                  <c:v>36298</c:v>
                </c:pt>
                <c:pt idx="899">
                  <c:v>36299</c:v>
                </c:pt>
                <c:pt idx="900">
                  <c:v>36300</c:v>
                </c:pt>
                <c:pt idx="901">
                  <c:v>36301</c:v>
                </c:pt>
                <c:pt idx="902">
                  <c:v>36302</c:v>
                </c:pt>
                <c:pt idx="903">
                  <c:v>36303</c:v>
                </c:pt>
                <c:pt idx="904">
                  <c:v>36304</c:v>
                </c:pt>
                <c:pt idx="905">
                  <c:v>36305</c:v>
                </c:pt>
                <c:pt idx="906">
                  <c:v>36306</c:v>
                </c:pt>
                <c:pt idx="907">
                  <c:v>36307</c:v>
                </c:pt>
                <c:pt idx="908">
                  <c:v>36308</c:v>
                </c:pt>
                <c:pt idx="909">
                  <c:v>36309</c:v>
                </c:pt>
                <c:pt idx="910">
                  <c:v>36310</c:v>
                </c:pt>
                <c:pt idx="911">
                  <c:v>36311</c:v>
                </c:pt>
                <c:pt idx="912">
                  <c:v>36312</c:v>
                </c:pt>
                <c:pt idx="913">
                  <c:v>36313</c:v>
                </c:pt>
                <c:pt idx="914">
                  <c:v>36314</c:v>
                </c:pt>
                <c:pt idx="915">
                  <c:v>36315</c:v>
                </c:pt>
                <c:pt idx="916">
                  <c:v>36316</c:v>
                </c:pt>
                <c:pt idx="917">
                  <c:v>36317</c:v>
                </c:pt>
                <c:pt idx="918">
                  <c:v>36318</c:v>
                </c:pt>
                <c:pt idx="919">
                  <c:v>36319</c:v>
                </c:pt>
                <c:pt idx="920">
                  <c:v>36320</c:v>
                </c:pt>
                <c:pt idx="921">
                  <c:v>36321</c:v>
                </c:pt>
                <c:pt idx="922">
                  <c:v>36322</c:v>
                </c:pt>
                <c:pt idx="923">
                  <c:v>36323</c:v>
                </c:pt>
                <c:pt idx="924">
                  <c:v>36324</c:v>
                </c:pt>
                <c:pt idx="925">
                  <c:v>36325</c:v>
                </c:pt>
                <c:pt idx="926">
                  <c:v>36326</c:v>
                </c:pt>
                <c:pt idx="927">
                  <c:v>36327</c:v>
                </c:pt>
                <c:pt idx="928">
                  <c:v>36328</c:v>
                </c:pt>
                <c:pt idx="929">
                  <c:v>36329</c:v>
                </c:pt>
                <c:pt idx="930">
                  <c:v>36330</c:v>
                </c:pt>
                <c:pt idx="931">
                  <c:v>36331</c:v>
                </c:pt>
                <c:pt idx="932">
                  <c:v>36332</c:v>
                </c:pt>
                <c:pt idx="933">
                  <c:v>36333</c:v>
                </c:pt>
                <c:pt idx="934">
                  <c:v>36334</c:v>
                </c:pt>
                <c:pt idx="935">
                  <c:v>36335</c:v>
                </c:pt>
                <c:pt idx="936">
                  <c:v>36336</c:v>
                </c:pt>
                <c:pt idx="937">
                  <c:v>36337</c:v>
                </c:pt>
                <c:pt idx="938">
                  <c:v>36338</c:v>
                </c:pt>
                <c:pt idx="939">
                  <c:v>36339</c:v>
                </c:pt>
                <c:pt idx="940">
                  <c:v>36340</c:v>
                </c:pt>
                <c:pt idx="941">
                  <c:v>36341</c:v>
                </c:pt>
                <c:pt idx="942">
                  <c:v>36342</c:v>
                </c:pt>
                <c:pt idx="943">
                  <c:v>36343</c:v>
                </c:pt>
                <c:pt idx="944">
                  <c:v>36344</c:v>
                </c:pt>
                <c:pt idx="945">
                  <c:v>36345</c:v>
                </c:pt>
                <c:pt idx="946">
                  <c:v>36346</c:v>
                </c:pt>
                <c:pt idx="947">
                  <c:v>36347</c:v>
                </c:pt>
                <c:pt idx="948">
                  <c:v>36348</c:v>
                </c:pt>
                <c:pt idx="949">
                  <c:v>36349</c:v>
                </c:pt>
                <c:pt idx="950">
                  <c:v>36350</c:v>
                </c:pt>
                <c:pt idx="951">
                  <c:v>36351</c:v>
                </c:pt>
                <c:pt idx="952">
                  <c:v>36352</c:v>
                </c:pt>
                <c:pt idx="953">
                  <c:v>36353</c:v>
                </c:pt>
                <c:pt idx="954">
                  <c:v>36354</c:v>
                </c:pt>
                <c:pt idx="955">
                  <c:v>36355</c:v>
                </c:pt>
                <c:pt idx="956">
                  <c:v>36356</c:v>
                </c:pt>
                <c:pt idx="957">
                  <c:v>36357</c:v>
                </c:pt>
                <c:pt idx="958">
                  <c:v>36358</c:v>
                </c:pt>
                <c:pt idx="959">
                  <c:v>36359</c:v>
                </c:pt>
                <c:pt idx="960">
                  <c:v>36360</c:v>
                </c:pt>
                <c:pt idx="961">
                  <c:v>36361</c:v>
                </c:pt>
                <c:pt idx="962">
                  <c:v>36362</c:v>
                </c:pt>
                <c:pt idx="963">
                  <c:v>36363</c:v>
                </c:pt>
                <c:pt idx="964">
                  <c:v>36364</c:v>
                </c:pt>
                <c:pt idx="965">
                  <c:v>36365</c:v>
                </c:pt>
                <c:pt idx="966">
                  <c:v>36366</c:v>
                </c:pt>
                <c:pt idx="967">
                  <c:v>36367</c:v>
                </c:pt>
                <c:pt idx="968">
                  <c:v>36368</c:v>
                </c:pt>
                <c:pt idx="969">
                  <c:v>36369</c:v>
                </c:pt>
                <c:pt idx="970">
                  <c:v>36370</c:v>
                </c:pt>
                <c:pt idx="971">
                  <c:v>36371</c:v>
                </c:pt>
                <c:pt idx="972">
                  <c:v>36372</c:v>
                </c:pt>
                <c:pt idx="973">
                  <c:v>36373</c:v>
                </c:pt>
                <c:pt idx="974">
                  <c:v>36374</c:v>
                </c:pt>
                <c:pt idx="975">
                  <c:v>36375</c:v>
                </c:pt>
                <c:pt idx="976">
                  <c:v>36376</c:v>
                </c:pt>
                <c:pt idx="977">
                  <c:v>36377</c:v>
                </c:pt>
                <c:pt idx="978">
                  <c:v>36378</c:v>
                </c:pt>
                <c:pt idx="979">
                  <c:v>36379</c:v>
                </c:pt>
                <c:pt idx="980">
                  <c:v>36380</c:v>
                </c:pt>
                <c:pt idx="981">
                  <c:v>36381</c:v>
                </c:pt>
                <c:pt idx="982">
                  <c:v>36382</c:v>
                </c:pt>
                <c:pt idx="983">
                  <c:v>36383</c:v>
                </c:pt>
                <c:pt idx="984">
                  <c:v>36384</c:v>
                </c:pt>
                <c:pt idx="985">
                  <c:v>36385</c:v>
                </c:pt>
                <c:pt idx="986">
                  <c:v>36386</c:v>
                </c:pt>
                <c:pt idx="987">
                  <c:v>36387</c:v>
                </c:pt>
                <c:pt idx="988">
                  <c:v>36388</c:v>
                </c:pt>
                <c:pt idx="989">
                  <c:v>36389</c:v>
                </c:pt>
                <c:pt idx="990">
                  <c:v>36390</c:v>
                </c:pt>
                <c:pt idx="991">
                  <c:v>36391</c:v>
                </c:pt>
                <c:pt idx="992">
                  <c:v>36392</c:v>
                </c:pt>
                <c:pt idx="993">
                  <c:v>36393</c:v>
                </c:pt>
                <c:pt idx="994">
                  <c:v>36394</c:v>
                </c:pt>
                <c:pt idx="995">
                  <c:v>36395</c:v>
                </c:pt>
                <c:pt idx="996">
                  <c:v>36396</c:v>
                </c:pt>
                <c:pt idx="997">
                  <c:v>36397</c:v>
                </c:pt>
                <c:pt idx="998">
                  <c:v>36398</c:v>
                </c:pt>
                <c:pt idx="999">
                  <c:v>36399</c:v>
                </c:pt>
                <c:pt idx="1000">
                  <c:v>36400</c:v>
                </c:pt>
                <c:pt idx="1001">
                  <c:v>36401</c:v>
                </c:pt>
                <c:pt idx="1002">
                  <c:v>36402</c:v>
                </c:pt>
                <c:pt idx="1003">
                  <c:v>36403</c:v>
                </c:pt>
                <c:pt idx="1004">
                  <c:v>36404</c:v>
                </c:pt>
                <c:pt idx="1005">
                  <c:v>36405</c:v>
                </c:pt>
                <c:pt idx="1006">
                  <c:v>36406</c:v>
                </c:pt>
                <c:pt idx="1007">
                  <c:v>36407</c:v>
                </c:pt>
                <c:pt idx="1008">
                  <c:v>36408</c:v>
                </c:pt>
                <c:pt idx="1009">
                  <c:v>36409</c:v>
                </c:pt>
                <c:pt idx="1010">
                  <c:v>36410</c:v>
                </c:pt>
                <c:pt idx="1011">
                  <c:v>36411</c:v>
                </c:pt>
                <c:pt idx="1012">
                  <c:v>36412</c:v>
                </c:pt>
                <c:pt idx="1013">
                  <c:v>36413</c:v>
                </c:pt>
                <c:pt idx="1014">
                  <c:v>36414</c:v>
                </c:pt>
                <c:pt idx="1015">
                  <c:v>36415</c:v>
                </c:pt>
                <c:pt idx="1016">
                  <c:v>36416</c:v>
                </c:pt>
                <c:pt idx="1017">
                  <c:v>36417</c:v>
                </c:pt>
                <c:pt idx="1018">
                  <c:v>36418</c:v>
                </c:pt>
                <c:pt idx="1019">
                  <c:v>36419</c:v>
                </c:pt>
                <c:pt idx="1020">
                  <c:v>36420</c:v>
                </c:pt>
                <c:pt idx="1021">
                  <c:v>36421</c:v>
                </c:pt>
                <c:pt idx="1022">
                  <c:v>36422</c:v>
                </c:pt>
                <c:pt idx="1023">
                  <c:v>36423</c:v>
                </c:pt>
                <c:pt idx="1024">
                  <c:v>36424</c:v>
                </c:pt>
                <c:pt idx="1025">
                  <c:v>36425</c:v>
                </c:pt>
                <c:pt idx="1026">
                  <c:v>36426</c:v>
                </c:pt>
                <c:pt idx="1027">
                  <c:v>36427</c:v>
                </c:pt>
                <c:pt idx="1028">
                  <c:v>36428</c:v>
                </c:pt>
                <c:pt idx="1029">
                  <c:v>36429</c:v>
                </c:pt>
                <c:pt idx="1030">
                  <c:v>36430</c:v>
                </c:pt>
                <c:pt idx="1031">
                  <c:v>36431</c:v>
                </c:pt>
                <c:pt idx="1032">
                  <c:v>36432</c:v>
                </c:pt>
                <c:pt idx="1033">
                  <c:v>36433</c:v>
                </c:pt>
                <c:pt idx="1034">
                  <c:v>36434</c:v>
                </c:pt>
                <c:pt idx="1035">
                  <c:v>36435</c:v>
                </c:pt>
                <c:pt idx="1036">
                  <c:v>36436</c:v>
                </c:pt>
                <c:pt idx="1037">
                  <c:v>36437</c:v>
                </c:pt>
                <c:pt idx="1038">
                  <c:v>36438</c:v>
                </c:pt>
                <c:pt idx="1039">
                  <c:v>36439</c:v>
                </c:pt>
                <c:pt idx="1040">
                  <c:v>36440</c:v>
                </c:pt>
                <c:pt idx="1041">
                  <c:v>36441</c:v>
                </c:pt>
                <c:pt idx="1042">
                  <c:v>36442</c:v>
                </c:pt>
                <c:pt idx="1043">
                  <c:v>36443</c:v>
                </c:pt>
                <c:pt idx="1044">
                  <c:v>36444</c:v>
                </c:pt>
                <c:pt idx="1045">
                  <c:v>36445</c:v>
                </c:pt>
                <c:pt idx="1046">
                  <c:v>36446</c:v>
                </c:pt>
                <c:pt idx="1047">
                  <c:v>36447</c:v>
                </c:pt>
                <c:pt idx="1048">
                  <c:v>36448</c:v>
                </c:pt>
                <c:pt idx="1049">
                  <c:v>36449</c:v>
                </c:pt>
                <c:pt idx="1050">
                  <c:v>36450</c:v>
                </c:pt>
                <c:pt idx="1051">
                  <c:v>36451</c:v>
                </c:pt>
                <c:pt idx="1052">
                  <c:v>36452</c:v>
                </c:pt>
                <c:pt idx="1053">
                  <c:v>36453</c:v>
                </c:pt>
                <c:pt idx="1054">
                  <c:v>36454</c:v>
                </c:pt>
                <c:pt idx="1055">
                  <c:v>36455</c:v>
                </c:pt>
                <c:pt idx="1056">
                  <c:v>36456</c:v>
                </c:pt>
                <c:pt idx="1057">
                  <c:v>36457</c:v>
                </c:pt>
                <c:pt idx="1058">
                  <c:v>36458</c:v>
                </c:pt>
                <c:pt idx="1059">
                  <c:v>36459</c:v>
                </c:pt>
                <c:pt idx="1060">
                  <c:v>36460</c:v>
                </c:pt>
                <c:pt idx="1061">
                  <c:v>36461</c:v>
                </c:pt>
                <c:pt idx="1062">
                  <c:v>36462</c:v>
                </c:pt>
                <c:pt idx="1063">
                  <c:v>36463</c:v>
                </c:pt>
                <c:pt idx="1064">
                  <c:v>36464</c:v>
                </c:pt>
                <c:pt idx="1065">
                  <c:v>36465</c:v>
                </c:pt>
                <c:pt idx="1066">
                  <c:v>36466</c:v>
                </c:pt>
                <c:pt idx="1067">
                  <c:v>36467</c:v>
                </c:pt>
                <c:pt idx="1068">
                  <c:v>36468</c:v>
                </c:pt>
                <c:pt idx="1069">
                  <c:v>36469</c:v>
                </c:pt>
                <c:pt idx="1070">
                  <c:v>36470</c:v>
                </c:pt>
                <c:pt idx="1071">
                  <c:v>36471</c:v>
                </c:pt>
                <c:pt idx="1072">
                  <c:v>36472</c:v>
                </c:pt>
                <c:pt idx="1073">
                  <c:v>36473</c:v>
                </c:pt>
                <c:pt idx="1074">
                  <c:v>36474</c:v>
                </c:pt>
                <c:pt idx="1075">
                  <c:v>36475</c:v>
                </c:pt>
                <c:pt idx="1076">
                  <c:v>36476</c:v>
                </c:pt>
                <c:pt idx="1077">
                  <c:v>36477</c:v>
                </c:pt>
                <c:pt idx="1078">
                  <c:v>36478</c:v>
                </c:pt>
                <c:pt idx="1079">
                  <c:v>36479</c:v>
                </c:pt>
                <c:pt idx="1080">
                  <c:v>36480</c:v>
                </c:pt>
                <c:pt idx="1081">
                  <c:v>36481</c:v>
                </c:pt>
                <c:pt idx="1082">
                  <c:v>36482</c:v>
                </c:pt>
                <c:pt idx="1083">
                  <c:v>36483</c:v>
                </c:pt>
                <c:pt idx="1084">
                  <c:v>36484</c:v>
                </c:pt>
                <c:pt idx="1085">
                  <c:v>36485</c:v>
                </c:pt>
                <c:pt idx="1086">
                  <c:v>36486</c:v>
                </c:pt>
                <c:pt idx="1087">
                  <c:v>36487</c:v>
                </c:pt>
                <c:pt idx="1088">
                  <c:v>36488</c:v>
                </c:pt>
                <c:pt idx="1089">
                  <c:v>36489</c:v>
                </c:pt>
                <c:pt idx="1090">
                  <c:v>36490</c:v>
                </c:pt>
                <c:pt idx="1091">
                  <c:v>36491</c:v>
                </c:pt>
                <c:pt idx="1092">
                  <c:v>36492</c:v>
                </c:pt>
                <c:pt idx="1093">
                  <c:v>36493</c:v>
                </c:pt>
                <c:pt idx="1094">
                  <c:v>36494</c:v>
                </c:pt>
                <c:pt idx="1095">
                  <c:v>36495</c:v>
                </c:pt>
                <c:pt idx="1096">
                  <c:v>36496</c:v>
                </c:pt>
                <c:pt idx="1097">
                  <c:v>36497</c:v>
                </c:pt>
                <c:pt idx="1098">
                  <c:v>36498</c:v>
                </c:pt>
                <c:pt idx="1099">
                  <c:v>36499</c:v>
                </c:pt>
                <c:pt idx="1100">
                  <c:v>36500</c:v>
                </c:pt>
                <c:pt idx="1101">
                  <c:v>36501</c:v>
                </c:pt>
                <c:pt idx="1102">
                  <c:v>36502</c:v>
                </c:pt>
                <c:pt idx="1103">
                  <c:v>36503</c:v>
                </c:pt>
                <c:pt idx="1104">
                  <c:v>36504</c:v>
                </c:pt>
                <c:pt idx="1105">
                  <c:v>36505</c:v>
                </c:pt>
                <c:pt idx="1106">
                  <c:v>36506</c:v>
                </c:pt>
                <c:pt idx="1107">
                  <c:v>36507</c:v>
                </c:pt>
                <c:pt idx="1108">
                  <c:v>36508</c:v>
                </c:pt>
                <c:pt idx="1109">
                  <c:v>36509</c:v>
                </c:pt>
                <c:pt idx="1110">
                  <c:v>36510</c:v>
                </c:pt>
                <c:pt idx="1111">
                  <c:v>36511</c:v>
                </c:pt>
                <c:pt idx="1112">
                  <c:v>36512</c:v>
                </c:pt>
                <c:pt idx="1113">
                  <c:v>36513</c:v>
                </c:pt>
                <c:pt idx="1114">
                  <c:v>36514</c:v>
                </c:pt>
                <c:pt idx="1115">
                  <c:v>36515</c:v>
                </c:pt>
                <c:pt idx="1116">
                  <c:v>36516</c:v>
                </c:pt>
                <c:pt idx="1117">
                  <c:v>36517</c:v>
                </c:pt>
                <c:pt idx="1118">
                  <c:v>36518</c:v>
                </c:pt>
                <c:pt idx="1119">
                  <c:v>36519</c:v>
                </c:pt>
                <c:pt idx="1120">
                  <c:v>36520</c:v>
                </c:pt>
                <c:pt idx="1121">
                  <c:v>36521</c:v>
                </c:pt>
                <c:pt idx="1122">
                  <c:v>36522</c:v>
                </c:pt>
                <c:pt idx="1123">
                  <c:v>36523</c:v>
                </c:pt>
                <c:pt idx="1124">
                  <c:v>36524</c:v>
                </c:pt>
                <c:pt idx="1125">
                  <c:v>36525</c:v>
                </c:pt>
                <c:pt idx="1126">
                  <c:v>36526</c:v>
                </c:pt>
                <c:pt idx="1127">
                  <c:v>36527</c:v>
                </c:pt>
                <c:pt idx="1128">
                  <c:v>36528</c:v>
                </c:pt>
                <c:pt idx="1129">
                  <c:v>36529</c:v>
                </c:pt>
                <c:pt idx="1130">
                  <c:v>36530</c:v>
                </c:pt>
                <c:pt idx="1131">
                  <c:v>36531</c:v>
                </c:pt>
                <c:pt idx="1132">
                  <c:v>36532</c:v>
                </c:pt>
                <c:pt idx="1133">
                  <c:v>36533</c:v>
                </c:pt>
                <c:pt idx="1134">
                  <c:v>36534</c:v>
                </c:pt>
                <c:pt idx="1135">
                  <c:v>36535</c:v>
                </c:pt>
                <c:pt idx="1136">
                  <c:v>36536</c:v>
                </c:pt>
                <c:pt idx="1137">
                  <c:v>36537</c:v>
                </c:pt>
                <c:pt idx="1138">
                  <c:v>36538</c:v>
                </c:pt>
                <c:pt idx="1139">
                  <c:v>36539</c:v>
                </c:pt>
                <c:pt idx="1140">
                  <c:v>36540</c:v>
                </c:pt>
                <c:pt idx="1141">
                  <c:v>36541</c:v>
                </c:pt>
                <c:pt idx="1142">
                  <c:v>36542</c:v>
                </c:pt>
                <c:pt idx="1143">
                  <c:v>36543</c:v>
                </c:pt>
                <c:pt idx="1144">
                  <c:v>36544</c:v>
                </c:pt>
                <c:pt idx="1145">
                  <c:v>36545</c:v>
                </c:pt>
                <c:pt idx="1146">
                  <c:v>36546</c:v>
                </c:pt>
                <c:pt idx="1147">
                  <c:v>36547</c:v>
                </c:pt>
                <c:pt idx="1148">
                  <c:v>36548</c:v>
                </c:pt>
                <c:pt idx="1149">
                  <c:v>36549</c:v>
                </c:pt>
                <c:pt idx="1150">
                  <c:v>36550</c:v>
                </c:pt>
                <c:pt idx="1151">
                  <c:v>36551</c:v>
                </c:pt>
                <c:pt idx="1152">
                  <c:v>36552</c:v>
                </c:pt>
                <c:pt idx="1153">
                  <c:v>36553</c:v>
                </c:pt>
                <c:pt idx="1154">
                  <c:v>36554</c:v>
                </c:pt>
                <c:pt idx="1155">
                  <c:v>36555</c:v>
                </c:pt>
                <c:pt idx="1156">
                  <c:v>36556</c:v>
                </c:pt>
                <c:pt idx="1157">
                  <c:v>36557</c:v>
                </c:pt>
                <c:pt idx="1158">
                  <c:v>36558</c:v>
                </c:pt>
                <c:pt idx="1159">
                  <c:v>36559</c:v>
                </c:pt>
                <c:pt idx="1160">
                  <c:v>36560</c:v>
                </c:pt>
                <c:pt idx="1161">
                  <c:v>36561</c:v>
                </c:pt>
                <c:pt idx="1162">
                  <c:v>36562</c:v>
                </c:pt>
                <c:pt idx="1163">
                  <c:v>36563</c:v>
                </c:pt>
                <c:pt idx="1164">
                  <c:v>36564</c:v>
                </c:pt>
                <c:pt idx="1165">
                  <c:v>36565</c:v>
                </c:pt>
                <c:pt idx="1166">
                  <c:v>36566</c:v>
                </c:pt>
                <c:pt idx="1167">
                  <c:v>36567</c:v>
                </c:pt>
                <c:pt idx="1168">
                  <c:v>36568</c:v>
                </c:pt>
                <c:pt idx="1169">
                  <c:v>36569</c:v>
                </c:pt>
                <c:pt idx="1170">
                  <c:v>36570</c:v>
                </c:pt>
                <c:pt idx="1171">
                  <c:v>36571</c:v>
                </c:pt>
                <c:pt idx="1172">
                  <c:v>36572</c:v>
                </c:pt>
                <c:pt idx="1173">
                  <c:v>36573</c:v>
                </c:pt>
                <c:pt idx="1174">
                  <c:v>36574</c:v>
                </c:pt>
                <c:pt idx="1175">
                  <c:v>36575</c:v>
                </c:pt>
                <c:pt idx="1176">
                  <c:v>36576</c:v>
                </c:pt>
                <c:pt idx="1177">
                  <c:v>36577</c:v>
                </c:pt>
                <c:pt idx="1178">
                  <c:v>36578</c:v>
                </c:pt>
                <c:pt idx="1179">
                  <c:v>36579</c:v>
                </c:pt>
                <c:pt idx="1180">
                  <c:v>36580</c:v>
                </c:pt>
                <c:pt idx="1181">
                  <c:v>36581</c:v>
                </c:pt>
                <c:pt idx="1182">
                  <c:v>36582</c:v>
                </c:pt>
                <c:pt idx="1183">
                  <c:v>36583</c:v>
                </c:pt>
                <c:pt idx="1184">
                  <c:v>36584</c:v>
                </c:pt>
                <c:pt idx="1185">
                  <c:v>36585</c:v>
                </c:pt>
                <c:pt idx="1186">
                  <c:v>36586</c:v>
                </c:pt>
                <c:pt idx="1187">
                  <c:v>36587</c:v>
                </c:pt>
                <c:pt idx="1188">
                  <c:v>36588</c:v>
                </c:pt>
                <c:pt idx="1189">
                  <c:v>36589</c:v>
                </c:pt>
                <c:pt idx="1190">
                  <c:v>36590</c:v>
                </c:pt>
                <c:pt idx="1191">
                  <c:v>36591</c:v>
                </c:pt>
                <c:pt idx="1192">
                  <c:v>36592</c:v>
                </c:pt>
                <c:pt idx="1193">
                  <c:v>36593</c:v>
                </c:pt>
                <c:pt idx="1194">
                  <c:v>36594</c:v>
                </c:pt>
                <c:pt idx="1195">
                  <c:v>36595</c:v>
                </c:pt>
                <c:pt idx="1196">
                  <c:v>36596</c:v>
                </c:pt>
                <c:pt idx="1197">
                  <c:v>36597</c:v>
                </c:pt>
                <c:pt idx="1198">
                  <c:v>36598</c:v>
                </c:pt>
                <c:pt idx="1199">
                  <c:v>36599</c:v>
                </c:pt>
                <c:pt idx="1200">
                  <c:v>36600</c:v>
                </c:pt>
                <c:pt idx="1201">
                  <c:v>36601</c:v>
                </c:pt>
                <c:pt idx="1202">
                  <c:v>36602</c:v>
                </c:pt>
                <c:pt idx="1203">
                  <c:v>36603</c:v>
                </c:pt>
                <c:pt idx="1204">
                  <c:v>36604</c:v>
                </c:pt>
                <c:pt idx="1205">
                  <c:v>36605</c:v>
                </c:pt>
                <c:pt idx="1206">
                  <c:v>36606</c:v>
                </c:pt>
                <c:pt idx="1207">
                  <c:v>36607</c:v>
                </c:pt>
                <c:pt idx="1208">
                  <c:v>36608</c:v>
                </c:pt>
                <c:pt idx="1209">
                  <c:v>36609</c:v>
                </c:pt>
                <c:pt idx="1210">
                  <c:v>36610</c:v>
                </c:pt>
                <c:pt idx="1211">
                  <c:v>36611</c:v>
                </c:pt>
                <c:pt idx="1212">
                  <c:v>36612</c:v>
                </c:pt>
                <c:pt idx="1213">
                  <c:v>36613</c:v>
                </c:pt>
                <c:pt idx="1214">
                  <c:v>36614</c:v>
                </c:pt>
                <c:pt idx="1215">
                  <c:v>36615</c:v>
                </c:pt>
                <c:pt idx="1216">
                  <c:v>36616</c:v>
                </c:pt>
                <c:pt idx="1217">
                  <c:v>36617</c:v>
                </c:pt>
                <c:pt idx="1218">
                  <c:v>36618</c:v>
                </c:pt>
                <c:pt idx="1219">
                  <c:v>36619</c:v>
                </c:pt>
                <c:pt idx="1220">
                  <c:v>36620</c:v>
                </c:pt>
                <c:pt idx="1221">
                  <c:v>36621</c:v>
                </c:pt>
                <c:pt idx="1222">
                  <c:v>36622</c:v>
                </c:pt>
                <c:pt idx="1223">
                  <c:v>36623</c:v>
                </c:pt>
                <c:pt idx="1224">
                  <c:v>36624</c:v>
                </c:pt>
                <c:pt idx="1225">
                  <c:v>36625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36631</c:v>
                </c:pt>
                <c:pt idx="1232">
                  <c:v>36632</c:v>
                </c:pt>
                <c:pt idx="1233">
                  <c:v>36633</c:v>
                </c:pt>
                <c:pt idx="1234">
                  <c:v>36634</c:v>
                </c:pt>
                <c:pt idx="1235">
                  <c:v>36635</c:v>
                </c:pt>
                <c:pt idx="1236">
                  <c:v>36636</c:v>
                </c:pt>
                <c:pt idx="1237">
                  <c:v>36637</c:v>
                </c:pt>
                <c:pt idx="1238">
                  <c:v>36638</c:v>
                </c:pt>
                <c:pt idx="1239">
                  <c:v>36639</c:v>
                </c:pt>
                <c:pt idx="1240">
                  <c:v>36640</c:v>
                </c:pt>
                <c:pt idx="1241">
                  <c:v>36641</c:v>
                </c:pt>
                <c:pt idx="1242">
                  <c:v>36642</c:v>
                </c:pt>
                <c:pt idx="1243">
                  <c:v>36643</c:v>
                </c:pt>
                <c:pt idx="1244">
                  <c:v>36644</c:v>
                </c:pt>
                <c:pt idx="1245">
                  <c:v>36645</c:v>
                </c:pt>
                <c:pt idx="1246">
                  <c:v>36646</c:v>
                </c:pt>
                <c:pt idx="1247">
                  <c:v>36647</c:v>
                </c:pt>
                <c:pt idx="1248">
                  <c:v>36648</c:v>
                </c:pt>
                <c:pt idx="1249">
                  <c:v>36649</c:v>
                </c:pt>
                <c:pt idx="1250">
                  <c:v>36650</c:v>
                </c:pt>
                <c:pt idx="1251">
                  <c:v>36651</c:v>
                </c:pt>
                <c:pt idx="1252">
                  <c:v>36652</c:v>
                </c:pt>
                <c:pt idx="1253">
                  <c:v>36653</c:v>
                </c:pt>
                <c:pt idx="1254">
                  <c:v>36654</c:v>
                </c:pt>
                <c:pt idx="1255">
                  <c:v>36655</c:v>
                </c:pt>
                <c:pt idx="1256">
                  <c:v>36656</c:v>
                </c:pt>
                <c:pt idx="1257">
                  <c:v>36657</c:v>
                </c:pt>
                <c:pt idx="1258">
                  <c:v>36658</c:v>
                </c:pt>
                <c:pt idx="1259">
                  <c:v>36659</c:v>
                </c:pt>
                <c:pt idx="1260">
                  <c:v>36660</c:v>
                </c:pt>
                <c:pt idx="1261">
                  <c:v>36661</c:v>
                </c:pt>
                <c:pt idx="1262">
                  <c:v>36662</c:v>
                </c:pt>
                <c:pt idx="1263">
                  <c:v>36663</c:v>
                </c:pt>
                <c:pt idx="1264">
                  <c:v>36664</c:v>
                </c:pt>
                <c:pt idx="1265">
                  <c:v>36665</c:v>
                </c:pt>
                <c:pt idx="1266">
                  <c:v>36666</c:v>
                </c:pt>
                <c:pt idx="1267">
                  <c:v>36667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36673</c:v>
                </c:pt>
                <c:pt idx="1274">
                  <c:v>36674</c:v>
                </c:pt>
                <c:pt idx="1275">
                  <c:v>36675</c:v>
                </c:pt>
                <c:pt idx="1276">
                  <c:v>36676</c:v>
                </c:pt>
                <c:pt idx="1277">
                  <c:v>36677</c:v>
                </c:pt>
                <c:pt idx="1278">
                  <c:v>36678</c:v>
                </c:pt>
                <c:pt idx="1279">
                  <c:v>36679</c:v>
                </c:pt>
                <c:pt idx="1280">
                  <c:v>36680</c:v>
                </c:pt>
                <c:pt idx="1281">
                  <c:v>36681</c:v>
                </c:pt>
                <c:pt idx="1282">
                  <c:v>36682</c:v>
                </c:pt>
                <c:pt idx="1283">
                  <c:v>36683</c:v>
                </c:pt>
                <c:pt idx="1284">
                  <c:v>36684</c:v>
                </c:pt>
                <c:pt idx="1285">
                  <c:v>36685</c:v>
                </c:pt>
                <c:pt idx="1286">
                  <c:v>36686</c:v>
                </c:pt>
                <c:pt idx="1287">
                  <c:v>36687</c:v>
                </c:pt>
                <c:pt idx="1288">
                  <c:v>36688</c:v>
                </c:pt>
                <c:pt idx="1289">
                  <c:v>36689</c:v>
                </c:pt>
                <c:pt idx="1290">
                  <c:v>36690</c:v>
                </c:pt>
                <c:pt idx="1291">
                  <c:v>36691</c:v>
                </c:pt>
                <c:pt idx="1292">
                  <c:v>36692</c:v>
                </c:pt>
                <c:pt idx="1293">
                  <c:v>36693</c:v>
                </c:pt>
                <c:pt idx="1294">
                  <c:v>36694</c:v>
                </c:pt>
                <c:pt idx="1295">
                  <c:v>36695</c:v>
                </c:pt>
                <c:pt idx="1296">
                  <c:v>36696</c:v>
                </c:pt>
                <c:pt idx="1297">
                  <c:v>36697</c:v>
                </c:pt>
                <c:pt idx="1298">
                  <c:v>36698</c:v>
                </c:pt>
                <c:pt idx="1299">
                  <c:v>36699</c:v>
                </c:pt>
                <c:pt idx="1300">
                  <c:v>36700</c:v>
                </c:pt>
                <c:pt idx="1301">
                  <c:v>36701</c:v>
                </c:pt>
                <c:pt idx="1302">
                  <c:v>36702</c:v>
                </c:pt>
                <c:pt idx="1303">
                  <c:v>36703</c:v>
                </c:pt>
                <c:pt idx="1304">
                  <c:v>36704</c:v>
                </c:pt>
                <c:pt idx="1305">
                  <c:v>36705</c:v>
                </c:pt>
                <c:pt idx="1306">
                  <c:v>36706</c:v>
                </c:pt>
                <c:pt idx="1307">
                  <c:v>36707</c:v>
                </c:pt>
                <c:pt idx="1308">
                  <c:v>36708</c:v>
                </c:pt>
                <c:pt idx="1309">
                  <c:v>36709</c:v>
                </c:pt>
                <c:pt idx="1310">
                  <c:v>36710</c:v>
                </c:pt>
                <c:pt idx="1311">
                  <c:v>36711</c:v>
                </c:pt>
                <c:pt idx="1312">
                  <c:v>36712</c:v>
                </c:pt>
                <c:pt idx="1313">
                  <c:v>36713</c:v>
                </c:pt>
                <c:pt idx="1314">
                  <c:v>36714</c:v>
                </c:pt>
                <c:pt idx="1315">
                  <c:v>36715</c:v>
                </c:pt>
                <c:pt idx="1316">
                  <c:v>36716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36723</c:v>
                </c:pt>
                <c:pt idx="1324">
                  <c:v>36724</c:v>
                </c:pt>
                <c:pt idx="1325">
                  <c:v>36725</c:v>
                </c:pt>
                <c:pt idx="1326">
                  <c:v>36726</c:v>
                </c:pt>
                <c:pt idx="1327">
                  <c:v>36727</c:v>
                </c:pt>
                <c:pt idx="1328">
                  <c:v>36728</c:v>
                </c:pt>
                <c:pt idx="1329">
                  <c:v>36729</c:v>
                </c:pt>
                <c:pt idx="1330">
                  <c:v>36730</c:v>
                </c:pt>
                <c:pt idx="1331">
                  <c:v>36731</c:v>
                </c:pt>
                <c:pt idx="1332">
                  <c:v>36732</c:v>
                </c:pt>
                <c:pt idx="1333">
                  <c:v>36733</c:v>
                </c:pt>
                <c:pt idx="1334">
                  <c:v>36734</c:v>
                </c:pt>
                <c:pt idx="1335">
                  <c:v>36735</c:v>
                </c:pt>
                <c:pt idx="1336">
                  <c:v>36736</c:v>
                </c:pt>
                <c:pt idx="1337">
                  <c:v>36737</c:v>
                </c:pt>
                <c:pt idx="1338">
                  <c:v>36738</c:v>
                </c:pt>
                <c:pt idx="1339">
                  <c:v>36739</c:v>
                </c:pt>
                <c:pt idx="1340">
                  <c:v>36740</c:v>
                </c:pt>
                <c:pt idx="1341">
                  <c:v>36741</c:v>
                </c:pt>
                <c:pt idx="1342">
                  <c:v>36742</c:v>
                </c:pt>
                <c:pt idx="1343">
                  <c:v>36743</c:v>
                </c:pt>
                <c:pt idx="1344">
                  <c:v>36744</c:v>
                </c:pt>
                <c:pt idx="1345">
                  <c:v>36745</c:v>
                </c:pt>
                <c:pt idx="1346">
                  <c:v>36746</c:v>
                </c:pt>
                <c:pt idx="1347">
                  <c:v>36747</c:v>
                </c:pt>
                <c:pt idx="1348">
                  <c:v>36748</c:v>
                </c:pt>
                <c:pt idx="1349">
                  <c:v>36749</c:v>
                </c:pt>
                <c:pt idx="1350">
                  <c:v>36750</c:v>
                </c:pt>
                <c:pt idx="1351">
                  <c:v>36751</c:v>
                </c:pt>
                <c:pt idx="1352">
                  <c:v>36752</c:v>
                </c:pt>
                <c:pt idx="1353">
                  <c:v>36753</c:v>
                </c:pt>
                <c:pt idx="1354">
                  <c:v>36754</c:v>
                </c:pt>
                <c:pt idx="1355">
                  <c:v>36755</c:v>
                </c:pt>
                <c:pt idx="1356">
                  <c:v>36756</c:v>
                </c:pt>
                <c:pt idx="1357">
                  <c:v>36757</c:v>
                </c:pt>
                <c:pt idx="1358">
                  <c:v>36758</c:v>
                </c:pt>
                <c:pt idx="1359">
                  <c:v>36759</c:v>
                </c:pt>
                <c:pt idx="1360">
                  <c:v>36760</c:v>
                </c:pt>
                <c:pt idx="1361">
                  <c:v>36761</c:v>
                </c:pt>
                <c:pt idx="1362">
                  <c:v>36762</c:v>
                </c:pt>
                <c:pt idx="1363">
                  <c:v>36763</c:v>
                </c:pt>
                <c:pt idx="1364">
                  <c:v>36764</c:v>
                </c:pt>
                <c:pt idx="1365">
                  <c:v>36765</c:v>
                </c:pt>
                <c:pt idx="1366">
                  <c:v>36766</c:v>
                </c:pt>
                <c:pt idx="1367">
                  <c:v>36767</c:v>
                </c:pt>
                <c:pt idx="1368">
                  <c:v>36768</c:v>
                </c:pt>
                <c:pt idx="1369">
                  <c:v>36769</c:v>
                </c:pt>
                <c:pt idx="1370">
                  <c:v>36770</c:v>
                </c:pt>
                <c:pt idx="1371">
                  <c:v>36771</c:v>
                </c:pt>
                <c:pt idx="1372">
                  <c:v>36772</c:v>
                </c:pt>
                <c:pt idx="1373">
                  <c:v>36773</c:v>
                </c:pt>
                <c:pt idx="1374">
                  <c:v>36774</c:v>
                </c:pt>
                <c:pt idx="1375">
                  <c:v>36775</c:v>
                </c:pt>
                <c:pt idx="1376">
                  <c:v>36776</c:v>
                </c:pt>
                <c:pt idx="1377">
                  <c:v>36777</c:v>
                </c:pt>
                <c:pt idx="1378">
                  <c:v>36778</c:v>
                </c:pt>
                <c:pt idx="1379">
                  <c:v>36779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36786</c:v>
                </c:pt>
                <c:pt idx="1387">
                  <c:v>36787</c:v>
                </c:pt>
                <c:pt idx="1388">
                  <c:v>36788</c:v>
                </c:pt>
                <c:pt idx="1389">
                  <c:v>36789</c:v>
                </c:pt>
                <c:pt idx="1390">
                  <c:v>36790</c:v>
                </c:pt>
                <c:pt idx="1391">
                  <c:v>36791</c:v>
                </c:pt>
                <c:pt idx="1392">
                  <c:v>36792</c:v>
                </c:pt>
                <c:pt idx="1393">
                  <c:v>36793</c:v>
                </c:pt>
                <c:pt idx="1394">
                  <c:v>36794</c:v>
                </c:pt>
                <c:pt idx="1395">
                  <c:v>36795</c:v>
                </c:pt>
                <c:pt idx="1396">
                  <c:v>36796</c:v>
                </c:pt>
                <c:pt idx="1397">
                  <c:v>36797</c:v>
                </c:pt>
                <c:pt idx="1398">
                  <c:v>36798</c:v>
                </c:pt>
                <c:pt idx="1399">
                  <c:v>36799</c:v>
                </c:pt>
                <c:pt idx="1400">
                  <c:v>36800</c:v>
                </c:pt>
                <c:pt idx="1401">
                  <c:v>36801</c:v>
                </c:pt>
                <c:pt idx="1402">
                  <c:v>36802</c:v>
                </c:pt>
                <c:pt idx="1403">
                  <c:v>36803</c:v>
                </c:pt>
                <c:pt idx="1404">
                  <c:v>36804</c:v>
                </c:pt>
                <c:pt idx="1405">
                  <c:v>36805</c:v>
                </c:pt>
                <c:pt idx="1406">
                  <c:v>36806</c:v>
                </c:pt>
                <c:pt idx="1407">
                  <c:v>36807</c:v>
                </c:pt>
                <c:pt idx="1408">
                  <c:v>36808</c:v>
                </c:pt>
                <c:pt idx="1409">
                  <c:v>36809</c:v>
                </c:pt>
                <c:pt idx="1410">
                  <c:v>36810</c:v>
                </c:pt>
                <c:pt idx="1411">
                  <c:v>36811</c:v>
                </c:pt>
                <c:pt idx="1412">
                  <c:v>36812</c:v>
                </c:pt>
                <c:pt idx="1413">
                  <c:v>36813</c:v>
                </c:pt>
                <c:pt idx="1414">
                  <c:v>36814</c:v>
                </c:pt>
                <c:pt idx="1415">
                  <c:v>36815</c:v>
                </c:pt>
                <c:pt idx="1416">
                  <c:v>36816</c:v>
                </c:pt>
                <c:pt idx="1417">
                  <c:v>36817</c:v>
                </c:pt>
                <c:pt idx="1418">
                  <c:v>36818</c:v>
                </c:pt>
                <c:pt idx="1419">
                  <c:v>36819</c:v>
                </c:pt>
                <c:pt idx="1420">
                  <c:v>36820</c:v>
                </c:pt>
                <c:pt idx="1421">
                  <c:v>36821</c:v>
                </c:pt>
                <c:pt idx="1422">
                  <c:v>36822</c:v>
                </c:pt>
                <c:pt idx="1423">
                  <c:v>36823</c:v>
                </c:pt>
                <c:pt idx="1424">
                  <c:v>36824</c:v>
                </c:pt>
                <c:pt idx="1425">
                  <c:v>36825</c:v>
                </c:pt>
                <c:pt idx="1426">
                  <c:v>36826</c:v>
                </c:pt>
                <c:pt idx="1427">
                  <c:v>36827</c:v>
                </c:pt>
                <c:pt idx="1428">
                  <c:v>36828</c:v>
                </c:pt>
                <c:pt idx="1429">
                  <c:v>36829</c:v>
                </c:pt>
                <c:pt idx="1430">
                  <c:v>36830</c:v>
                </c:pt>
                <c:pt idx="1431">
                  <c:v>36831</c:v>
                </c:pt>
                <c:pt idx="1432">
                  <c:v>36832</c:v>
                </c:pt>
                <c:pt idx="1433">
                  <c:v>36833</c:v>
                </c:pt>
                <c:pt idx="1434">
                  <c:v>36834</c:v>
                </c:pt>
                <c:pt idx="1435">
                  <c:v>36835</c:v>
                </c:pt>
                <c:pt idx="1436">
                  <c:v>36836</c:v>
                </c:pt>
                <c:pt idx="1437">
                  <c:v>36837</c:v>
                </c:pt>
                <c:pt idx="1438">
                  <c:v>36838</c:v>
                </c:pt>
                <c:pt idx="1439">
                  <c:v>36839</c:v>
                </c:pt>
                <c:pt idx="1440">
                  <c:v>36840</c:v>
                </c:pt>
                <c:pt idx="1441">
                  <c:v>36841</c:v>
                </c:pt>
                <c:pt idx="1442">
                  <c:v>36842</c:v>
                </c:pt>
                <c:pt idx="1443">
                  <c:v>36843</c:v>
                </c:pt>
                <c:pt idx="1444">
                  <c:v>36844</c:v>
                </c:pt>
                <c:pt idx="1445">
                  <c:v>36845</c:v>
                </c:pt>
                <c:pt idx="1446">
                  <c:v>36846</c:v>
                </c:pt>
                <c:pt idx="1447">
                  <c:v>36847</c:v>
                </c:pt>
                <c:pt idx="1448">
                  <c:v>36848</c:v>
                </c:pt>
                <c:pt idx="1449">
                  <c:v>36849</c:v>
                </c:pt>
                <c:pt idx="1450">
                  <c:v>36850</c:v>
                </c:pt>
                <c:pt idx="1451">
                  <c:v>36851</c:v>
                </c:pt>
                <c:pt idx="1452">
                  <c:v>36852</c:v>
                </c:pt>
                <c:pt idx="1453">
                  <c:v>36853</c:v>
                </c:pt>
                <c:pt idx="1454">
                  <c:v>36854</c:v>
                </c:pt>
                <c:pt idx="1455">
                  <c:v>36855</c:v>
                </c:pt>
                <c:pt idx="1456">
                  <c:v>36856</c:v>
                </c:pt>
                <c:pt idx="1457">
                  <c:v>36857</c:v>
                </c:pt>
                <c:pt idx="1458">
                  <c:v>36858</c:v>
                </c:pt>
                <c:pt idx="1459">
                  <c:v>36859</c:v>
                </c:pt>
                <c:pt idx="1460">
                  <c:v>36860</c:v>
                </c:pt>
                <c:pt idx="1461">
                  <c:v>36861</c:v>
                </c:pt>
                <c:pt idx="1462">
                  <c:v>36862</c:v>
                </c:pt>
                <c:pt idx="1463">
                  <c:v>36863</c:v>
                </c:pt>
                <c:pt idx="1464">
                  <c:v>36864</c:v>
                </c:pt>
                <c:pt idx="1465">
                  <c:v>36865</c:v>
                </c:pt>
                <c:pt idx="1466">
                  <c:v>36866</c:v>
                </c:pt>
                <c:pt idx="1467">
                  <c:v>36867</c:v>
                </c:pt>
                <c:pt idx="1468">
                  <c:v>36868</c:v>
                </c:pt>
                <c:pt idx="1469">
                  <c:v>36869</c:v>
                </c:pt>
                <c:pt idx="1470">
                  <c:v>36870</c:v>
                </c:pt>
                <c:pt idx="1471">
                  <c:v>36871</c:v>
                </c:pt>
                <c:pt idx="1472">
                  <c:v>36872</c:v>
                </c:pt>
                <c:pt idx="1473">
                  <c:v>36873</c:v>
                </c:pt>
                <c:pt idx="1474">
                  <c:v>36874</c:v>
                </c:pt>
                <c:pt idx="1475">
                  <c:v>36875</c:v>
                </c:pt>
                <c:pt idx="1476">
                  <c:v>36876</c:v>
                </c:pt>
                <c:pt idx="1477">
                  <c:v>36877</c:v>
                </c:pt>
                <c:pt idx="1478">
                  <c:v>36878</c:v>
                </c:pt>
                <c:pt idx="1479">
                  <c:v>36879</c:v>
                </c:pt>
                <c:pt idx="1480">
                  <c:v>36880</c:v>
                </c:pt>
                <c:pt idx="1481">
                  <c:v>36881</c:v>
                </c:pt>
                <c:pt idx="1482">
                  <c:v>36882</c:v>
                </c:pt>
                <c:pt idx="1483">
                  <c:v>36883</c:v>
                </c:pt>
                <c:pt idx="1484">
                  <c:v>36884</c:v>
                </c:pt>
                <c:pt idx="1485">
                  <c:v>36885</c:v>
                </c:pt>
                <c:pt idx="1486">
                  <c:v>36886</c:v>
                </c:pt>
                <c:pt idx="1487">
                  <c:v>36887</c:v>
                </c:pt>
                <c:pt idx="1488">
                  <c:v>36888</c:v>
                </c:pt>
                <c:pt idx="1489">
                  <c:v>36889</c:v>
                </c:pt>
                <c:pt idx="1490">
                  <c:v>36890</c:v>
                </c:pt>
                <c:pt idx="1491">
                  <c:v>36891</c:v>
                </c:pt>
                <c:pt idx="1492">
                  <c:v>36892</c:v>
                </c:pt>
                <c:pt idx="1493">
                  <c:v>36893</c:v>
                </c:pt>
                <c:pt idx="1494">
                  <c:v>36894</c:v>
                </c:pt>
                <c:pt idx="1495">
                  <c:v>36895</c:v>
                </c:pt>
                <c:pt idx="1496">
                  <c:v>36896</c:v>
                </c:pt>
                <c:pt idx="1497">
                  <c:v>36897</c:v>
                </c:pt>
                <c:pt idx="1498">
                  <c:v>36898</c:v>
                </c:pt>
                <c:pt idx="1499">
                  <c:v>36899</c:v>
                </c:pt>
                <c:pt idx="1500">
                  <c:v>36900</c:v>
                </c:pt>
                <c:pt idx="1501">
                  <c:v>36901</c:v>
                </c:pt>
                <c:pt idx="1502">
                  <c:v>36902</c:v>
                </c:pt>
                <c:pt idx="1503">
                  <c:v>36903</c:v>
                </c:pt>
                <c:pt idx="1504">
                  <c:v>36904</c:v>
                </c:pt>
                <c:pt idx="1505">
                  <c:v>36905</c:v>
                </c:pt>
                <c:pt idx="1506">
                  <c:v>36906</c:v>
                </c:pt>
                <c:pt idx="1507">
                  <c:v>36907</c:v>
                </c:pt>
                <c:pt idx="1508">
                  <c:v>36908</c:v>
                </c:pt>
                <c:pt idx="1509">
                  <c:v>36909</c:v>
                </c:pt>
                <c:pt idx="1510">
                  <c:v>36910</c:v>
                </c:pt>
                <c:pt idx="1511">
                  <c:v>36911</c:v>
                </c:pt>
                <c:pt idx="1512">
                  <c:v>36912</c:v>
                </c:pt>
                <c:pt idx="1513">
                  <c:v>36913</c:v>
                </c:pt>
                <c:pt idx="1514">
                  <c:v>36914</c:v>
                </c:pt>
                <c:pt idx="1515">
                  <c:v>36915</c:v>
                </c:pt>
                <c:pt idx="1516">
                  <c:v>36916</c:v>
                </c:pt>
                <c:pt idx="1517">
                  <c:v>36917</c:v>
                </c:pt>
                <c:pt idx="1518">
                  <c:v>36918</c:v>
                </c:pt>
                <c:pt idx="1519">
                  <c:v>36919</c:v>
                </c:pt>
                <c:pt idx="1520">
                  <c:v>36920</c:v>
                </c:pt>
                <c:pt idx="1521">
                  <c:v>36921</c:v>
                </c:pt>
                <c:pt idx="1522">
                  <c:v>36922</c:v>
                </c:pt>
                <c:pt idx="1523">
                  <c:v>36923</c:v>
                </c:pt>
                <c:pt idx="1524">
                  <c:v>36924</c:v>
                </c:pt>
                <c:pt idx="1525">
                  <c:v>36925</c:v>
                </c:pt>
                <c:pt idx="1526">
                  <c:v>36926</c:v>
                </c:pt>
                <c:pt idx="1527">
                  <c:v>36927</c:v>
                </c:pt>
                <c:pt idx="1528">
                  <c:v>36928</c:v>
                </c:pt>
                <c:pt idx="1529">
                  <c:v>36929</c:v>
                </c:pt>
                <c:pt idx="1530">
                  <c:v>36930</c:v>
                </c:pt>
                <c:pt idx="1531">
                  <c:v>36931</c:v>
                </c:pt>
                <c:pt idx="1532">
                  <c:v>36932</c:v>
                </c:pt>
                <c:pt idx="1533">
                  <c:v>36933</c:v>
                </c:pt>
                <c:pt idx="1534">
                  <c:v>36934</c:v>
                </c:pt>
                <c:pt idx="1535">
                  <c:v>36935</c:v>
                </c:pt>
                <c:pt idx="1536">
                  <c:v>36936</c:v>
                </c:pt>
                <c:pt idx="1537">
                  <c:v>36937</c:v>
                </c:pt>
                <c:pt idx="1538">
                  <c:v>36938</c:v>
                </c:pt>
                <c:pt idx="1539">
                  <c:v>36939</c:v>
                </c:pt>
                <c:pt idx="1540">
                  <c:v>36940</c:v>
                </c:pt>
                <c:pt idx="1541">
                  <c:v>36941</c:v>
                </c:pt>
                <c:pt idx="1542">
                  <c:v>36942</c:v>
                </c:pt>
                <c:pt idx="1543">
                  <c:v>36943</c:v>
                </c:pt>
                <c:pt idx="1544">
                  <c:v>36944</c:v>
                </c:pt>
                <c:pt idx="1545">
                  <c:v>36945</c:v>
                </c:pt>
                <c:pt idx="1546">
                  <c:v>36946</c:v>
                </c:pt>
                <c:pt idx="1547">
                  <c:v>36947</c:v>
                </c:pt>
                <c:pt idx="1548">
                  <c:v>36948</c:v>
                </c:pt>
                <c:pt idx="1549">
                  <c:v>36949</c:v>
                </c:pt>
                <c:pt idx="1550">
                  <c:v>36950</c:v>
                </c:pt>
                <c:pt idx="1551">
                  <c:v>36951</c:v>
                </c:pt>
                <c:pt idx="1552">
                  <c:v>36952</c:v>
                </c:pt>
                <c:pt idx="1553">
                  <c:v>36953</c:v>
                </c:pt>
                <c:pt idx="1554">
                  <c:v>36954</c:v>
                </c:pt>
                <c:pt idx="1555">
                  <c:v>36955</c:v>
                </c:pt>
                <c:pt idx="1556">
                  <c:v>36956</c:v>
                </c:pt>
                <c:pt idx="1557">
                  <c:v>36957</c:v>
                </c:pt>
                <c:pt idx="1558">
                  <c:v>36958</c:v>
                </c:pt>
                <c:pt idx="1559">
                  <c:v>36959</c:v>
                </c:pt>
                <c:pt idx="1560">
                  <c:v>36960</c:v>
                </c:pt>
                <c:pt idx="1561">
                  <c:v>36961</c:v>
                </c:pt>
                <c:pt idx="1562">
                  <c:v>36962</c:v>
                </c:pt>
                <c:pt idx="1563">
                  <c:v>36963</c:v>
                </c:pt>
                <c:pt idx="1564">
                  <c:v>36964</c:v>
                </c:pt>
                <c:pt idx="1565">
                  <c:v>36965</c:v>
                </c:pt>
                <c:pt idx="1566">
                  <c:v>36966</c:v>
                </c:pt>
                <c:pt idx="1567">
                  <c:v>36967</c:v>
                </c:pt>
                <c:pt idx="1568">
                  <c:v>36968</c:v>
                </c:pt>
                <c:pt idx="1569">
                  <c:v>36969</c:v>
                </c:pt>
                <c:pt idx="1570">
                  <c:v>36970</c:v>
                </c:pt>
                <c:pt idx="1571">
                  <c:v>36971</c:v>
                </c:pt>
                <c:pt idx="1572">
                  <c:v>36972</c:v>
                </c:pt>
                <c:pt idx="1573">
                  <c:v>36973</c:v>
                </c:pt>
                <c:pt idx="1574">
                  <c:v>36974</c:v>
                </c:pt>
                <c:pt idx="1575">
                  <c:v>36975</c:v>
                </c:pt>
                <c:pt idx="1576">
                  <c:v>36976</c:v>
                </c:pt>
                <c:pt idx="1577">
                  <c:v>36977</c:v>
                </c:pt>
                <c:pt idx="1578">
                  <c:v>36978</c:v>
                </c:pt>
                <c:pt idx="1579">
                  <c:v>36979</c:v>
                </c:pt>
                <c:pt idx="1580">
                  <c:v>36980</c:v>
                </c:pt>
                <c:pt idx="1581">
                  <c:v>36981</c:v>
                </c:pt>
                <c:pt idx="1582">
                  <c:v>36982</c:v>
                </c:pt>
                <c:pt idx="1583">
                  <c:v>36983</c:v>
                </c:pt>
                <c:pt idx="1584">
                  <c:v>36984</c:v>
                </c:pt>
                <c:pt idx="1585">
                  <c:v>36985</c:v>
                </c:pt>
                <c:pt idx="1586">
                  <c:v>36986</c:v>
                </c:pt>
                <c:pt idx="1587">
                  <c:v>36987</c:v>
                </c:pt>
                <c:pt idx="1588">
                  <c:v>36988</c:v>
                </c:pt>
                <c:pt idx="1589">
                  <c:v>36989</c:v>
                </c:pt>
                <c:pt idx="1590">
                  <c:v>36990</c:v>
                </c:pt>
                <c:pt idx="1591">
                  <c:v>36991</c:v>
                </c:pt>
                <c:pt idx="1592">
                  <c:v>36992</c:v>
                </c:pt>
                <c:pt idx="1593">
                  <c:v>36993</c:v>
                </c:pt>
                <c:pt idx="1594">
                  <c:v>36994</c:v>
                </c:pt>
                <c:pt idx="1595">
                  <c:v>36995</c:v>
                </c:pt>
                <c:pt idx="1596">
                  <c:v>36996</c:v>
                </c:pt>
                <c:pt idx="1597">
                  <c:v>36997</c:v>
                </c:pt>
                <c:pt idx="1598">
                  <c:v>36998</c:v>
                </c:pt>
                <c:pt idx="1599">
                  <c:v>36999</c:v>
                </c:pt>
                <c:pt idx="1600">
                  <c:v>37000</c:v>
                </c:pt>
                <c:pt idx="1601">
                  <c:v>37001</c:v>
                </c:pt>
                <c:pt idx="1602">
                  <c:v>37002</c:v>
                </c:pt>
                <c:pt idx="1603">
                  <c:v>37003</c:v>
                </c:pt>
                <c:pt idx="1604">
                  <c:v>37004</c:v>
                </c:pt>
                <c:pt idx="1605">
                  <c:v>37005</c:v>
                </c:pt>
                <c:pt idx="1606">
                  <c:v>37006</c:v>
                </c:pt>
                <c:pt idx="1607">
                  <c:v>37007</c:v>
                </c:pt>
                <c:pt idx="1608">
                  <c:v>37008</c:v>
                </c:pt>
                <c:pt idx="1609">
                  <c:v>37009</c:v>
                </c:pt>
                <c:pt idx="1610">
                  <c:v>37010</c:v>
                </c:pt>
                <c:pt idx="1611">
                  <c:v>37011</c:v>
                </c:pt>
                <c:pt idx="1612">
                  <c:v>37012</c:v>
                </c:pt>
                <c:pt idx="1613">
                  <c:v>37013</c:v>
                </c:pt>
                <c:pt idx="1614">
                  <c:v>37014</c:v>
                </c:pt>
                <c:pt idx="1615">
                  <c:v>37015</c:v>
                </c:pt>
                <c:pt idx="1616">
                  <c:v>37016</c:v>
                </c:pt>
                <c:pt idx="1617">
                  <c:v>37017</c:v>
                </c:pt>
                <c:pt idx="1618">
                  <c:v>37018</c:v>
                </c:pt>
                <c:pt idx="1619">
                  <c:v>37019</c:v>
                </c:pt>
                <c:pt idx="1620">
                  <c:v>37020</c:v>
                </c:pt>
                <c:pt idx="1621">
                  <c:v>37021</c:v>
                </c:pt>
                <c:pt idx="1622">
                  <c:v>37022</c:v>
                </c:pt>
                <c:pt idx="1623">
                  <c:v>37023</c:v>
                </c:pt>
                <c:pt idx="1624">
                  <c:v>37024</c:v>
                </c:pt>
                <c:pt idx="1625">
                  <c:v>37025</c:v>
                </c:pt>
                <c:pt idx="1626">
                  <c:v>37026</c:v>
                </c:pt>
                <c:pt idx="1627">
                  <c:v>37027</c:v>
                </c:pt>
                <c:pt idx="1628">
                  <c:v>37028</c:v>
                </c:pt>
                <c:pt idx="1629">
                  <c:v>37029</c:v>
                </c:pt>
                <c:pt idx="1630">
                  <c:v>37030</c:v>
                </c:pt>
                <c:pt idx="1631">
                  <c:v>37031</c:v>
                </c:pt>
                <c:pt idx="1632">
                  <c:v>37032</c:v>
                </c:pt>
                <c:pt idx="1633">
                  <c:v>37033</c:v>
                </c:pt>
                <c:pt idx="1634">
                  <c:v>37034</c:v>
                </c:pt>
                <c:pt idx="1635">
                  <c:v>37035</c:v>
                </c:pt>
                <c:pt idx="1636">
                  <c:v>37036</c:v>
                </c:pt>
                <c:pt idx="1637">
                  <c:v>37037</c:v>
                </c:pt>
                <c:pt idx="1638">
                  <c:v>37038</c:v>
                </c:pt>
                <c:pt idx="1639">
                  <c:v>37039</c:v>
                </c:pt>
                <c:pt idx="1640">
                  <c:v>37040</c:v>
                </c:pt>
                <c:pt idx="1641">
                  <c:v>37041</c:v>
                </c:pt>
                <c:pt idx="1642">
                  <c:v>37042</c:v>
                </c:pt>
                <c:pt idx="1643">
                  <c:v>37043</c:v>
                </c:pt>
                <c:pt idx="1644">
                  <c:v>37044</c:v>
                </c:pt>
                <c:pt idx="1645">
                  <c:v>37045</c:v>
                </c:pt>
                <c:pt idx="1646">
                  <c:v>37046</c:v>
                </c:pt>
                <c:pt idx="1647">
                  <c:v>37047</c:v>
                </c:pt>
                <c:pt idx="1648">
                  <c:v>37048</c:v>
                </c:pt>
                <c:pt idx="1649">
                  <c:v>37049</c:v>
                </c:pt>
                <c:pt idx="1650">
                  <c:v>37050</c:v>
                </c:pt>
                <c:pt idx="1651">
                  <c:v>37051</c:v>
                </c:pt>
                <c:pt idx="1652">
                  <c:v>37052</c:v>
                </c:pt>
                <c:pt idx="1653">
                  <c:v>37053</c:v>
                </c:pt>
                <c:pt idx="1654">
                  <c:v>37054</c:v>
                </c:pt>
                <c:pt idx="1655">
                  <c:v>37055</c:v>
                </c:pt>
                <c:pt idx="1656">
                  <c:v>37056</c:v>
                </c:pt>
                <c:pt idx="1657">
                  <c:v>37057</c:v>
                </c:pt>
                <c:pt idx="1658">
                  <c:v>37058</c:v>
                </c:pt>
                <c:pt idx="1659">
                  <c:v>37059</c:v>
                </c:pt>
                <c:pt idx="1660">
                  <c:v>37060</c:v>
                </c:pt>
                <c:pt idx="1661">
                  <c:v>37061</c:v>
                </c:pt>
                <c:pt idx="1662">
                  <c:v>37062</c:v>
                </c:pt>
                <c:pt idx="1663">
                  <c:v>37063</c:v>
                </c:pt>
                <c:pt idx="1664">
                  <c:v>37064</c:v>
                </c:pt>
                <c:pt idx="1665">
                  <c:v>37065</c:v>
                </c:pt>
                <c:pt idx="1666">
                  <c:v>37066</c:v>
                </c:pt>
                <c:pt idx="1667">
                  <c:v>37067</c:v>
                </c:pt>
                <c:pt idx="1668">
                  <c:v>37068</c:v>
                </c:pt>
                <c:pt idx="1669">
                  <c:v>37069</c:v>
                </c:pt>
                <c:pt idx="1670">
                  <c:v>37070</c:v>
                </c:pt>
                <c:pt idx="1671">
                  <c:v>37071</c:v>
                </c:pt>
                <c:pt idx="1672">
                  <c:v>37072</c:v>
                </c:pt>
                <c:pt idx="1673">
                  <c:v>37073</c:v>
                </c:pt>
                <c:pt idx="1674">
                  <c:v>37074</c:v>
                </c:pt>
                <c:pt idx="1675">
                  <c:v>37075</c:v>
                </c:pt>
                <c:pt idx="1676">
                  <c:v>37076</c:v>
                </c:pt>
                <c:pt idx="1677">
                  <c:v>37077</c:v>
                </c:pt>
                <c:pt idx="1678">
                  <c:v>37078</c:v>
                </c:pt>
                <c:pt idx="1679">
                  <c:v>37079</c:v>
                </c:pt>
                <c:pt idx="1680">
                  <c:v>37080</c:v>
                </c:pt>
                <c:pt idx="1681">
                  <c:v>37081</c:v>
                </c:pt>
                <c:pt idx="1682">
                  <c:v>37082</c:v>
                </c:pt>
                <c:pt idx="1683">
                  <c:v>37083</c:v>
                </c:pt>
                <c:pt idx="1684">
                  <c:v>37084</c:v>
                </c:pt>
                <c:pt idx="1685">
                  <c:v>37085</c:v>
                </c:pt>
                <c:pt idx="1686">
                  <c:v>37086</c:v>
                </c:pt>
                <c:pt idx="1687">
                  <c:v>37087</c:v>
                </c:pt>
                <c:pt idx="1688">
                  <c:v>37088</c:v>
                </c:pt>
                <c:pt idx="1689">
                  <c:v>37089</c:v>
                </c:pt>
                <c:pt idx="1690">
                  <c:v>37090</c:v>
                </c:pt>
                <c:pt idx="1691">
                  <c:v>37091</c:v>
                </c:pt>
                <c:pt idx="1692">
                  <c:v>37092</c:v>
                </c:pt>
                <c:pt idx="1693">
                  <c:v>37093</c:v>
                </c:pt>
                <c:pt idx="1694">
                  <c:v>37094</c:v>
                </c:pt>
                <c:pt idx="1695">
                  <c:v>37095</c:v>
                </c:pt>
                <c:pt idx="1696">
                  <c:v>37096</c:v>
                </c:pt>
                <c:pt idx="1697">
                  <c:v>37097</c:v>
                </c:pt>
                <c:pt idx="1698">
                  <c:v>37098</c:v>
                </c:pt>
                <c:pt idx="1699">
                  <c:v>37099</c:v>
                </c:pt>
                <c:pt idx="1700">
                  <c:v>37100</c:v>
                </c:pt>
                <c:pt idx="1701">
                  <c:v>37101</c:v>
                </c:pt>
                <c:pt idx="1702">
                  <c:v>37102</c:v>
                </c:pt>
                <c:pt idx="1703">
                  <c:v>37103</c:v>
                </c:pt>
                <c:pt idx="1704">
                  <c:v>37104</c:v>
                </c:pt>
                <c:pt idx="1705">
                  <c:v>37105</c:v>
                </c:pt>
                <c:pt idx="1706">
                  <c:v>37106</c:v>
                </c:pt>
                <c:pt idx="1707">
                  <c:v>37107</c:v>
                </c:pt>
                <c:pt idx="1708">
                  <c:v>37108</c:v>
                </c:pt>
                <c:pt idx="1709">
                  <c:v>37109</c:v>
                </c:pt>
                <c:pt idx="1710">
                  <c:v>37110</c:v>
                </c:pt>
                <c:pt idx="1711">
                  <c:v>37111</c:v>
                </c:pt>
                <c:pt idx="1712">
                  <c:v>37112</c:v>
                </c:pt>
                <c:pt idx="1713">
                  <c:v>37113</c:v>
                </c:pt>
                <c:pt idx="1714">
                  <c:v>37114</c:v>
                </c:pt>
                <c:pt idx="1715">
                  <c:v>37115</c:v>
                </c:pt>
                <c:pt idx="1716">
                  <c:v>37116</c:v>
                </c:pt>
                <c:pt idx="1717">
                  <c:v>37117</c:v>
                </c:pt>
                <c:pt idx="1718">
                  <c:v>37118</c:v>
                </c:pt>
                <c:pt idx="1719">
                  <c:v>37119</c:v>
                </c:pt>
                <c:pt idx="1720">
                  <c:v>37120</c:v>
                </c:pt>
                <c:pt idx="1721">
                  <c:v>37121</c:v>
                </c:pt>
                <c:pt idx="1722">
                  <c:v>37122</c:v>
                </c:pt>
                <c:pt idx="1723">
                  <c:v>37123</c:v>
                </c:pt>
                <c:pt idx="1724">
                  <c:v>37124</c:v>
                </c:pt>
                <c:pt idx="1725">
                  <c:v>37125</c:v>
                </c:pt>
                <c:pt idx="1726">
                  <c:v>37126</c:v>
                </c:pt>
                <c:pt idx="1727">
                  <c:v>37127</c:v>
                </c:pt>
                <c:pt idx="1728">
                  <c:v>37128</c:v>
                </c:pt>
              </c:numCache>
            </c:numRef>
          </c:cat>
          <c:val>
            <c:numRef>
              <c:f>[1]FR_GROWTH!$B$1426:$B$3154</c:f>
              <c:numCache>
                <c:formatCode>General</c:formatCode>
                <c:ptCount val="1729"/>
                <c:pt idx="0">
                  <c:v>-133.86211127212732</c:v>
                </c:pt>
                <c:pt idx="1">
                  <c:v>-129.20857909990991</c:v>
                </c:pt>
                <c:pt idx="2">
                  <c:v>-128.51004692769266</c:v>
                </c:pt>
                <c:pt idx="3">
                  <c:v>-132.06151475547563</c:v>
                </c:pt>
                <c:pt idx="4">
                  <c:v>-128.56298258325842</c:v>
                </c:pt>
                <c:pt idx="5">
                  <c:v>-125.32945041104153</c:v>
                </c:pt>
                <c:pt idx="6">
                  <c:v>-125.81591823882422</c:v>
                </c:pt>
                <c:pt idx="7">
                  <c:v>-126.712386066607</c:v>
                </c:pt>
                <c:pt idx="8">
                  <c:v>-122.30385389439016</c:v>
                </c:pt>
                <c:pt idx="9">
                  <c:v>-105.97532172217257</c:v>
                </c:pt>
                <c:pt idx="10">
                  <c:v>-97.931789549955283</c:v>
                </c:pt>
                <c:pt idx="11">
                  <c:v>-92.783257377738209</c:v>
                </c:pt>
                <c:pt idx="12">
                  <c:v>-85.234725205520817</c:v>
                </c:pt>
                <c:pt idx="13">
                  <c:v>-79.986193033303607</c:v>
                </c:pt>
                <c:pt idx="14">
                  <c:v>-75.712660861086306</c:v>
                </c:pt>
                <c:pt idx="15">
                  <c:v>-75.814128688869232</c:v>
                </c:pt>
                <c:pt idx="16">
                  <c:v>-73.055596516651804</c:v>
                </c:pt>
                <c:pt idx="17">
                  <c:v>-73.027064344434166</c:v>
                </c:pt>
                <c:pt idx="18">
                  <c:v>-66.728532172217228</c:v>
                </c:pt>
                <c:pt idx="19">
                  <c:v>-65.229999999999791</c:v>
                </c:pt>
                <c:pt idx="20">
                  <c:v>-58.279999999999518</c:v>
                </c:pt>
                <c:pt idx="21">
                  <c:v>-50.229999999999563</c:v>
                </c:pt>
                <c:pt idx="22">
                  <c:v>-57.829999999999472</c:v>
                </c:pt>
                <c:pt idx="23">
                  <c:v>-64.524999999999636</c:v>
                </c:pt>
                <c:pt idx="24">
                  <c:v>-69.670000000000073</c:v>
                </c:pt>
                <c:pt idx="25">
                  <c:v>-77.620000000000118</c:v>
                </c:pt>
                <c:pt idx="26">
                  <c:v>-83.9500000000005</c:v>
                </c:pt>
                <c:pt idx="27">
                  <c:v>-88.454999999999927</c:v>
                </c:pt>
                <c:pt idx="28">
                  <c:v>-94.5150000000001</c:v>
                </c:pt>
                <c:pt idx="29">
                  <c:v>-97.480000000000473</c:v>
                </c:pt>
                <c:pt idx="30">
                  <c:v>-104.18</c:v>
                </c:pt>
                <c:pt idx="31">
                  <c:v>-95.245000000000346</c:v>
                </c:pt>
                <c:pt idx="32">
                  <c:v>-86.010000000000218</c:v>
                </c:pt>
                <c:pt idx="33">
                  <c:v>-78.224999999999909</c:v>
                </c:pt>
                <c:pt idx="34">
                  <c:v>-71.578183389799278</c:v>
                </c:pt>
                <c:pt idx="35">
                  <c:v>-63.041366779597865</c:v>
                </c:pt>
                <c:pt idx="36">
                  <c:v>-58.294550169397098</c:v>
                </c:pt>
                <c:pt idx="37">
                  <c:v>-50.502733559196258</c:v>
                </c:pt>
                <c:pt idx="38">
                  <c:v>-51.660916948995236</c:v>
                </c:pt>
                <c:pt idx="39">
                  <c:v>-48.714100338794424</c:v>
                </c:pt>
                <c:pt idx="40">
                  <c:v>-52.797283728593129</c:v>
                </c:pt>
                <c:pt idx="41">
                  <c:v>-58.180467118392698</c:v>
                </c:pt>
                <c:pt idx="42">
                  <c:v>-48.368650508191877</c:v>
                </c:pt>
                <c:pt idx="43">
                  <c:v>-32.801833897990946</c:v>
                </c:pt>
                <c:pt idx="44">
                  <c:v>-24.67001728778996</c:v>
                </c:pt>
                <c:pt idx="45">
                  <c:v>-26.718200677589266</c:v>
                </c:pt>
                <c:pt idx="46">
                  <c:v>-15.616384067388253</c:v>
                </c:pt>
                <c:pt idx="47">
                  <c:v>-4.6795674571874315</c:v>
                </c:pt>
                <c:pt idx="48">
                  <c:v>3.0572491530131174</c:v>
                </c:pt>
                <c:pt idx="49">
                  <c:v>9.459065763214312</c:v>
                </c:pt>
                <c:pt idx="50">
                  <c:v>15.535882373415006</c:v>
                </c:pt>
                <c:pt idx="51">
                  <c:v>8.1626989836161101</c:v>
                </c:pt>
                <c:pt idx="52">
                  <c:v>9.0345155938168773</c:v>
                </c:pt>
                <c:pt idx="53">
                  <c:v>-10.223667795982237</c:v>
                </c:pt>
                <c:pt idx="54">
                  <c:v>-24.208667795982592</c:v>
                </c:pt>
                <c:pt idx="55">
                  <c:v>-26.758667795982547</c:v>
                </c:pt>
                <c:pt idx="56">
                  <c:v>-30.858667795982456</c:v>
                </c:pt>
                <c:pt idx="57">
                  <c:v>-35.408667795982637</c:v>
                </c:pt>
                <c:pt idx="58">
                  <c:v>-35.64366779598231</c:v>
                </c:pt>
                <c:pt idx="59">
                  <c:v>-39.773667795982419</c:v>
                </c:pt>
                <c:pt idx="60">
                  <c:v>-39.698667795982374</c:v>
                </c:pt>
                <c:pt idx="61">
                  <c:v>-37.013667795982656</c:v>
                </c:pt>
                <c:pt idx="62">
                  <c:v>-31.488667795982337</c:v>
                </c:pt>
                <c:pt idx="63">
                  <c:v>-31.873667795982328</c:v>
                </c:pt>
                <c:pt idx="64">
                  <c:v>-30.273667795982419</c:v>
                </c:pt>
                <c:pt idx="65">
                  <c:v>-4.77921520040627</c:v>
                </c:pt>
                <c:pt idx="66">
                  <c:v>2.165237395170152</c:v>
                </c:pt>
                <c:pt idx="67">
                  <c:v>0.60968999074611929</c:v>
                </c:pt>
                <c:pt idx="68">
                  <c:v>4.1041425863224958</c:v>
                </c:pt>
                <c:pt idx="69">
                  <c:v>8.3485951818988724</c:v>
                </c:pt>
                <c:pt idx="70">
                  <c:v>15.453047777474922</c:v>
                </c:pt>
                <c:pt idx="71">
                  <c:v>18.972500373050934</c:v>
                </c:pt>
                <c:pt idx="72">
                  <c:v>14.346952968627193</c:v>
                </c:pt>
                <c:pt idx="73">
                  <c:v>30.701405564203242</c:v>
                </c:pt>
                <c:pt idx="74">
                  <c:v>38.945858159779391</c:v>
                </c:pt>
                <c:pt idx="75">
                  <c:v>40.890310755355586</c:v>
                </c:pt>
                <c:pt idx="76">
                  <c:v>43.334763350932008</c:v>
                </c:pt>
                <c:pt idx="77">
                  <c:v>45.529215946507975</c:v>
                </c:pt>
                <c:pt idx="78">
                  <c:v>42.218668542084515</c:v>
                </c:pt>
                <c:pt idx="79">
                  <c:v>43.173121137660473</c:v>
                </c:pt>
                <c:pt idx="80">
                  <c:v>48.262573733236877</c:v>
                </c:pt>
                <c:pt idx="81">
                  <c:v>58.592026328812835</c:v>
                </c:pt>
                <c:pt idx="82">
                  <c:v>61.936478924388894</c:v>
                </c:pt>
                <c:pt idx="83">
                  <c:v>69.230931519965452</c:v>
                </c:pt>
                <c:pt idx="84">
                  <c:v>70.275384115541556</c:v>
                </c:pt>
                <c:pt idx="85">
                  <c:v>56.975384115541601</c:v>
                </c:pt>
                <c:pt idx="86">
                  <c:v>38.170384115541765</c:v>
                </c:pt>
                <c:pt idx="87">
                  <c:v>45.850384115541374</c:v>
                </c:pt>
                <c:pt idx="88">
                  <c:v>49.525384115541556</c:v>
                </c:pt>
                <c:pt idx="89">
                  <c:v>44.20038411554151</c:v>
                </c:pt>
                <c:pt idx="90">
                  <c:v>39.800384115541874</c:v>
                </c:pt>
                <c:pt idx="91">
                  <c:v>40.250384115542147</c:v>
                </c:pt>
                <c:pt idx="92">
                  <c:v>34.800384115542101</c:v>
                </c:pt>
                <c:pt idx="93">
                  <c:v>32.50038411554192</c:v>
                </c:pt>
                <c:pt idx="94">
                  <c:v>34.897651290567637</c:v>
                </c:pt>
                <c:pt idx="95">
                  <c:v>36.244918465593628</c:v>
                </c:pt>
                <c:pt idx="96">
                  <c:v>38.292185640619664</c:v>
                </c:pt>
                <c:pt idx="97">
                  <c:v>42.139452815645654</c:v>
                </c:pt>
                <c:pt idx="98">
                  <c:v>48.976719990671654</c:v>
                </c:pt>
                <c:pt idx="99">
                  <c:v>53.533987165697454</c:v>
                </c:pt>
                <c:pt idx="100">
                  <c:v>53.931254340723626</c:v>
                </c:pt>
                <c:pt idx="101">
                  <c:v>48.378521515749526</c:v>
                </c:pt>
                <c:pt idx="102">
                  <c:v>44.825788690775198</c:v>
                </c:pt>
                <c:pt idx="103">
                  <c:v>41.173055865801189</c:v>
                </c:pt>
                <c:pt idx="104">
                  <c:v>42.620323040827088</c:v>
                </c:pt>
                <c:pt idx="105">
                  <c:v>53.217590215853306</c:v>
                </c:pt>
                <c:pt idx="106">
                  <c:v>69.919857390879315</c:v>
                </c:pt>
                <c:pt idx="107">
                  <c:v>67.087124565905242</c:v>
                </c:pt>
                <c:pt idx="108">
                  <c:v>62.309391740931233</c:v>
                </c:pt>
                <c:pt idx="109">
                  <c:v>68.381658915957132</c:v>
                </c:pt>
                <c:pt idx="110">
                  <c:v>65.278926090983077</c:v>
                </c:pt>
                <c:pt idx="111">
                  <c:v>63.126193266009068</c:v>
                </c:pt>
                <c:pt idx="112">
                  <c:v>65.82346044103474</c:v>
                </c:pt>
                <c:pt idx="113">
                  <c:v>67.320727616060594</c:v>
                </c:pt>
                <c:pt idx="114">
                  <c:v>66.220727616060685</c:v>
                </c:pt>
                <c:pt idx="115">
                  <c:v>61.370727616060776</c:v>
                </c:pt>
                <c:pt idx="116">
                  <c:v>57.370727616060549</c:v>
                </c:pt>
                <c:pt idx="117">
                  <c:v>53.170727616060503</c:v>
                </c:pt>
                <c:pt idx="118">
                  <c:v>49.120727616060549</c:v>
                </c:pt>
                <c:pt idx="119">
                  <c:v>44.120727616060549</c:v>
                </c:pt>
                <c:pt idx="120">
                  <c:v>41.52072761606064</c:v>
                </c:pt>
                <c:pt idx="121">
                  <c:v>37.170727616060731</c:v>
                </c:pt>
                <c:pt idx="122">
                  <c:v>32.020727616060867</c:v>
                </c:pt>
                <c:pt idx="123">
                  <c:v>26.220727616060685</c:v>
                </c:pt>
                <c:pt idx="124">
                  <c:v>22.470727616060685</c:v>
                </c:pt>
                <c:pt idx="125">
                  <c:v>14.644410626975514</c:v>
                </c:pt>
                <c:pt idx="126">
                  <c:v>13.768093637890388</c:v>
                </c:pt>
                <c:pt idx="127">
                  <c:v>13.84177664880508</c:v>
                </c:pt>
                <c:pt idx="128">
                  <c:v>11.465459659719727</c:v>
                </c:pt>
                <c:pt idx="129">
                  <c:v>5.5391426706344191</c:v>
                </c:pt>
                <c:pt idx="130">
                  <c:v>9.8628256815491113</c:v>
                </c:pt>
                <c:pt idx="131">
                  <c:v>14.336508692463894</c:v>
                </c:pt>
                <c:pt idx="132">
                  <c:v>23.010191703378496</c:v>
                </c:pt>
                <c:pt idx="133">
                  <c:v>35.033874714293233</c:v>
                </c:pt>
                <c:pt idx="134">
                  <c:v>49.607557725207926</c:v>
                </c:pt>
                <c:pt idx="135">
                  <c:v>53.081240736122254</c:v>
                </c:pt>
                <c:pt idx="136">
                  <c:v>55.854923747036992</c:v>
                </c:pt>
                <c:pt idx="137">
                  <c:v>58.828606757951547</c:v>
                </c:pt>
                <c:pt idx="138">
                  <c:v>58.502289768866376</c:v>
                </c:pt>
                <c:pt idx="139">
                  <c:v>63.87597277978125</c:v>
                </c:pt>
                <c:pt idx="140">
                  <c:v>65.999655790696124</c:v>
                </c:pt>
                <c:pt idx="141">
                  <c:v>67.973338801610453</c:v>
                </c:pt>
                <c:pt idx="142">
                  <c:v>73.897021812525281</c:v>
                </c:pt>
                <c:pt idx="143">
                  <c:v>78.670704823440246</c:v>
                </c:pt>
                <c:pt idx="144">
                  <c:v>82.794387834355121</c:v>
                </c:pt>
                <c:pt idx="145">
                  <c:v>85.344387834355075</c:v>
                </c:pt>
                <c:pt idx="146">
                  <c:v>94.244387834355166</c:v>
                </c:pt>
                <c:pt idx="147">
                  <c:v>104.69438783435498</c:v>
                </c:pt>
                <c:pt idx="148">
                  <c:v>114.94438783435498</c:v>
                </c:pt>
                <c:pt idx="149">
                  <c:v>124.24438783435494</c:v>
                </c:pt>
                <c:pt idx="150">
                  <c:v>130.44438783435498</c:v>
                </c:pt>
                <c:pt idx="151">
                  <c:v>133.09438783435508</c:v>
                </c:pt>
                <c:pt idx="152">
                  <c:v>135.49438783435471</c:v>
                </c:pt>
                <c:pt idx="153">
                  <c:v>127.64438783435457</c:v>
                </c:pt>
                <c:pt idx="154">
                  <c:v>119.79438783435512</c:v>
                </c:pt>
                <c:pt idx="155">
                  <c:v>119.45200347088166</c:v>
                </c:pt>
                <c:pt idx="156">
                  <c:v>119.60961910740866</c:v>
                </c:pt>
                <c:pt idx="157">
                  <c:v>113.41723474393598</c:v>
                </c:pt>
                <c:pt idx="158">
                  <c:v>116.17485038046289</c:v>
                </c:pt>
                <c:pt idx="159">
                  <c:v>117.83246601698988</c:v>
                </c:pt>
                <c:pt idx="160">
                  <c:v>122.44008165351693</c:v>
                </c:pt>
                <c:pt idx="161">
                  <c:v>130.14769729004411</c:v>
                </c:pt>
                <c:pt idx="162">
                  <c:v>128.40531292657124</c:v>
                </c:pt>
                <c:pt idx="163">
                  <c:v>123.81292856309801</c:v>
                </c:pt>
                <c:pt idx="164">
                  <c:v>126.22054419962501</c:v>
                </c:pt>
                <c:pt idx="165">
                  <c:v>125.62815983615224</c:v>
                </c:pt>
                <c:pt idx="166">
                  <c:v>120.93577547267887</c:v>
                </c:pt>
                <c:pt idx="167">
                  <c:v>113.09339110920587</c:v>
                </c:pt>
                <c:pt idx="168">
                  <c:v>109.75100674573287</c:v>
                </c:pt>
                <c:pt idx="169">
                  <c:v>108.85862238226014</c:v>
                </c:pt>
                <c:pt idx="170">
                  <c:v>105.86623801878659</c:v>
                </c:pt>
                <c:pt idx="171">
                  <c:v>102.27385365531359</c:v>
                </c:pt>
                <c:pt idx="172">
                  <c:v>95.781469291840722</c:v>
                </c:pt>
                <c:pt idx="173">
                  <c:v>93.989084928367674</c:v>
                </c:pt>
                <c:pt idx="174">
                  <c:v>95.6967005648944</c:v>
                </c:pt>
                <c:pt idx="175">
                  <c:v>100.99670056489458</c:v>
                </c:pt>
                <c:pt idx="176">
                  <c:v>105.49670056489458</c:v>
                </c:pt>
                <c:pt idx="177">
                  <c:v>112.79670056489454</c:v>
                </c:pt>
                <c:pt idx="178">
                  <c:v>114.99670056489458</c:v>
                </c:pt>
                <c:pt idx="179">
                  <c:v>107.59670056489449</c:v>
                </c:pt>
                <c:pt idx="180">
                  <c:v>103.34670056489449</c:v>
                </c:pt>
                <c:pt idx="181">
                  <c:v>101.9467005648944</c:v>
                </c:pt>
                <c:pt idx="182">
                  <c:v>117.24670056489435</c:v>
                </c:pt>
                <c:pt idx="183">
                  <c:v>142.74670056489458</c:v>
                </c:pt>
                <c:pt idx="184">
                  <c:v>158.94670056489463</c:v>
                </c:pt>
                <c:pt idx="185">
                  <c:v>168.84670056489449</c:v>
                </c:pt>
                <c:pt idx="186">
                  <c:v>170.21899179029447</c:v>
                </c:pt>
                <c:pt idx="187">
                  <c:v>173.29128301569426</c:v>
                </c:pt>
                <c:pt idx="188">
                  <c:v>173.8135742410941</c:v>
                </c:pt>
                <c:pt idx="189">
                  <c:v>174.16586546649387</c:v>
                </c:pt>
                <c:pt idx="190">
                  <c:v>160.76815669189364</c:v>
                </c:pt>
                <c:pt idx="191">
                  <c:v>166.80044791729301</c:v>
                </c:pt>
                <c:pt idx="192">
                  <c:v>174.37273914269281</c:v>
                </c:pt>
                <c:pt idx="193">
                  <c:v>181.14503036809265</c:v>
                </c:pt>
                <c:pt idx="194">
                  <c:v>188.61732159349231</c:v>
                </c:pt>
                <c:pt idx="195">
                  <c:v>196.1896128188921</c:v>
                </c:pt>
                <c:pt idx="196">
                  <c:v>203.86190404429203</c:v>
                </c:pt>
                <c:pt idx="197">
                  <c:v>208.18419526969183</c:v>
                </c:pt>
                <c:pt idx="198">
                  <c:v>213.80648649509135</c:v>
                </c:pt>
                <c:pt idx="199">
                  <c:v>228.07877772049119</c:v>
                </c:pt>
                <c:pt idx="200">
                  <c:v>240.10106894589103</c:v>
                </c:pt>
                <c:pt idx="201">
                  <c:v>257.82336017129069</c:v>
                </c:pt>
                <c:pt idx="202">
                  <c:v>275.34565139669053</c:v>
                </c:pt>
                <c:pt idx="203">
                  <c:v>296.16794262209032</c:v>
                </c:pt>
                <c:pt idx="204">
                  <c:v>308.34023384749025</c:v>
                </c:pt>
                <c:pt idx="205">
                  <c:v>316.96252507289</c:v>
                </c:pt>
                <c:pt idx="206">
                  <c:v>322.71252507288978</c:v>
                </c:pt>
                <c:pt idx="207">
                  <c:v>325.01252507288996</c:v>
                </c:pt>
                <c:pt idx="208">
                  <c:v>330.46252507289</c:v>
                </c:pt>
                <c:pt idx="209">
                  <c:v>340.48252507288998</c:v>
                </c:pt>
                <c:pt idx="210">
                  <c:v>363.40252507289006</c:v>
                </c:pt>
                <c:pt idx="211">
                  <c:v>365.89252507288984</c:v>
                </c:pt>
                <c:pt idx="212">
                  <c:v>362.09252507288988</c:v>
                </c:pt>
                <c:pt idx="213">
                  <c:v>354.64252507288984</c:v>
                </c:pt>
                <c:pt idx="214">
                  <c:v>348.59252507288966</c:v>
                </c:pt>
                <c:pt idx="215">
                  <c:v>344.94252507288979</c:v>
                </c:pt>
                <c:pt idx="216">
                  <c:v>334.47529613820575</c:v>
                </c:pt>
                <c:pt idx="217">
                  <c:v>337.60806720352207</c:v>
                </c:pt>
                <c:pt idx="218">
                  <c:v>317.99083826883793</c:v>
                </c:pt>
                <c:pt idx="219">
                  <c:v>306.02360933415389</c:v>
                </c:pt>
                <c:pt idx="220">
                  <c:v>285.60638039947003</c:v>
                </c:pt>
                <c:pt idx="221">
                  <c:v>257.98915146478612</c:v>
                </c:pt>
                <c:pt idx="222">
                  <c:v>219.62192253010221</c:v>
                </c:pt>
                <c:pt idx="223">
                  <c:v>166.55469359541826</c:v>
                </c:pt>
                <c:pt idx="224">
                  <c:v>128.28746466073426</c:v>
                </c:pt>
                <c:pt idx="225">
                  <c:v>104.67023572605012</c:v>
                </c:pt>
                <c:pt idx="226">
                  <c:v>89.653006741366426</c:v>
                </c:pt>
                <c:pt idx="227">
                  <c:v>75.335777806682472</c:v>
                </c:pt>
                <c:pt idx="228">
                  <c:v>62.16854887199861</c:v>
                </c:pt>
                <c:pt idx="229">
                  <c:v>42.951319937314338</c:v>
                </c:pt>
                <c:pt idx="230">
                  <c:v>29.984091002630521</c:v>
                </c:pt>
                <c:pt idx="231">
                  <c:v>12.166862067946568</c:v>
                </c:pt>
                <c:pt idx="232">
                  <c:v>-13.000366866737522</c:v>
                </c:pt>
                <c:pt idx="233">
                  <c:v>-16.967595801421567</c:v>
                </c:pt>
                <c:pt idx="234">
                  <c:v>-26.384824736105656</c:v>
                </c:pt>
                <c:pt idx="235">
                  <c:v>-37.802053670789746</c:v>
                </c:pt>
                <c:pt idx="236">
                  <c:v>-39.552053670789519</c:v>
                </c:pt>
                <c:pt idx="237">
                  <c:v>-46.802053670789746</c:v>
                </c:pt>
                <c:pt idx="238">
                  <c:v>-29.102053670789701</c:v>
                </c:pt>
                <c:pt idx="239">
                  <c:v>-26.95205367078961</c:v>
                </c:pt>
                <c:pt idx="240">
                  <c:v>-26.002053670789564</c:v>
                </c:pt>
                <c:pt idx="241">
                  <c:v>-22.302053670789746</c:v>
                </c:pt>
                <c:pt idx="242">
                  <c:v>-16.20205367078961</c:v>
                </c:pt>
                <c:pt idx="243">
                  <c:v>4.7946329210390104E-2</c:v>
                </c:pt>
                <c:pt idx="244">
                  <c:v>6.8479463292103446</c:v>
                </c:pt>
                <c:pt idx="245">
                  <c:v>9.4479463292104811</c:v>
                </c:pt>
                <c:pt idx="246">
                  <c:v>11.656652145440148</c:v>
                </c:pt>
                <c:pt idx="247">
                  <c:v>6.3653579116696619</c:v>
                </c:pt>
                <c:pt idx="248">
                  <c:v>1.6240636778995849</c:v>
                </c:pt>
                <c:pt idx="249">
                  <c:v>-2.4672305558710832</c:v>
                </c:pt>
                <c:pt idx="250">
                  <c:v>-5.0085247896413421</c:v>
                </c:pt>
                <c:pt idx="251">
                  <c:v>1.4501809765881717</c:v>
                </c:pt>
                <c:pt idx="252">
                  <c:v>25.208886737818148</c:v>
                </c:pt>
                <c:pt idx="253">
                  <c:v>26.26759250404757</c:v>
                </c:pt>
                <c:pt idx="254">
                  <c:v>24.526298270277266</c:v>
                </c:pt>
                <c:pt idx="255">
                  <c:v>28.035004036506962</c:v>
                </c:pt>
                <c:pt idx="256">
                  <c:v>35.893709802736566</c:v>
                </c:pt>
                <c:pt idx="257">
                  <c:v>33.452415568966217</c:v>
                </c:pt>
                <c:pt idx="258">
                  <c:v>24.161121335195958</c:v>
                </c:pt>
                <c:pt idx="259">
                  <c:v>18.119827101425471</c:v>
                </c:pt>
                <c:pt idx="260">
                  <c:v>48.178532867655349</c:v>
                </c:pt>
                <c:pt idx="261">
                  <c:v>72.337238633884681</c:v>
                </c:pt>
                <c:pt idx="262">
                  <c:v>96.195944400114513</c:v>
                </c:pt>
                <c:pt idx="263">
                  <c:v>115.05465016634435</c:v>
                </c:pt>
                <c:pt idx="264">
                  <c:v>134.51335593257386</c:v>
                </c:pt>
                <c:pt idx="265">
                  <c:v>151.87206169880346</c:v>
                </c:pt>
                <c:pt idx="266">
                  <c:v>155.07206169880351</c:v>
                </c:pt>
                <c:pt idx="267">
                  <c:v>165.12206169880369</c:v>
                </c:pt>
                <c:pt idx="268">
                  <c:v>163.87206169880346</c:v>
                </c:pt>
                <c:pt idx="269">
                  <c:v>155.57206169880351</c:v>
                </c:pt>
                <c:pt idx="270">
                  <c:v>147.07206169880351</c:v>
                </c:pt>
                <c:pt idx="271">
                  <c:v>138.87206169880369</c:v>
                </c:pt>
                <c:pt idx="272">
                  <c:v>132.87206170380341</c:v>
                </c:pt>
                <c:pt idx="273">
                  <c:v>136.32206170380346</c:v>
                </c:pt>
                <c:pt idx="274">
                  <c:v>139.57206170380368</c:v>
                </c:pt>
                <c:pt idx="275">
                  <c:v>132.12206170380364</c:v>
                </c:pt>
                <c:pt idx="276">
                  <c:v>121.72206170380355</c:v>
                </c:pt>
                <c:pt idx="277">
                  <c:v>113.33180587386596</c:v>
                </c:pt>
                <c:pt idx="278">
                  <c:v>108.99155004392787</c:v>
                </c:pt>
                <c:pt idx="279">
                  <c:v>108.65129421399024</c:v>
                </c:pt>
                <c:pt idx="280">
                  <c:v>79.261038384052426</c:v>
                </c:pt>
                <c:pt idx="281">
                  <c:v>51.420782554114567</c:v>
                </c:pt>
                <c:pt idx="282">
                  <c:v>40.480526724176798</c:v>
                </c:pt>
                <c:pt idx="283">
                  <c:v>7.1402708942389381</c:v>
                </c:pt>
                <c:pt idx="284">
                  <c:v>-7.0999849356992399</c:v>
                </c:pt>
                <c:pt idx="285">
                  <c:v>-30.790240765636781</c:v>
                </c:pt>
                <c:pt idx="286">
                  <c:v>-45.330496595574687</c:v>
                </c:pt>
                <c:pt idx="287">
                  <c:v>-56.170752425512546</c:v>
                </c:pt>
                <c:pt idx="288">
                  <c:v>-45.461008255450452</c:v>
                </c:pt>
                <c:pt idx="289">
                  <c:v>-30.501264085388357</c:v>
                </c:pt>
                <c:pt idx="290">
                  <c:v>-19.491519915325853</c:v>
                </c:pt>
                <c:pt idx="291">
                  <c:v>-8.0317757452642127</c:v>
                </c:pt>
                <c:pt idx="292">
                  <c:v>-8.0720315752018905</c:v>
                </c:pt>
                <c:pt idx="293">
                  <c:v>-12.262287405139887</c:v>
                </c:pt>
                <c:pt idx="294">
                  <c:v>-14.102543235077746</c:v>
                </c:pt>
                <c:pt idx="295">
                  <c:v>-17.492799065015333</c:v>
                </c:pt>
                <c:pt idx="296">
                  <c:v>-16.08305489495342</c:v>
                </c:pt>
                <c:pt idx="297">
                  <c:v>-14.333054894953193</c:v>
                </c:pt>
                <c:pt idx="298">
                  <c:v>-7.2830548949532385</c:v>
                </c:pt>
                <c:pt idx="299">
                  <c:v>3.8169451050468979</c:v>
                </c:pt>
                <c:pt idx="300">
                  <c:v>17.566945105046898</c:v>
                </c:pt>
                <c:pt idx="301">
                  <c:v>27.016945105046716</c:v>
                </c:pt>
                <c:pt idx="302">
                  <c:v>22.116945105046852</c:v>
                </c:pt>
                <c:pt idx="303">
                  <c:v>36.266945105046716</c:v>
                </c:pt>
                <c:pt idx="304">
                  <c:v>37.366945105046852</c:v>
                </c:pt>
                <c:pt idx="305">
                  <c:v>51.016945100046769</c:v>
                </c:pt>
                <c:pt idx="306">
                  <c:v>69.316945100046723</c:v>
                </c:pt>
                <c:pt idx="307">
                  <c:v>86.390514427246217</c:v>
                </c:pt>
                <c:pt idx="308">
                  <c:v>86.614083754445346</c:v>
                </c:pt>
                <c:pt idx="309">
                  <c:v>87.787653076645029</c:v>
                </c:pt>
                <c:pt idx="310">
                  <c:v>89.761222403844386</c:v>
                </c:pt>
                <c:pt idx="311">
                  <c:v>92.634791731043833</c:v>
                </c:pt>
                <c:pt idx="312">
                  <c:v>96.258361053243107</c:v>
                </c:pt>
                <c:pt idx="313">
                  <c:v>102.93193037544256</c:v>
                </c:pt>
                <c:pt idx="314">
                  <c:v>110.75549970264183</c:v>
                </c:pt>
                <c:pt idx="315">
                  <c:v>126.3790690298415</c:v>
                </c:pt>
                <c:pt idx="316">
                  <c:v>129.60263835204046</c:v>
                </c:pt>
                <c:pt idx="317">
                  <c:v>135.02620767924031</c:v>
                </c:pt>
                <c:pt idx="318">
                  <c:v>143.44977700143977</c:v>
                </c:pt>
                <c:pt idx="319">
                  <c:v>132.9233463286389</c:v>
                </c:pt>
                <c:pt idx="320">
                  <c:v>133.69691565583844</c:v>
                </c:pt>
                <c:pt idx="321">
                  <c:v>130.97048497803803</c:v>
                </c:pt>
                <c:pt idx="322">
                  <c:v>128.49405430523757</c:v>
                </c:pt>
                <c:pt idx="323">
                  <c:v>123.9676236324367</c:v>
                </c:pt>
                <c:pt idx="324">
                  <c:v>112.84119295463643</c:v>
                </c:pt>
                <c:pt idx="325">
                  <c:v>104.06476228683596</c:v>
                </c:pt>
                <c:pt idx="326">
                  <c:v>95.488331614035587</c:v>
                </c:pt>
                <c:pt idx="327">
                  <c:v>83.238331614035815</c:v>
                </c:pt>
                <c:pt idx="328">
                  <c:v>83.438331614035633</c:v>
                </c:pt>
                <c:pt idx="329">
                  <c:v>82.638331619035625</c:v>
                </c:pt>
                <c:pt idx="330">
                  <c:v>80.638331619035625</c:v>
                </c:pt>
                <c:pt idx="331">
                  <c:v>77.538331619035489</c:v>
                </c:pt>
                <c:pt idx="332">
                  <c:v>75.038331624035663</c:v>
                </c:pt>
                <c:pt idx="333">
                  <c:v>71.688331629035702</c:v>
                </c:pt>
                <c:pt idx="334">
                  <c:v>69.038331629035838</c:v>
                </c:pt>
                <c:pt idx="335">
                  <c:v>63.588331629035793</c:v>
                </c:pt>
                <c:pt idx="336">
                  <c:v>65.988331634035831</c:v>
                </c:pt>
                <c:pt idx="337">
                  <c:v>68.188331634035876</c:v>
                </c:pt>
                <c:pt idx="338">
                  <c:v>63.129947228801029</c:v>
                </c:pt>
                <c:pt idx="339">
                  <c:v>70.521562818566508</c:v>
                </c:pt>
                <c:pt idx="340">
                  <c:v>64.063178408331851</c:v>
                </c:pt>
                <c:pt idx="341">
                  <c:v>68.554794003097413</c:v>
                </c:pt>
                <c:pt idx="342">
                  <c:v>70.096409592862528</c:v>
                </c:pt>
                <c:pt idx="343">
                  <c:v>73.288025182628189</c:v>
                </c:pt>
                <c:pt idx="344">
                  <c:v>81.179640777393388</c:v>
                </c:pt>
                <c:pt idx="345">
                  <c:v>90.221256367158958</c:v>
                </c:pt>
                <c:pt idx="346">
                  <c:v>85.712871956924573</c:v>
                </c:pt>
                <c:pt idx="347">
                  <c:v>90.404487546690007</c:v>
                </c:pt>
                <c:pt idx="348">
                  <c:v>89.296103136455258</c:v>
                </c:pt>
                <c:pt idx="349">
                  <c:v>97.087718726220828</c:v>
                </c:pt>
                <c:pt idx="350">
                  <c:v>96.779334315986489</c:v>
                </c:pt>
                <c:pt idx="351">
                  <c:v>92.570949905751831</c:v>
                </c:pt>
                <c:pt idx="352">
                  <c:v>96.362565495517401</c:v>
                </c:pt>
                <c:pt idx="353">
                  <c:v>97.554181085282835</c:v>
                </c:pt>
                <c:pt idx="354">
                  <c:v>99.545796675048223</c:v>
                </c:pt>
                <c:pt idx="355">
                  <c:v>102.23741226481343</c:v>
                </c:pt>
                <c:pt idx="356">
                  <c:v>102.77902785457877</c:v>
                </c:pt>
                <c:pt idx="357">
                  <c:v>119.07064344434457</c:v>
                </c:pt>
                <c:pt idx="358">
                  <c:v>122.67064344434493</c:v>
                </c:pt>
                <c:pt idx="359">
                  <c:v>128.62064344434475</c:v>
                </c:pt>
                <c:pt idx="360">
                  <c:v>133.67064344434471</c:v>
                </c:pt>
                <c:pt idx="361">
                  <c:v>131.37064344434475</c:v>
                </c:pt>
                <c:pt idx="362">
                  <c:v>130.82064344434457</c:v>
                </c:pt>
                <c:pt idx="363">
                  <c:v>131.5706434443448</c:v>
                </c:pt>
                <c:pt idx="364">
                  <c:v>130.97064344434489</c:v>
                </c:pt>
                <c:pt idx="365">
                  <c:v>127.72064344434489</c:v>
                </c:pt>
                <c:pt idx="366">
                  <c:v>133.3706434443443</c:v>
                </c:pt>
                <c:pt idx="367">
                  <c:v>131.02064344434439</c:v>
                </c:pt>
                <c:pt idx="368">
                  <c:v>131.72211127212722</c:v>
                </c:pt>
                <c:pt idx="369">
                  <c:v>128.17357909991006</c:v>
                </c:pt>
                <c:pt idx="370">
                  <c:v>129.9750469276928</c:v>
                </c:pt>
                <c:pt idx="371">
                  <c:v>136.07651475547573</c:v>
                </c:pt>
                <c:pt idx="372">
                  <c:v>133.67798258325865</c:v>
                </c:pt>
                <c:pt idx="373">
                  <c:v>133.87945041104149</c:v>
                </c:pt>
                <c:pt idx="374">
                  <c:v>132.78091823882437</c:v>
                </c:pt>
                <c:pt idx="375">
                  <c:v>129.53238606660693</c:v>
                </c:pt>
                <c:pt idx="376">
                  <c:v>128.43385389439004</c:v>
                </c:pt>
                <c:pt idx="377">
                  <c:v>113.93532172217238</c:v>
                </c:pt>
                <c:pt idx="378">
                  <c:v>108.58678954995526</c:v>
                </c:pt>
                <c:pt idx="379">
                  <c:v>104.03825737773809</c:v>
                </c:pt>
                <c:pt idx="380">
                  <c:v>98.189725205520745</c:v>
                </c:pt>
                <c:pt idx="381">
                  <c:v>98.091193033303853</c:v>
                </c:pt>
                <c:pt idx="382">
                  <c:v>95.992660861086279</c:v>
                </c:pt>
                <c:pt idx="383">
                  <c:v>99.594128688868977</c:v>
                </c:pt>
                <c:pt idx="384">
                  <c:v>103.24559651665186</c:v>
                </c:pt>
                <c:pt idx="385">
                  <c:v>105.84706434443433</c:v>
                </c:pt>
                <c:pt idx="386">
                  <c:v>106.1485321722173</c:v>
                </c:pt>
                <c:pt idx="387">
                  <c:v>111.9</c:v>
                </c:pt>
                <c:pt idx="388">
                  <c:v>115.6</c:v>
                </c:pt>
                <c:pt idx="389">
                  <c:v>118.2</c:v>
                </c:pt>
                <c:pt idx="390">
                  <c:v>128.1</c:v>
                </c:pt>
                <c:pt idx="391">
                  <c:v>141.30000000000001</c:v>
                </c:pt>
                <c:pt idx="392">
                  <c:v>148.65</c:v>
                </c:pt>
                <c:pt idx="393">
                  <c:v>157.69999999999999</c:v>
                </c:pt>
                <c:pt idx="394">
                  <c:v>165.15</c:v>
                </c:pt>
                <c:pt idx="395">
                  <c:v>171.8</c:v>
                </c:pt>
                <c:pt idx="396">
                  <c:v>172.6</c:v>
                </c:pt>
                <c:pt idx="397">
                  <c:v>169.85</c:v>
                </c:pt>
                <c:pt idx="398">
                  <c:v>169.75</c:v>
                </c:pt>
                <c:pt idx="399">
                  <c:v>164.85</c:v>
                </c:pt>
                <c:pt idx="400">
                  <c:v>162.30000000000001</c:v>
                </c:pt>
                <c:pt idx="401">
                  <c:v>156.30000000000001</c:v>
                </c:pt>
                <c:pt idx="402">
                  <c:v>158.6</c:v>
                </c:pt>
                <c:pt idx="403">
                  <c:v>152.85</c:v>
                </c:pt>
                <c:pt idx="404">
                  <c:v>153.5</c:v>
                </c:pt>
                <c:pt idx="405">
                  <c:v>151.35</c:v>
                </c:pt>
                <c:pt idx="406">
                  <c:v>150.19999999999999</c:v>
                </c:pt>
                <c:pt idx="407">
                  <c:v>147.30000000000001</c:v>
                </c:pt>
                <c:pt idx="408">
                  <c:v>131.85</c:v>
                </c:pt>
                <c:pt idx="409">
                  <c:v>125.4</c:v>
                </c:pt>
                <c:pt idx="410">
                  <c:v>112.4</c:v>
                </c:pt>
                <c:pt idx="411">
                  <c:v>92.349999999999909</c:v>
                </c:pt>
                <c:pt idx="412">
                  <c:v>81.25</c:v>
                </c:pt>
                <c:pt idx="413">
                  <c:v>73.399999999999864</c:v>
                </c:pt>
                <c:pt idx="414">
                  <c:v>60</c:v>
                </c:pt>
                <c:pt idx="415">
                  <c:v>49.350000000000136</c:v>
                </c:pt>
                <c:pt idx="416">
                  <c:v>42.850000000000136</c:v>
                </c:pt>
                <c:pt idx="417">
                  <c:v>38.099999999999909</c:v>
                </c:pt>
                <c:pt idx="418">
                  <c:v>33.949999999999818</c:v>
                </c:pt>
                <c:pt idx="419">
                  <c:v>34.099999999999909</c:v>
                </c:pt>
                <c:pt idx="420">
                  <c:v>37.049999999999997</c:v>
                </c:pt>
                <c:pt idx="421">
                  <c:v>52.649999999999864</c:v>
                </c:pt>
                <c:pt idx="422">
                  <c:v>56.399999999999864</c:v>
                </c:pt>
                <c:pt idx="423">
                  <c:v>53.699999999999818</c:v>
                </c:pt>
                <c:pt idx="424">
                  <c:v>48.149999999999864</c:v>
                </c:pt>
                <c:pt idx="425">
                  <c:v>45.45</c:v>
                </c:pt>
                <c:pt idx="426">
                  <c:v>50.2</c:v>
                </c:pt>
                <c:pt idx="427">
                  <c:v>51.8</c:v>
                </c:pt>
                <c:pt idx="428">
                  <c:v>64.05</c:v>
                </c:pt>
                <c:pt idx="429">
                  <c:v>63.900000000000091</c:v>
                </c:pt>
                <c:pt idx="430">
                  <c:v>61.05</c:v>
                </c:pt>
                <c:pt idx="431">
                  <c:v>65.850000000000136</c:v>
                </c:pt>
                <c:pt idx="432">
                  <c:v>70.550000000000182</c:v>
                </c:pt>
                <c:pt idx="433">
                  <c:v>68.25</c:v>
                </c:pt>
                <c:pt idx="434">
                  <c:v>69.5</c:v>
                </c:pt>
                <c:pt idx="435">
                  <c:v>74.350000000000136</c:v>
                </c:pt>
                <c:pt idx="436">
                  <c:v>75.95</c:v>
                </c:pt>
                <c:pt idx="437">
                  <c:v>77.5</c:v>
                </c:pt>
                <c:pt idx="438">
                  <c:v>78.75</c:v>
                </c:pt>
                <c:pt idx="439">
                  <c:v>81.8</c:v>
                </c:pt>
                <c:pt idx="440">
                  <c:v>81.75</c:v>
                </c:pt>
                <c:pt idx="441">
                  <c:v>67.150000000000091</c:v>
                </c:pt>
                <c:pt idx="442">
                  <c:v>61.45</c:v>
                </c:pt>
                <c:pt idx="443">
                  <c:v>59.7</c:v>
                </c:pt>
                <c:pt idx="444">
                  <c:v>59.649999999999864</c:v>
                </c:pt>
                <c:pt idx="445">
                  <c:v>61.7</c:v>
                </c:pt>
                <c:pt idx="446">
                  <c:v>60</c:v>
                </c:pt>
                <c:pt idx="447">
                  <c:v>60.75</c:v>
                </c:pt>
                <c:pt idx="448">
                  <c:v>57.05</c:v>
                </c:pt>
                <c:pt idx="449">
                  <c:v>59.399999999999864</c:v>
                </c:pt>
                <c:pt idx="450">
                  <c:v>65</c:v>
                </c:pt>
                <c:pt idx="451">
                  <c:v>62.05</c:v>
                </c:pt>
                <c:pt idx="452">
                  <c:v>59.150000000000091</c:v>
                </c:pt>
                <c:pt idx="453">
                  <c:v>58.099999999999909</c:v>
                </c:pt>
                <c:pt idx="454">
                  <c:v>79.5</c:v>
                </c:pt>
                <c:pt idx="455">
                  <c:v>85.05</c:v>
                </c:pt>
                <c:pt idx="456">
                  <c:v>85.45</c:v>
                </c:pt>
                <c:pt idx="457">
                  <c:v>91.850000000000136</c:v>
                </c:pt>
                <c:pt idx="458">
                  <c:v>91.900000000000091</c:v>
                </c:pt>
                <c:pt idx="459">
                  <c:v>87.3</c:v>
                </c:pt>
                <c:pt idx="460">
                  <c:v>88.599999999999909</c:v>
                </c:pt>
                <c:pt idx="461">
                  <c:v>89</c:v>
                </c:pt>
                <c:pt idx="462">
                  <c:v>82.899999999999864</c:v>
                </c:pt>
                <c:pt idx="463">
                  <c:v>79.899999999999864</c:v>
                </c:pt>
                <c:pt idx="464">
                  <c:v>73.599999999999909</c:v>
                </c:pt>
                <c:pt idx="465">
                  <c:v>63.699999999999818</c:v>
                </c:pt>
                <c:pt idx="466">
                  <c:v>55.899999999999864</c:v>
                </c:pt>
                <c:pt idx="467">
                  <c:v>49.7</c:v>
                </c:pt>
                <c:pt idx="468">
                  <c:v>42.849999999999909</c:v>
                </c:pt>
                <c:pt idx="469">
                  <c:v>31.05</c:v>
                </c:pt>
                <c:pt idx="470">
                  <c:v>25.45</c:v>
                </c:pt>
                <c:pt idx="471">
                  <c:v>23.149999999999864</c:v>
                </c:pt>
                <c:pt idx="472">
                  <c:v>21.399999999999864</c:v>
                </c:pt>
                <c:pt idx="473">
                  <c:v>17.399999999999864</c:v>
                </c:pt>
                <c:pt idx="474">
                  <c:v>-1.7999999999999545</c:v>
                </c:pt>
                <c:pt idx="475">
                  <c:v>-10.100000000000136</c:v>
                </c:pt>
                <c:pt idx="476">
                  <c:v>-6.0499999999999545</c:v>
                </c:pt>
                <c:pt idx="477">
                  <c:v>-11.7</c:v>
                </c:pt>
                <c:pt idx="478">
                  <c:v>-9</c:v>
                </c:pt>
                <c:pt idx="479">
                  <c:v>-6.3499999999999091</c:v>
                </c:pt>
                <c:pt idx="480">
                  <c:v>-7.0499999999999545</c:v>
                </c:pt>
                <c:pt idx="481">
                  <c:v>-7.0499999999999545</c:v>
                </c:pt>
                <c:pt idx="482">
                  <c:v>-1.2999999999999545</c:v>
                </c:pt>
                <c:pt idx="483">
                  <c:v>5.0499999999999545</c:v>
                </c:pt>
                <c:pt idx="484">
                  <c:v>7.5</c:v>
                </c:pt>
                <c:pt idx="485">
                  <c:v>11.350000000000136</c:v>
                </c:pt>
                <c:pt idx="486">
                  <c:v>13.75</c:v>
                </c:pt>
                <c:pt idx="487">
                  <c:v>16.350000000000136</c:v>
                </c:pt>
                <c:pt idx="488">
                  <c:v>25.45</c:v>
                </c:pt>
                <c:pt idx="489">
                  <c:v>38</c:v>
                </c:pt>
                <c:pt idx="490">
                  <c:v>44.649999999999864</c:v>
                </c:pt>
                <c:pt idx="491">
                  <c:v>50.649999999999864</c:v>
                </c:pt>
                <c:pt idx="492">
                  <c:v>52.849999999999909</c:v>
                </c:pt>
                <c:pt idx="493">
                  <c:v>57.600000000000136</c:v>
                </c:pt>
                <c:pt idx="494">
                  <c:v>58.349999999999909</c:v>
                </c:pt>
                <c:pt idx="495">
                  <c:v>63.75</c:v>
                </c:pt>
                <c:pt idx="496">
                  <c:v>63.599999999999909</c:v>
                </c:pt>
                <c:pt idx="497">
                  <c:v>66.349999999999909</c:v>
                </c:pt>
                <c:pt idx="498">
                  <c:v>62.800000000000182</c:v>
                </c:pt>
                <c:pt idx="499">
                  <c:v>60.25</c:v>
                </c:pt>
                <c:pt idx="500">
                  <c:v>52.100000000000136</c:v>
                </c:pt>
                <c:pt idx="501">
                  <c:v>45.3</c:v>
                </c:pt>
                <c:pt idx="502">
                  <c:v>37.299999999999997</c:v>
                </c:pt>
                <c:pt idx="503">
                  <c:v>34.75</c:v>
                </c:pt>
                <c:pt idx="504">
                  <c:v>34.850000000000136</c:v>
                </c:pt>
                <c:pt idx="505">
                  <c:v>34.5</c:v>
                </c:pt>
                <c:pt idx="506">
                  <c:v>33.600000000000136</c:v>
                </c:pt>
                <c:pt idx="507">
                  <c:v>31.5</c:v>
                </c:pt>
                <c:pt idx="508">
                  <c:v>27.599999999999909</c:v>
                </c:pt>
                <c:pt idx="509">
                  <c:v>24.75</c:v>
                </c:pt>
                <c:pt idx="510">
                  <c:v>21.5</c:v>
                </c:pt>
                <c:pt idx="511">
                  <c:v>19.25</c:v>
                </c:pt>
                <c:pt idx="512">
                  <c:v>20.650000000000091</c:v>
                </c:pt>
                <c:pt idx="513">
                  <c:v>22.150000000000091</c:v>
                </c:pt>
                <c:pt idx="514">
                  <c:v>24</c:v>
                </c:pt>
                <c:pt idx="515">
                  <c:v>16.5</c:v>
                </c:pt>
                <c:pt idx="516">
                  <c:v>10.050000000000182</c:v>
                </c:pt>
                <c:pt idx="517">
                  <c:v>10.95</c:v>
                </c:pt>
                <c:pt idx="518">
                  <c:v>11.850000000000136</c:v>
                </c:pt>
                <c:pt idx="519">
                  <c:v>16.099999999999909</c:v>
                </c:pt>
                <c:pt idx="520">
                  <c:v>17.45</c:v>
                </c:pt>
                <c:pt idx="521">
                  <c:v>21.300000000000182</c:v>
                </c:pt>
                <c:pt idx="522">
                  <c:v>24.449999999999818</c:v>
                </c:pt>
                <c:pt idx="523">
                  <c:v>26.95</c:v>
                </c:pt>
                <c:pt idx="524">
                  <c:v>31.75</c:v>
                </c:pt>
                <c:pt idx="525">
                  <c:v>40.5</c:v>
                </c:pt>
                <c:pt idx="526">
                  <c:v>40.75</c:v>
                </c:pt>
                <c:pt idx="527">
                  <c:v>35.650000000000091</c:v>
                </c:pt>
                <c:pt idx="528">
                  <c:v>34.600000000000136</c:v>
                </c:pt>
                <c:pt idx="529">
                  <c:v>33.149999999999864</c:v>
                </c:pt>
                <c:pt idx="530">
                  <c:v>37.299999999999997</c:v>
                </c:pt>
                <c:pt idx="531">
                  <c:v>45.5</c:v>
                </c:pt>
                <c:pt idx="532">
                  <c:v>39.900000000000091</c:v>
                </c:pt>
                <c:pt idx="533">
                  <c:v>25.900000000000091</c:v>
                </c:pt>
                <c:pt idx="534">
                  <c:v>6.3999999999998636</c:v>
                </c:pt>
                <c:pt idx="535">
                  <c:v>-3.4499999999998181</c:v>
                </c:pt>
                <c:pt idx="536">
                  <c:v>-12.650000000000091</c:v>
                </c:pt>
                <c:pt idx="537">
                  <c:v>-25.800000000000182</c:v>
                </c:pt>
                <c:pt idx="538">
                  <c:v>-33.049999999999997</c:v>
                </c:pt>
                <c:pt idx="539">
                  <c:v>-44.699999999999818</c:v>
                </c:pt>
                <c:pt idx="540">
                  <c:v>-51.099999999999909</c:v>
                </c:pt>
                <c:pt idx="541">
                  <c:v>-62.099999999999909</c:v>
                </c:pt>
                <c:pt idx="542">
                  <c:v>-74.25</c:v>
                </c:pt>
                <c:pt idx="543">
                  <c:v>-91.05</c:v>
                </c:pt>
                <c:pt idx="544">
                  <c:v>-108.1</c:v>
                </c:pt>
                <c:pt idx="545">
                  <c:v>-124.5</c:v>
                </c:pt>
                <c:pt idx="546">
                  <c:v>-129.9</c:v>
                </c:pt>
                <c:pt idx="547">
                  <c:v>-127.25</c:v>
                </c:pt>
                <c:pt idx="548">
                  <c:v>-137.75</c:v>
                </c:pt>
                <c:pt idx="549">
                  <c:v>-151.75</c:v>
                </c:pt>
                <c:pt idx="550">
                  <c:v>-172</c:v>
                </c:pt>
                <c:pt idx="551">
                  <c:v>-188</c:v>
                </c:pt>
                <c:pt idx="552">
                  <c:v>-185.95</c:v>
                </c:pt>
                <c:pt idx="553">
                  <c:v>-173.3</c:v>
                </c:pt>
                <c:pt idx="554">
                  <c:v>-152.94999999999999</c:v>
                </c:pt>
                <c:pt idx="555">
                  <c:v>-145.65</c:v>
                </c:pt>
                <c:pt idx="556">
                  <c:v>-138</c:v>
                </c:pt>
                <c:pt idx="557">
                  <c:v>-129.69999999999999</c:v>
                </c:pt>
                <c:pt idx="558">
                  <c:v>-113.25</c:v>
                </c:pt>
                <c:pt idx="559">
                  <c:v>-83.650000000000091</c:v>
                </c:pt>
                <c:pt idx="560">
                  <c:v>-55.550000000000182</c:v>
                </c:pt>
                <c:pt idx="561">
                  <c:v>-18.8</c:v>
                </c:pt>
                <c:pt idx="562">
                  <c:v>11.400000000000091</c:v>
                </c:pt>
                <c:pt idx="563">
                  <c:v>44.5</c:v>
                </c:pt>
                <c:pt idx="564">
                  <c:v>72.2</c:v>
                </c:pt>
                <c:pt idx="565">
                  <c:v>95.349999999999909</c:v>
                </c:pt>
                <c:pt idx="566">
                  <c:v>114.9</c:v>
                </c:pt>
                <c:pt idx="567">
                  <c:v>130.6</c:v>
                </c:pt>
                <c:pt idx="568">
                  <c:v>155.44999999999999</c:v>
                </c:pt>
                <c:pt idx="569">
                  <c:v>167.05</c:v>
                </c:pt>
                <c:pt idx="570">
                  <c:v>171.35</c:v>
                </c:pt>
                <c:pt idx="571">
                  <c:v>170.25</c:v>
                </c:pt>
                <c:pt idx="572">
                  <c:v>170.05</c:v>
                </c:pt>
                <c:pt idx="573">
                  <c:v>161.55000000000001</c:v>
                </c:pt>
                <c:pt idx="574">
                  <c:v>148.05000000000001</c:v>
                </c:pt>
                <c:pt idx="575">
                  <c:v>140.69999999999999</c:v>
                </c:pt>
                <c:pt idx="576">
                  <c:v>131.85</c:v>
                </c:pt>
                <c:pt idx="577">
                  <c:v>121.9</c:v>
                </c:pt>
                <c:pt idx="578">
                  <c:v>100.65</c:v>
                </c:pt>
                <c:pt idx="579">
                  <c:v>64.75</c:v>
                </c:pt>
                <c:pt idx="580">
                  <c:v>35.299999999999997</c:v>
                </c:pt>
                <c:pt idx="581">
                  <c:v>2.8499999999999091</c:v>
                </c:pt>
                <c:pt idx="582">
                  <c:v>-28.05</c:v>
                </c:pt>
                <c:pt idx="583">
                  <c:v>-57.8</c:v>
                </c:pt>
                <c:pt idx="584">
                  <c:v>-80.2</c:v>
                </c:pt>
                <c:pt idx="585">
                  <c:v>-103.55</c:v>
                </c:pt>
                <c:pt idx="586">
                  <c:v>-107.7</c:v>
                </c:pt>
                <c:pt idx="587">
                  <c:v>-114.9</c:v>
                </c:pt>
                <c:pt idx="588">
                  <c:v>-115.9</c:v>
                </c:pt>
                <c:pt idx="589">
                  <c:v>-109.5</c:v>
                </c:pt>
                <c:pt idx="590">
                  <c:v>-93.150000000000091</c:v>
                </c:pt>
                <c:pt idx="591">
                  <c:v>-83.7</c:v>
                </c:pt>
                <c:pt idx="592">
                  <c:v>-88.300000000000182</c:v>
                </c:pt>
                <c:pt idx="593">
                  <c:v>-87.449999999999818</c:v>
                </c:pt>
                <c:pt idx="594">
                  <c:v>-81.849999949999983</c:v>
                </c:pt>
                <c:pt idx="595">
                  <c:v>-69.249999950000074</c:v>
                </c:pt>
                <c:pt idx="596">
                  <c:v>-56.149999950000165</c:v>
                </c:pt>
                <c:pt idx="597">
                  <c:v>-39.699999949999892</c:v>
                </c:pt>
                <c:pt idx="598">
                  <c:v>-5.999999950000074</c:v>
                </c:pt>
                <c:pt idx="599">
                  <c:v>17.700000050000199</c:v>
                </c:pt>
                <c:pt idx="600">
                  <c:v>45.600000050000062</c:v>
                </c:pt>
                <c:pt idx="601">
                  <c:v>58.150000050000017</c:v>
                </c:pt>
                <c:pt idx="602">
                  <c:v>70.300000050000108</c:v>
                </c:pt>
                <c:pt idx="603">
                  <c:v>79.850000050000062</c:v>
                </c:pt>
                <c:pt idx="604">
                  <c:v>85.400000050000017</c:v>
                </c:pt>
                <c:pt idx="605">
                  <c:v>91.150000050000017</c:v>
                </c:pt>
                <c:pt idx="606">
                  <c:v>80.100000050000062</c:v>
                </c:pt>
                <c:pt idx="607">
                  <c:v>75.700000049999971</c:v>
                </c:pt>
                <c:pt idx="608">
                  <c:v>72.700000049999971</c:v>
                </c:pt>
                <c:pt idx="609">
                  <c:v>68.600000050000062</c:v>
                </c:pt>
                <c:pt idx="610">
                  <c:v>63.500000050000153</c:v>
                </c:pt>
                <c:pt idx="611">
                  <c:v>60.000000050000153</c:v>
                </c:pt>
                <c:pt idx="612">
                  <c:v>61.700000049999971</c:v>
                </c:pt>
                <c:pt idx="613">
                  <c:v>65.850000049999835</c:v>
                </c:pt>
                <c:pt idx="614">
                  <c:v>67.650000000000091</c:v>
                </c:pt>
                <c:pt idx="615">
                  <c:v>69.3</c:v>
                </c:pt>
                <c:pt idx="616">
                  <c:v>71.75</c:v>
                </c:pt>
                <c:pt idx="617">
                  <c:v>73.150000000000091</c:v>
                </c:pt>
                <c:pt idx="618">
                  <c:v>52</c:v>
                </c:pt>
                <c:pt idx="619">
                  <c:v>43.400000000000091</c:v>
                </c:pt>
                <c:pt idx="620">
                  <c:v>20.300000004999902</c:v>
                </c:pt>
                <c:pt idx="621">
                  <c:v>15.450000004999993</c:v>
                </c:pt>
                <c:pt idx="622">
                  <c:v>14.400000005000038</c:v>
                </c:pt>
                <c:pt idx="623">
                  <c:v>15.300000005000129</c:v>
                </c:pt>
                <c:pt idx="624">
                  <c:v>11.050000005000129</c:v>
                </c:pt>
                <c:pt idx="625">
                  <c:v>-3.4499999950000984</c:v>
                </c:pt>
                <c:pt idx="626">
                  <c:v>-33.149999994999916</c:v>
                </c:pt>
                <c:pt idx="627">
                  <c:v>-49.849999994999962</c:v>
                </c:pt>
                <c:pt idx="628">
                  <c:v>-68.699999995000098</c:v>
                </c:pt>
                <c:pt idx="629">
                  <c:v>-78.099999994999962</c:v>
                </c:pt>
                <c:pt idx="630">
                  <c:v>-91.399999994999916</c:v>
                </c:pt>
                <c:pt idx="631">
                  <c:v>-95.849999994999962</c:v>
                </c:pt>
                <c:pt idx="632">
                  <c:v>-102.14999999499992</c:v>
                </c:pt>
                <c:pt idx="633">
                  <c:v>-106.39999999499992</c:v>
                </c:pt>
                <c:pt idx="634">
                  <c:v>-107.84999999499996</c:v>
                </c:pt>
                <c:pt idx="635">
                  <c:v>-115.64999999500014</c:v>
                </c:pt>
                <c:pt idx="636">
                  <c:v>-121.34999999499996</c:v>
                </c:pt>
                <c:pt idx="637">
                  <c:v>-123.39999999499992</c:v>
                </c:pt>
                <c:pt idx="638">
                  <c:v>-121.89999999499992</c:v>
                </c:pt>
                <c:pt idx="639">
                  <c:v>-123.6999999950001</c:v>
                </c:pt>
                <c:pt idx="640">
                  <c:v>-123.85</c:v>
                </c:pt>
                <c:pt idx="641">
                  <c:v>-126.45</c:v>
                </c:pt>
                <c:pt idx="642">
                  <c:v>-133.9</c:v>
                </c:pt>
                <c:pt idx="643">
                  <c:v>-151.35</c:v>
                </c:pt>
                <c:pt idx="644">
                  <c:v>-139.85</c:v>
                </c:pt>
                <c:pt idx="645">
                  <c:v>-118.95</c:v>
                </c:pt>
                <c:pt idx="646">
                  <c:v>-81</c:v>
                </c:pt>
                <c:pt idx="647">
                  <c:v>-55.850000000000136</c:v>
                </c:pt>
                <c:pt idx="648">
                  <c:v>-38.200000000000003</c:v>
                </c:pt>
                <c:pt idx="649">
                  <c:v>-26.050000000000182</c:v>
                </c:pt>
                <c:pt idx="650">
                  <c:v>-11.2</c:v>
                </c:pt>
                <c:pt idx="651">
                  <c:v>1.7999999999999545</c:v>
                </c:pt>
                <c:pt idx="652">
                  <c:v>13.25</c:v>
                </c:pt>
                <c:pt idx="653">
                  <c:v>20.8</c:v>
                </c:pt>
                <c:pt idx="654">
                  <c:v>29.849999999999909</c:v>
                </c:pt>
                <c:pt idx="655">
                  <c:v>41.099999999999909</c:v>
                </c:pt>
                <c:pt idx="656">
                  <c:v>47.300000000000182</c:v>
                </c:pt>
                <c:pt idx="657">
                  <c:v>47.050000000000182</c:v>
                </c:pt>
                <c:pt idx="658">
                  <c:v>45.349999999999909</c:v>
                </c:pt>
                <c:pt idx="659">
                  <c:v>48.95</c:v>
                </c:pt>
                <c:pt idx="660">
                  <c:v>58.349999999999909</c:v>
                </c:pt>
                <c:pt idx="661">
                  <c:v>60.2</c:v>
                </c:pt>
                <c:pt idx="662">
                  <c:v>67.45</c:v>
                </c:pt>
                <c:pt idx="663">
                  <c:v>90.45</c:v>
                </c:pt>
                <c:pt idx="664">
                  <c:v>85.100000000000136</c:v>
                </c:pt>
                <c:pt idx="665">
                  <c:v>86.099999999999909</c:v>
                </c:pt>
                <c:pt idx="666">
                  <c:v>82.800000000000182</c:v>
                </c:pt>
                <c:pt idx="667">
                  <c:v>68.399999999999864</c:v>
                </c:pt>
                <c:pt idx="668">
                  <c:v>54.75</c:v>
                </c:pt>
                <c:pt idx="669">
                  <c:v>44.2</c:v>
                </c:pt>
                <c:pt idx="670">
                  <c:v>36.75</c:v>
                </c:pt>
                <c:pt idx="671">
                  <c:v>29.100000000000136</c:v>
                </c:pt>
                <c:pt idx="672">
                  <c:v>24.25</c:v>
                </c:pt>
                <c:pt idx="673">
                  <c:v>20.500000005000174</c:v>
                </c:pt>
                <c:pt idx="674">
                  <c:v>10.250000005000174</c:v>
                </c:pt>
                <c:pt idx="675">
                  <c:v>0.60000000500008355</c:v>
                </c:pt>
                <c:pt idx="676">
                  <c:v>-9.79999999499978</c:v>
                </c:pt>
                <c:pt idx="677">
                  <c:v>-12.699999989999924</c:v>
                </c:pt>
                <c:pt idx="678">
                  <c:v>-16.999999989999878</c:v>
                </c:pt>
                <c:pt idx="679">
                  <c:v>-21.149999989999969</c:v>
                </c:pt>
                <c:pt idx="680">
                  <c:v>-25.649999984999795</c:v>
                </c:pt>
                <c:pt idx="681">
                  <c:v>-26.049999979999939</c:v>
                </c:pt>
                <c:pt idx="682">
                  <c:v>-26.299999979999939</c:v>
                </c:pt>
                <c:pt idx="683">
                  <c:v>-30.749999979999757</c:v>
                </c:pt>
                <c:pt idx="684">
                  <c:v>-32.449999974999628</c:v>
                </c:pt>
                <c:pt idx="685">
                  <c:v>-34.849999974999946</c:v>
                </c:pt>
                <c:pt idx="686">
                  <c:v>-35.049999969999817</c:v>
                </c:pt>
                <c:pt idx="687">
                  <c:v>-26.749999969999635</c:v>
                </c:pt>
                <c:pt idx="688">
                  <c:v>-22.899999969999726</c:v>
                </c:pt>
                <c:pt idx="689">
                  <c:v>-16.899999964999552</c:v>
                </c:pt>
                <c:pt idx="690">
                  <c:v>-12.049999964999643</c:v>
                </c:pt>
                <c:pt idx="691">
                  <c:v>-12.149999964999552</c:v>
                </c:pt>
                <c:pt idx="692">
                  <c:v>-2.8499999599996499</c:v>
                </c:pt>
                <c:pt idx="693">
                  <c:v>1.350000035000221</c:v>
                </c:pt>
                <c:pt idx="694">
                  <c:v>5.1500000350004029</c:v>
                </c:pt>
                <c:pt idx="695">
                  <c:v>9.9500000350001301</c:v>
                </c:pt>
                <c:pt idx="696">
                  <c:v>12.150000035000403</c:v>
                </c:pt>
                <c:pt idx="697">
                  <c:v>6.700000030000183</c:v>
                </c:pt>
                <c:pt idx="698">
                  <c:v>6.1500000300002284</c:v>
                </c:pt>
                <c:pt idx="699">
                  <c:v>6.5000000300003649</c:v>
                </c:pt>
                <c:pt idx="700">
                  <c:v>8.1000000250003268</c:v>
                </c:pt>
                <c:pt idx="701">
                  <c:v>7.8500000200001523</c:v>
                </c:pt>
                <c:pt idx="702">
                  <c:v>4.9000000200001068</c:v>
                </c:pt>
                <c:pt idx="703">
                  <c:v>0.45000002000006134</c:v>
                </c:pt>
                <c:pt idx="704">
                  <c:v>0.40000001499993232</c:v>
                </c:pt>
                <c:pt idx="705">
                  <c:v>-4.9499999849999767</c:v>
                </c:pt>
                <c:pt idx="706">
                  <c:v>-7.1999999899999239</c:v>
                </c:pt>
                <c:pt idx="707">
                  <c:v>-10.749999989999878</c:v>
                </c:pt>
                <c:pt idx="708">
                  <c:v>-7.7499999899998784</c:v>
                </c:pt>
                <c:pt idx="709">
                  <c:v>-11.999999994999826</c:v>
                </c:pt>
                <c:pt idx="710">
                  <c:v>-18.449999994999871</c:v>
                </c:pt>
                <c:pt idx="711">
                  <c:v>-21.249999995000053</c:v>
                </c:pt>
                <c:pt idx="712">
                  <c:v>-27.7</c:v>
                </c:pt>
                <c:pt idx="713">
                  <c:v>-30</c:v>
                </c:pt>
                <c:pt idx="714">
                  <c:v>-30.25</c:v>
                </c:pt>
                <c:pt idx="715">
                  <c:v>-35.799999999999997</c:v>
                </c:pt>
                <c:pt idx="716">
                  <c:v>-37.25</c:v>
                </c:pt>
                <c:pt idx="717">
                  <c:v>-40.649999999999864</c:v>
                </c:pt>
                <c:pt idx="718">
                  <c:v>-39.549999999999997</c:v>
                </c:pt>
                <c:pt idx="719">
                  <c:v>-42.5</c:v>
                </c:pt>
                <c:pt idx="720">
                  <c:v>-49.600000000000136</c:v>
                </c:pt>
                <c:pt idx="721">
                  <c:v>-50.650000000000091</c:v>
                </c:pt>
                <c:pt idx="722">
                  <c:v>-50.850000000000136</c:v>
                </c:pt>
                <c:pt idx="723">
                  <c:v>-56.199999999999818</c:v>
                </c:pt>
                <c:pt idx="724">
                  <c:v>-61.849999999999909</c:v>
                </c:pt>
                <c:pt idx="725">
                  <c:v>-66.400000000000091</c:v>
                </c:pt>
                <c:pt idx="726">
                  <c:v>-70.800000000000182</c:v>
                </c:pt>
                <c:pt idx="727">
                  <c:v>-77</c:v>
                </c:pt>
                <c:pt idx="728">
                  <c:v>-80.900000000000091</c:v>
                </c:pt>
                <c:pt idx="729">
                  <c:v>-79.8</c:v>
                </c:pt>
                <c:pt idx="730">
                  <c:v>-76.8</c:v>
                </c:pt>
                <c:pt idx="731">
                  <c:v>-76.55</c:v>
                </c:pt>
                <c:pt idx="732">
                  <c:v>-82.8</c:v>
                </c:pt>
                <c:pt idx="733">
                  <c:v>-88.550000000000182</c:v>
                </c:pt>
                <c:pt idx="734">
                  <c:v>-91.7</c:v>
                </c:pt>
                <c:pt idx="735">
                  <c:v>-91.350000000000136</c:v>
                </c:pt>
                <c:pt idx="736">
                  <c:v>-88.05</c:v>
                </c:pt>
                <c:pt idx="737">
                  <c:v>-89.2</c:v>
                </c:pt>
                <c:pt idx="738">
                  <c:v>-94.3</c:v>
                </c:pt>
                <c:pt idx="739">
                  <c:v>-101.05</c:v>
                </c:pt>
                <c:pt idx="740">
                  <c:v>-100.3</c:v>
                </c:pt>
                <c:pt idx="741">
                  <c:v>-103.85</c:v>
                </c:pt>
                <c:pt idx="742">
                  <c:v>-105.5</c:v>
                </c:pt>
                <c:pt idx="743">
                  <c:v>-100.95</c:v>
                </c:pt>
                <c:pt idx="744">
                  <c:v>-103.9</c:v>
                </c:pt>
                <c:pt idx="745">
                  <c:v>-100.45</c:v>
                </c:pt>
                <c:pt idx="746">
                  <c:v>-100.65</c:v>
                </c:pt>
                <c:pt idx="747">
                  <c:v>-105</c:v>
                </c:pt>
                <c:pt idx="748">
                  <c:v>-107.05</c:v>
                </c:pt>
                <c:pt idx="749">
                  <c:v>-113.1</c:v>
                </c:pt>
                <c:pt idx="750">
                  <c:v>-122.5</c:v>
                </c:pt>
                <c:pt idx="751">
                  <c:v>-128.69999999999999</c:v>
                </c:pt>
                <c:pt idx="752">
                  <c:v>-131.25</c:v>
                </c:pt>
                <c:pt idx="753">
                  <c:v>-131.1</c:v>
                </c:pt>
                <c:pt idx="754">
                  <c:v>-134.69999999999999</c:v>
                </c:pt>
                <c:pt idx="755">
                  <c:v>-137.75</c:v>
                </c:pt>
                <c:pt idx="756">
                  <c:v>-144.5</c:v>
                </c:pt>
                <c:pt idx="757">
                  <c:v>-144.05000000000001</c:v>
                </c:pt>
                <c:pt idx="758">
                  <c:v>-144.1</c:v>
                </c:pt>
                <c:pt idx="759">
                  <c:v>-137.65</c:v>
                </c:pt>
                <c:pt idx="760">
                  <c:v>-137</c:v>
                </c:pt>
                <c:pt idx="761">
                  <c:v>-137.9</c:v>
                </c:pt>
                <c:pt idx="762">
                  <c:v>-136.44999999999999</c:v>
                </c:pt>
                <c:pt idx="763">
                  <c:v>-135.80000000000001</c:v>
                </c:pt>
                <c:pt idx="764">
                  <c:v>-129.9</c:v>
                </c:pt>
                <c:pt idx="765">
                  <c:v>-125.15</c:v>
                </c:pt>
                <c:pt idx="766">
                  <c:v>-120.75</c:v>
                </c:pt>
                <c:pt idx="767">
                  <c:v>-112.25</c:v>
                </c:pt>
                <c:pt idx="768">
                  <c:v>-107.3</c:v>
                </c:pt>
                <c:pt idx="769">
                  <c:v>-98.350000000000136</c:v>
                </c:pt>
                <c:pt idx="770">
                  <c:v>-88.2</c:v>
                </c:pt>
                <c:pt idx="771">
                  <c:v>-80.75</c:v>
                </c:pt>
                <c:pt idx="772">
                  <c:v>-72.95</c:v>
                </c:pt>
                <c:pt idx="773">
                  <c:v>-71.25</c:v>
                </c:pt>
                <c:pt idx="774">
                  <c:v>-67.8</c:v>
                </c:pt>
                <c:pt idx="775">
                  <c:v>-63.900000000000091</c:v>
                </c:pt>
                <c:pt idx="776">
                  <c:v>-45.150000000000091</c:v>
                </c:pt>
                <c:pt idx="777">
                  <c:v>-42.45</c:v>
                </c:pt>
                <c:pt idx="778">
                  <c:v>-37.799999999999997</c:v>
                </c:pt>
                <c:pt idx="779">
                  <c:v>-35.950000000000003</c:v>
                </c:pt>
                <c:pt idx="780">
                  <c:v>-40.700000000000003</c:v>
                </c:pt>
                <c:pt idx="781">
                  <c:v>-37.549999999999997</c:v>
                </c:pt>
                <c:pt idx="782">
                  <c:v>-36</c:v>
                </c:pt>
                <c:pt idx="783">
                  <c:v>-35.100000000000136</c:v>
                </c:pt>
                <c:pt idx="784">
                  <c:v>-43.300000000000182</c:v>
                </c:pt>
                <c:pt idx="785">
                  <c:v>-47.55</c:v>
                </c:pt>
                <c:pt idx="786">
                  <c:v>-50.199999999999818</c:v>
                </c:pt>
                <c:pt idx="787">
                  <c:v>-72.149999999999864</c:v>
                </c:pt>
                <c:pt idx="788">
                  <c:v>-98.150000000000091</c:v>
                </c:pt>
                <c:pt idx="789">
                  <c:v>-105.2</c:v>
                </c:pt>
                <c:pt idx="790">
                  <c:v>-109.35</c:v>
                </c:pt>
                <c:pt idx="791">
                  <c:v>-115.95</c:v>
                </c:pt>
                <c:pt idx="792">
                  <c:v>-119.25</c:v>
                </c:pt>
                <c:pt idx="793">
                  <c:v>-118</c:v>
                </c:pt>
                <c:pt idx="794">
                  <c:v>-118.3</c:v>
                </c:pt>
                <c:pt idx="795">
                  <c:v>-117.7</c:v>
                </c:pt>
                <c:pt idx="796">
                  <c:v>-133.05000000000001</c:v>
                </c:pt>
                <c:pt idx="797">
                  <c:v>-131</c:v>
                </c:pt>
                <c:pt idx="798">
                  <c:v>-135.19999999999999</c:v>
                </c:pt>
                <c:pt idx="799">
                  <c:v>-141.55000000000001</c:v>
                </c:pt>
                <c:pt idx="800">
                  <c:v>-140.30000000000001</c:v>
                </c:pt>
                <c:pt idx="801">
                  <c:v>-147.1</c:v>
                </c:pt>
                <c:pt idx="802">
                  <c:v>-148.75</c:v>
                </c:pt>
                <c:pt idx="803">
                  <c:v>-159</c:v>
                </c:pt>
                <c:pt idx="804">
                  <c:v>-165.5</c:v>
                </c:pt>
                <c:pt idx="805">
                  <c:v>-166</c:v>
                </c:pt>
                <c:pt idx="806">
                  <c:v>-167.9</c:v>
                </c:pt>
                <c:pt idx="807">
                  <c:v>-149</c:v>
                </c:pt>
                <c:pt idx="808">
                  <c:v>-131.19999999999999</c:v>
                </c:pt>
                <c:pt idx="809">
                  <c:v>-128.30000000000001</c:v>
                </c:pt>
                <c:pt idx="810">
                  <c:v>-127.7</c:v>
                </c:pt>
                <c:pt idx="811">
                  <c:v>-123.65</c:v>
                </c:pt>
                <c:pt idx="812">
                  <c:v>-122.75</c:v>
                </c:pt>
                <c:pt idx="813">
                  <c:v>-129.1</c:v>
                </c:pt>
                <c:pt idx="814">
                  <c:v>-131.80000000000001</c:v>
                </c:pt>
                <c:pt idx="815">
                  <c:v>-140.15</c:v>
                </c:pt>
                <c:pt idx="816">
                  <c:v>-144</c:v>
                </c:pt>
                <c:pt idx="817">
                  <c:v>-155</c:v>
                </c:pt>
                <c:pt idx="818">
                  <c:v>-150.80000000000001</c:v>
                </c:pt>
                <c:pt idx="819">
                  <c:v>-147.15</c:v>
                </c:pt>
                <c:pt idx="820">
                  <c:v>-145.80000000000001</c:v>
                </c:pt>
                <c:pt idx="821">
                  <c:v>-140</c:v>
                </c:pt>
                <c:pt idx="822">
                  <c:v>-141.6</c:v>
                </c:pt>
                <c:pt idx="823">
                  <c:v>-137.80000000000001</c:v>
                </c:pt>
                <c:pt idx="824">
                  <c:v>-127</c:v>
                </c:pt>
                <c:pt idx="825">
                  <c:v>-131</c:v>
                </c:pt>
                <c:pt idx="826">
                  <c:v>-133.25</c:v>
                </c:pt>
                <c:pt idx="827">
                  <c:v>-131.75</c:v>
                </c:pt>
                <c:pt idx="828">
                  <c:v>-127.95</c:v>
                </c:pt>
                <c:pt idx="829">
                  <c:v>-129.65</c:v>
                </c:pt>
                <c:pt idx="830">
                  <c:v>-130.05000000000001</c:v>
                </c:pt>
                <c:pt idx="831">
                  <c:v>-131.55000000000001</c:v>
                </c:pt>
                <c:pt idx="832">
                  <c:v>-129.55000000000001</c:v>
                </c:pt>
                <c:pt idx="833">
                  <c:v>-122.35</c:v>
                </c:pt>
                <c:pt idx="834">
                  <c:v>-120.45</c:v>
                </c:pt>
                <c:pt idx="835">
                  <c:v>-115.2</c:v>
                </c:pt>
                <c:pt idx="836">
                  <c:v>-108.7</c:v>
                </c:pt>
                <c:pt idx="837">
                  <c:v>-89.05</c:v>
                </c:pt>
                <c:pt idx="838">
                  <c:v>-86.900000000000091</c:v>
                </c:pt>
                <c:pt idx="839">
                  <c:v>-81.149999999999864</c:v>
                </c:pt>
                <c:pt idx="840">
                  <c:v>-75.5</c:v>
                </c:pt>
                <c:pt idx="841">
                  <c:v>-70.2</c:v>
                </c:pt>
                <c:pt idx="842">
                  <c:v>-69.149999999999864</c:v>
                </c:pt>
                <c:pt idx="843">
                  <c:v>-77.3</c:v>
                </c:pt>
                <c:pt idx="844">
                  <c:v>-70.2</c:v>
                </c:pt>
                <c:pt idx="845">
                  <c:v>-59</c:v>
                </c:pt>
                <c:pt idx="846">
                  <c:v>-48.05</c:v>
                </c:pt>
                <c:pt idx="847">
                  <c:v>-44.150000000000091</c:v>
                </c:pt>
                <c:pt idx="848">
                  <c:v>-40.299999999999997</c:v>
                </c:pt>
                <c:pt idx="849">
                  <c:v>-32.799999999999997</c:v>
                </c:pt>
                <c:pt idx="850">
                  <c:v>-29.350000000000136</c:v>
                </c:pt>
                <c:pt idx="851">
                  <c:v>-21.2</c:v>
                </c:pt>
                <c:pt idx="852">
                  <c:v>-14.099999999999909</c:v>
                </c:pt>
                <c:pt idx="853">
                  <c:v>-6.9500000000000455</c:v>
                </c:pt>
                <c:pt idx="854">
                  <c:v>2.0499999999999545</c:v>
                </c:pt>
                <c:pt idx="855">
                  <c:v>10.25</c:v>
                </c:pt>
                <c:pt idx="856">
                  <c:v>14.350000000000136</c:v>
                </c:pt>
                <c:pt idx="857">
                  <c:v>9.0499999999999545</c:v>
                </c:pt>
                <c:pt idx="858">
                  <c:v>8.6000000000001364</c:v>
                </c:pt>
                <c:pt idx="859">
                  <c:v>7.1000000000001364</c:v>
                </c:pt>
                <c:pt idx="860">
                  <c:v>8.7999999999999545</c:v>
                </c:pt>
                <c:pt idx="861">
                  <c:v>8.8499999999999091</c:v>
                </c:pt>
                <c:pt idx="862">
                  <c:v>11.050000000000182</c:v>
                </c:pt>
                <c:pt idx="863">
                  <c:v>24.900000000000091</c:v>
                </c:pt>
                <c:pt idx="864">
                  <c:v>22.650000000000091</c:v>
                </c:pt>
                <c:pt idx="865">
                  <c:v>22.05</c:v>
                </c:pt>
                <c:pt idx="866">
                  <c:v>17.449999999999818</c:v>
                </c:pt>
                <c:pt idx="867">
                  <c:v>17.899999999999864</c:v>
                </c:pt>
                <c:pt idx="868">
                  <c:v>23</c:v>
                </c:pt>
                <c:pt idx="869">
                  <c:v>24.149999999999864</c:v>
                </c:pt>
                <c:pt idx="870">
                  <c:v>26.25</c:v>
                </c:pt>
                <c:pt idx="871">
                  <c:v>23.2</c:v>
                </c:pt>
                <c:pt idx="872">
                  <c:v>15.75</c:v>
                </c:pt>
                <c:pt idx="873">
                  <c:v>10.050000000000182</c:v>
                </c:pt>
                <c:pt idx="874">
                  <c:v>11.149999999999864</c:v>
                </c:pt>
                <c:pt idx="875">
                  <c:v>8.3499999999999091</c:v>
                </c:pt>
                <c:pt idx="876">
                  <c:v>7.5500000000001819</c:v>
                </c:pt>
                <c:pt idx="877">
                  <c:v>7.4500000000000455</c:v>
                </c:pt>
                <c:pt idx="878">
                  <c:v>7.5499999999999545</c:v>
                </c:pt>
                <c:pt idx="879">
                  <c:v>7.2999999999999545</c:v>
                </c:pt>
                <c:pt idx="880">
                  <c:v>6.0999999999999091</c:v>
                </c:pt>
                <c:pt idx="881">
                  <c:v>7.7999999999999545</c:v>
                </c:pt>
                <c:pt idx="882">
                  <c:v>10.099999999999909</c:v>
                </c:pt>
                <c:pt idx="883">
                  <c:v>14.3</c:v>
                </c:pt>
                <c:pt idx="884">
                  <c:v>19.05</c:v>
                </c:pt>
                <c:pt idx="885">
                  <c:v>18.55</c:v>
                </c:pt>
                <c:pt idx="886">
                  <c:v>21.899999999999864</c:v>
                </c:pt>
                <c:pt idx="887">
                  <c:v>22.150000000000091</c:v>
                </c:pt>
                <c:pt idx="888">
                  <c:v>24.149999999999864</c:v>
                </c:pt>
                <c:pt idx="889">
                  <c:v>26</c:v>
                </c:pt>
                <c:pt idx="890">
                  <c:v>25.100000000000136</c:v>
                </c:pt>
                <c:pt idx="891">
                  <c:v>28.75</c:v>
                </c:pt>
                <c:pt idx="892">
                  <c:v>30.45</c:v>
                </c:pt>
                <c:pt idx="893">
                  <c:v>29.849999999999909</c:v>
                </c:pt>
                <c:pt idx="894">
                  <c:v>31.55</c:v>
                </c:pt>
                <c:pt idx="895">
                  <c:v>39.799999999999997</c:v>
                </c:pt>
                <c:pt idx="896">
                  <c:v>40.549999999999997</c:v>
                </c:pt>
                <c:pt idx="897">
                  <c:v>40.850000000000136</c:v>
                </c:pt>
                <c:pt idx="898">
                  <c:v>42.45</c:v>
                </c:pt>
                <c:pt idx="899">
                  <c:v>43.5</c:v>
                </c:pt>
                <c:pt idx="900">
                  <c:v>46.599999999999909</c:v>
                </c:pt>
                <c:pt idx="901">
                  <c:v>54.95</c:v>
                </c:pt>
                <c:pt idx="902">
                  <c:v>71</c:v>
                </c:pt>
                <c:pt idx="903">
                  <c:v>81.349999999999909</c:v>
                </c:pt>
                <c:pt idx="904">
                  <c:v>87.050000000000182</c:v>
                </c:pt>
                <c:pt idx="905">
                  <c:v>92.2</c:v>
                </c:pt>
                <c:pt idx="906">
                  <c:v>94</c:v>
                </c:pt>
                <c:pt idx="907">
                  <c:v>98.25</c:v>
                </c:pt>
                <c:pt idx="908">
                  <c:v>96.3</c:v>
                </c:pt>
                <c:pt idx="909">
                  <c:v>105.8</c:v>
                </c:pt>
                <c:pt idx="910">
                  <c:v>118.25</c:v>
                </c:pt>
                <c:pt idx="911">
                  <c:v>127.4</c:v>
                </c:pt>
                <c:pt idx="912">
                  <c:v>139.30000000000001</c:v>
                </c:pt>
                <c:pt idx="913">
                  <c:v>149.75</c:v>
                </c:pt>
                <c:pt idx="914">
                  <c:v>150.5</c:v>
                </c:pt>
                <c:pt idx="915">
                  <c:v>151.30000000000001</c:v>
                </c:pt>
                <c:pt idx="916">
                  <c:v>164.6</c:v>
                </c:pt>
                <c:pt idx="917">
                  <c:v>178.05</c:v>
                </c:pt>
                <c:pt idx="918">
                  <c:v>176.4</c:v>
                </c:pt>
                <c:pt idx="919">
                  <c:v>174.35</c:v>
                </c:pt>
                <c:pt idx="920">
                  <c:v>157.85</c:v>
                </c:pt>
                <c:pt idx="921">
                  <c:v>143.55000000000001</c:v>
                </c:pt>
                <c:pt idx="922">
                  <c:v>123.65</c:v>
                </c:pt>
                <c:pt idx="923">
                  <c:v>110.9</c:v>
                </c:pt>
                <c:pt idx="924">
                  <c:v>98.850000000000136</c:v>
                </c:pt>
                <c:pt idx="925">
                  <c:v>77.7</c:v>
                </c:pt>
                <c:pt idx="926">
                  <c:v>60.849999999999909</c:v>
                </c:pt>
                <c:pt idx="927">
                  <c:v>43.900000000000091</c:v>
                </c:pt>
                <c:pt idx="928">
                  <c:v>32.25</c:v>
                </c:pt>
                <c:pt idx="929">
                  <c:v>9.4499999999998181</c:v>
                </c:pt>
                <c:pt idx="930">
                  <c:v>-5.5</c:v>
                </c:pt>
                <c:pt idx="931">
                  <c:v>-21.099999999999909</c:v>
                </c:pt>
                <c:pt idx="932">
                  <c:v>-29.7</c:v>
                </c:pt>
                <c:pt idx="933">
                  <c:v>-31.8</c:v>
                </c:pt>
                <c:pt idx="934">
                  <c:v>-33.100000000000136</c:v>
                </c:pt>
                <c:pt idx="935">
                  <c:v>-36.450000000000003</c:v>
                </c:pt>
                <c:pt idx="936">
                  <c:v>-47.05</c:v>
                </c:pt>
                <c:pt idx="937">
                  <c:v>-53.05</c:v>
                </c:pt>
                <c:pt idx="938">
                  <c:v>-43.150000000000091</c:v>
                </c:pt>
                <c:pt idx="939">
                  <c:v>-39.450000000000003</c:v>
                </c:pt>
                <c:pt idx="940">
                  <c:v>-23</c:v>
                </c:pt>
                <c:pt idx="941">
                  <c:v>-14.400000000000091</c:v>
                </c:pt>
                <c:pt idx="942">
                  <c:v>-3.8500000000001364</c:v>
                </c:pt>
                <c:pt idx="943">
                  <c:v>6.1000000000001364</c:v>
                </c:pt>
                <c:pt idx="944">
                  <c:v>19.150000000000091</c:v>
                </c:pt>
                <c:pt idx="945">
                  <c:v>41.3</c:v>
                </c:pt>
                <c:pt idx="946">
                  <c:v>62.25</c:v>
                </c:pt>
                <c:pt idx="947">
                  <c:v>83.55</c:v>
                </c:pt>
                <c:pt idx="948">
                  <c:v>90.75</c:v>
                </c:pt>
                <c:pt idx="949">
                  <c:v>104.2</c:v>
                </c:pt>
                <c:pt idx="950">
                  <c:v>118.85</c:v>
                </c:pt>
                <c:pt idx="951">
                  <c:v>132.9</c:v>
                </c:pt>
                <c:pt idx="952">
                  <c:v>140.1</c:v>
                </c:pt>
                <c:pt idx="953">
                  <c:v>144.25</c:v>
                </c:pt>
                <c:pt idx="954">
                  <c:v>147.30000000000001</c:v>
                </c:pt>
                <c:pt idx="955">
                  <c:v>144.65</c:v>
                </c:pt>
                <c:pt idx="956">
                  <c:v>140.5</c:v>
                </c:pt>
                <c:pt idx="957">
                  <c:v>135.25</c:v>
                </c:pt>
                <c:pt idx="958">
                  <c:v>129.94999999999999</c:v>
                </c:pt>
                <c:pt idx="959">
                  <c:v>131.19999999999999</c:v>
                </c:pt>
                <c:pt idx="960">
                  <c:v>140.05000000000001</c:v>
                </c:pt>
                <c:pt idx="961">
                  <c:v>143.6</c:v>
                </c:pt>
                <c:pt idx="962">
                  <c:v>143.25</c:v>
                </c:pt>
                <c:pt idx="963">
                  <c:v>141.15</c:v>
                </c:pt>
                <c:pt idx="964">
                  <c:v>135.9</c:v>
                </c:pt>
                <c:pt idx="965">
                  <c:v>128.65</c:v>
                </c:pt>
                <c:pt idx="966">
                  <c:v>102.5</c:v>
                </c:pt>
                <c:pt idx="967">
                  <c:v>95.8</c:v>
                </c:pt>
                <c:pt idx="968">
                  <c:v>96.3</c:v>
                </c:pt>
                <c:pt idx="969">
                  <c:v>91.349999999999909</c:v>
                </c:pt>
                <c:pt idx="970">
                  <c:v>84.449999999999818</c:v>
                </c:pt>
                <c:pt idx="971">
                  <c:v>78.7</c:v>
                </c:pt>
                <c:pt idx="972">
                  <c:v>73.75</c:v>
                </c:pt>
                <c:pt idx="973">
                  <c:v>66.150000000000091</c:v>
                </c:pt>
                <c:pt idx="974">
                  <c:v>59.150000000000091</c:v>
                </c:pt>
                <c:pt idx="975">
                  <c:v>54.849999999999909</c:v>
                </c:pt>
                <c:pt idx="976">
                  <c:v>52.05</c:v>
                </c:pt>
                <c:pt idx="977">
                  <c:v>48.650000000000091</c:v>
                </c:pt>
                <c:pt idx="978">
                  <c:v>47.199999999999818</c:v>
                </c:pt>
                <c:pt idx="979">
                  <c:v>47.849999999999909</c:v>
                </c:pt>
                <c:pt idx="980">
                  <c:v>40.400000000000091</c:v>
                </c:pt>
                <c:pt idx="981">
                  <c:v>8.7000000000000455</c:v>
                </c:pt>
                <c:pt idx="982">
                  <c:v>-18.2</c:v>
                </c:pt>
                <c:pt idx="983">
                  <c:v>-47.849999999999909</c:v>
                </c:pt>
                <c:pt idx="984">
                  <c:v>-80.2</c:v>
                </c:pt>
                <c:pt idx="985">
                  <c:v>-107.65</c:v>
                </c:pt>
                <c:pt idx="986">
                  <c:v>-112.4</c:v>
                </c:pt>
                <c:pt idx="987">
                  <c:v>-138.15</c:v>
                </c:pt>
                <c:pt idx="988">
                  <c:v>-156.85</c:v>
                </c:pt>
                <c:pt idx="989">
                  <c:v>-173.9</c:v>
                </c:pt>
                <c:pt idx="990">
                  <c:v>-196.45</c:v>
                </c:pt>
                <c:pt idx="991">
                  <c:v>-212.7</c:v>
                </c:pt>
                <c:pt idx="992">
                  <c:v>-214.7</c:v>
                </c:pt>
                <c:pt idx="993">
                  <c:v>-197.3</c:v>
                </c:pt>
                <c:pt idx="994">
                  <c:v>-165</c:v>
                </c:pt>
                <c:pt idx="995">
                  <c:v>-137.94999999999999</c:v>
                </c:pt>
                <c:pt idx="996">
                  <c:v>-112</c:v>
                </c:pt>
                <c:pt idx="997">
                  <c:v>-94.3</c:v>
                </c:pt>
                <c:pt idx="998">
                  <c:v>-77.45</c:v>
                </c:pt>
                <c:pt idx="999">
                  <c:v>-69.05</c:v>
                </c:pt>
                <c:pt idx="1000">
                  <c:v>-57</c:v>
                </c:pt>
                <c:pt idx="1001">
                  <c:v>-22.849999999999909</c:v>
                </c:pt>
                <c:pt idx="1002">
                  <c:v>4.5999999999999091</c:v>
                </c:pt>
                <c:pt idx="1003">
                  <c:v>38.550000000000182</c:v>
                </c:pt>
                <c:pt idx="1004">
                  <c:v>77.100000000000136</c:v>
                </c:pt>
                <c:pt idx="1005">
                  <c:v>113.05</c:v>
                </c:pt>
                <c:pt idx="1006">
                  <c:v>147.05000000000001</c:v>
                </c:pt>
                <c:pt idx="1007">
                  <c:v>182.15</c:v>
                </c:pt>
                <c:pt idx="1008">
                  <c:v>213.2</c:v>
                </c:pt>
                <c:pt idx="1009">
                  <c:v>243.2</c:v>
                </c:pt>
                <c:pt idx="1010">
                  <c:v>276.75</c:v>
                </c:pt>
                <c:pt idx="1011">
                  <c:v>310.14999999999998</c:v>
                </c:pt>
                <c:pt idx="1012">
                  <c:v>307.64999999999998</c:v>
                </c:pt>
                <c:pt idx="1013">
                  <c:v>289</c:v>
                </c:pt>
                <c:pt idx="1014">
                  <c:v>255</c:v>
                </c:pt>
                <c:pt idx="1015">
                  <c:v>222.85</c:v>
                </c:pt>
                <c:pt idx="1016">
                  <c:v>178.45</c:v>
                </c:pt>
                <c:pt idx="1017">
                  <c:v>160.19999999999999</c:v>
                </c:pt>
                <c:pt idx="1018">
                  <c:v>142.15</c:v>
                </c:pt>
                <c:pt idx="1019">
                  <c:v>124.6</c:v>
                </c:pt>
                <c:pt idx="1020">
                  <c:v>107.65</c:v>
                </c:pt>
                <c:pt idx="1021">
                  <c:v>95.400000000000091</c:v>
                </c:pt>
                <c:pt idx="1022">
                  <c:v>89.7</c:v>
                </c:pt>
                <c:pt idx="1023">
                  <c:v>78.100000000000136</c:v>
                </c:pt>
                <c:pt idx="1024">
                  <c:v>68.949999999999818</c:v>
                </c:pt>
                <c:pt idx="1025">
                  <c:v>60.8</c:v>
                </c:pt>
                <c:pt idx="1026">
                  <c:v>53.25</c:v>
                </c:pt>
                <c:pt idx="1027">
                  <c:v>42.599999999999909</c:v>
                </c:pt>
                <c:pt idx="1028">
                  <c:v>31.75</c:v>
                </c:pt>
                <c:pt idx="1029">
                  <c:v>27.7</c:v>
                </c:pt>
                <c:pt idx="1030">
                  <c:v>17.25</c:v>
                </c:pt>
                <c:pt idx="1031">
                  <c:v>-1.9000000000000909</c:v>
                </c:pt>
                <c:pt idx="1032">
                  <c:v>0.64999999999986358</c:v>
                </c:pt>
                <c:pt idx="1033">
                  <c:v>-2.0999999999999091</c:v>
                </c:pt>
                <c:pt idx="1034">
                  <c:v>-5.4500000000000455</c:v>
                </c:pt>
                <c:pt idx="1035">
                  <c:v>3.3500000000001364</c:v>
                </c:pt>
                <c:pt idx="1036">
                  <c:v>26.199999999999818</c:v>
                </c:pt>
                <c:pt idx="1037">
                  <c:v>31.100000000000136</c:v>
                </c:pt>
                <c:pt idx="1038">
                  <c:v>32.399999999999864</c:v>
                </c:pt>
                <c:pt idx="1039">
                  <c:v>38.799999999999997</c:v>
                </c:pt>
                <c:pt idx="1040">
                  <c:v>42.099999999999909</c:v>
                </c:pt>
                <c:pt idx="1041">
                  <c:v>43.149999999999864</c:v>
                </c:pt>
                <c:pt idx="1042">
                  <c:v>44.5</c:v>
                </c:pt>
                <c:pt idx="1043">
                  <c:v>47.25</c:v>
                </c:pt>
                <c:pt idx="1044">
                  <c:v>51.599999999999909</c:v>
                </c:pt>
                <c:pt idx="1045">
                  <c:v>48.350000000000136</c:v>
                </c:pt>
                <c:pt idx="1046">
                  <c:v>44.8</c:v>
                </c:pt>
                <c:pt idx="1047">
                  <c:v>43.95</c:v>
                </c:pt>
                <c:pt idx="1048">
                  <c:v>42.399999999999864</c:v>
                </c:pt>
                <c:pt idx="1049">
                  <c:v>35.700000000000003</c:v>
                </c:pt>
                <c:pt idx="1050">
                  <c:v>33</c:v>
                </c:pt>
                <c:pt idx="1051">
                  <c:v>30.949999999999818</c:v>
                </c:pt>
                <c:pt idx="1052">
                  <c:v>32.299999999999997</c:v>
                </c:pt>
                <c:pt idx="1053">
                  <c:v>33.200000000000003</c:v>
                </c:pt>
                <c:pt idx="1054">
                  <c:v>38.550000000000182</c:v>
                </c:pt>
                <c:pt idx="1055">
                  <c:v>35.799999999999997</c:v>
                </c:pt>
                <c:pt idx="1056">
                  <c:v>34.5</c:v>
                </c:pt>
                <c:pt idx="1057">
                  <c:v>33.75</c:v>
                </c:pt>
                <c:pt idx="1058">
                  <c:v>27.3</c:v>
                </c:pt>
                <c:pt idx="1059">
                  <c:v>23.599999999999909</c:v>
                </c:pt>
                <c:pt idx="1060">
                  <c:v>16.55</c:v>
                </c:pt>
                <c:pt idx="1061">
                  <c:v>13.800000000000182</c:v>
                </c:pt>
                <c:pt idx="1062">
                  <c:v>8.4500000000000455</c:v>
                </c:pt>
                <c:pt idx="1063">
                  <c:v>8.7999999999999545</c:v>
                </c:pt>
                <c:pt idx="1064">
                  <c:v>6.8999999999998636</c:v>
                </c:pt>
                <c:pt idx="1065">
                  <c:v>12.150000000000091</c:v>
                </c:pt>
                <c:pt idx="1066">
                  <c:v>9.4500000000000455</c:v>
                </c:pt>
                <c:pt idx="1067">
                  <c:v>8.8999999999998636</c:v>
                </c:pt>
                <c:pt idx="1068">
                  <c:v>10.649999999999864</c:v>
                </c:pt>
                <c:pt idx="1069">
                  <c:v>11.650000000000091</c:v>
                </c:pt>
                <c:pt idx="1070">
                  <c:v>13.2</c:v>
                </c:pt>
                <c:pt idx="1071">
                  <c:v>15.8</c:v>
                </c:pt>
                <c:pt idx="1072">
                  <c:v>14</c:v>
                </c:pt>
                <c:pt idx="1073">
                  <c:v>14.650000000000091</c:v>
                </c:pt>
                <c:pt idx="1074">
                  <c:v>11.25</c:v>
                </c:pt>
                <c:pt idx="1075">
                  <c:v>13.600000000000136</c:v>
                </c:pt>
                <c:pt idx="1076">
                  <c:v>14</c:v>
                </c:pt>
                <c:pt idx="1077">
                  <c:v>16.7</c:v>
                </c:pt>
                <c:pt idx="1078">
                  <c:v>24.099999999999909</c:v>
                </c:pt>
                <c:pt idx="1079">
                  <c:v>28.7</c:v>
                </c:pt>
                <c:pt idx="1080">
                  <c:v>30.850000000000136</c:v>
                </c:pt>
                <c:pt idx="1081">
                  <c:v>29.25</c:v>
                </c:pt>
                <c:pt idx="1082">
                  <c:v>31.2</c:v>
                </c:pt>
                <c:pt idx="1083">
                  <c:v>29.900000000000091</c:v>
                </c:pt>
                <c:pt idx="1084">
                  <c:v>28.95</c:v>
                </c:pt>
                <c:pt idx="1085">
                  <c:v>29</c:v>
                </c:pt>
                <c:pt idx="1086">
                  <c:v>33.549999999999997</c:v>
                </c:pt>
                <c:pt idx="1087">
                  <c:v>35.299999999999997</c:v>
                </c:pt>
                <c:pt idx="1088">
                  <c:v>34.200000000000003</c:v>
                </c:pt>
                <c:pt idx="1089">
                  <c:v>33.049999999999997</c:v>
                </c:pt>
                <c:pt idx="1090">
                  <c:v>32.150000000000091</c:v>
                </c:pt>
                <c:pt idx="1091">
                  <c:v>32.449999999999818</c:v>
                </c:pt>
                <c:pt idx="1092">
                  <c:v>32.299999999999997</c:v>
                </c:pt>
                <c:pt idx="1093">
                  <c:v>31.7</c:v>
                </c:pt>
                <c:pt idx="1094">
                  <c:v>33.700000000000003</c:v>
                </c:pt>
                <c:pt idx="1095">
                  <c:v>32.700000000000003</c:v>
                </c:pt>
                <c:pt idx="1096">
                  <c:v>33.400000000000091</c:v>
                </c:pt>
                <c:pt idx="1097">
                  <c:v>31.899999999999864</c:v>
                </c:pt>
                <c:pt idx="1098">
                  <c:v>26</c:v>
                </c:pt>
                <c:pt idx="1099">
                  <c:v>22.2</c:v>
                </c:pt>
                <c:pt idx="1100">
                  <c:v>27.849999999999909</c:v>
                </c:pt>
                <c:pt idx="1101">
                  <c:v>31.650000000000091</c:v>
                </c:pt>
                <c:pt idx="1102">
                  <c:v>29.3</c:v>
                </c:pt>
                <c:pt idx="1103">
                  <c:v>25.75</c:v>
                </c:pt>
                <c:pt idx="1104">
                  <c:v>21.449999999999818</c:v>
                </c:pt>
                <c:pt idx="1105">
                  <c:v>21.900000000000091</c:v>
                </c:pt>
                <c:pt idx="1106">
                  <c:v>19.650000000000091</c:v>
                </c:pt>
                <c:pt idx="1107">
                  <c:v>24.199999999999818</c:v>
                </c:pt>
                <c:pt idx="1108">
                  <c:v>22.3</c:v>
                </c:pt>
                <c:pt idx="1109">
                  <c:v>22.25</c:v>
                </c:pt>
                <c:pt idx="1110">
                  <c:v>19.099999999999909</c:v>
                </c:pt>
                <c:pt idx="1111">
                  <c:v>15.5</c:v>
                </c:pt>
                <c:pt idx="1112">
                  <c:v>16.850000000000136</c:v>
                </c:pt>
                <c:pt idx="1113">
                  <c:v>16.05</c:v>
                </c:pt>
                <c:pt idx="1114">
                  <c:v>14.3</c:v>
                </c:pt>
                <c:pt idx="1115">
                  <c:v>18.2</c:v>
                </c:pt>
                <c:pt idx="1116">
                  <c:v>5.6000000000001364</c:v>
                </c:pt>
                <c:pt idx="1117">
                  <c:v>8.0500000000001819</c:v>
                </c:pt>
                <c:pt idx="1118">
                  <c:v>19.349999999999909</c:v>
                </c:pt>
                <c:pt idx="1119">
                  <c:v>23.649999999999864</c:v>
                </c:pt>
                <c:pt idx="1120">
                  <c:v>24.7</c:v>
                </c:pt>
                <c:pt idx="1121">
                  <c:v>22.599999999999909</c:v>
                </c:pt>
                <c:pt idx="1122">
                  <c:v>29.5</c:v>
                </c:pt>
                <c:pt idx="1123">
                  <c:v>32.650000000000091</c:v>
                </c:pt>
                <c:pt idx="1124">
                  <c:v>34.599999999999909</c:v>
                </c:pt>
                <c:pt idx="1125">
                  <c:v>31.2</c:v>
                </c:pt>
                <c:pt idx="1126">
                  <c:v>32.099999999999909</c:v>
                </c:pt>
                <c:pt idx="1127">
                  <c:v>22.45</c:v>
                </c:pt>
                <c:pt idx="1128">
                  <c:v>21</c:v>
                </c:pt>
                <c:pt idx="1129">
                  <c:v>19.199999999999818</c:v>
                </c:pt>
                <c:pt idx="1130">
                  <c:v>16.150000000000091</c:v>
                </c:pt>
                <c:pt idx="1131">
                  <c:v>14.099999999999909</c:v>
                </c:pt>
                <c:pt idx="1132">
                  <c:v>9</c:v>
                </c:pt>
                <c:pt idx="1133">
                  <c:v>6.2999999999999545</c:v>
                </c:pt>
                <c:pt idx="1134">
                  <c:v>4.75</c:v>
                </c:pt>
                <c:pt idx="1135">
                  <c:v>-5.2000000000000455</c:v>
                </c:pt>
                <c:pt idx="1136">
                  <c:v>0.75</c:v>
                </c:pt>
                <c:pt idx="1137">
                  <c:v>-12</c:v>
                </c:pt>
                <c:pt idx="1138">
                  <c:v>-25.3</c:v>
                </c:pt>
                <c:pt idx="1139">
                  <c:v>-30.45</c:v>
                </c:pt>
                <c:pt idx="1140">
                  <c:v>-42.3</c:v>
                </c:pt>
                <c:pt idx="1141">
                  <c:v>-43.599999999999909</c:v>
                </c:pt>
                <c:pt idx="1142">
                  <c:v>-47.550000000000182</c:v>
                </c:pt>
                <c:pt idx="1143">
                  <c:v>-52.05</c:v>
                </c:pt>
                <c:pt idx="1144">
                  <c:v>-58.099999999999909</c:v>
                </c:pt>
                <c:pt idx="1145">
                  <c:v>-56.3</c:v>
                </c:pt>
                <c:pt idx="1146">
                  <c:v>-57.100000000000136</c:v>
                </c:pt>
                <c:pt idx="1147">
                  <c:v>-54.5</c:v>
                </c:pt>
                <c:pt idx="1148">
                  <c:v>-45.75</c:v>
                </c:pt>
                <c:pt idx="1149">
                  <c:v>-47.55</c:v>
                </c:pt>
                <c:pt idx="1150">
                  <c:v>-44</c:v>
                </c:pt>
                <c:pt idx="1151">
                  <c:v>-42.649999999999864</c:v>
                </c:pt>
                <c:pt idx="1152">
                  <c:v>-33.25</c:v>
                </c:pt>
                <c:pt idx="1153">
                  <c:v>-29.7</c:v>
                </c:pt>
                <c:pt idx="1154">
                  <c:v>-26.5</c:v>
                </c:pt>
                <c:pt idx="1155">
                  <c:v>0.5</c:v>
                </c:pt>
                <c:pt idx="1156">
                  <c:v>24.95</c:v>
                </c:pt>
                <c:pt idx="1157">
                  <c:v>34.599999999999909</c:v>
                </c:pt>
                <c:pt idx="1158">
                  <c:v>39.5</c:v>
                </c:pt>
                <c:pt idx="1159">
                  <c:v>45.5</c:v>
                </c:pt>
                <c:pt idx="1160">
                  <c:v>52.150000000000091</c:v>
                </c:pt>
                <c:pt idx="1161">
                  <c:v>52.899999999999864</c:v>
                </c:pt>
                <c:pt idx="1162">
                  <c:v>47.099999999999909</c:v>
                </c:pt>
                <c:pt idx="1163">
                  <c:v>43.550000000000182</c:v>
                </c:pt>
                <c:pt idx="1164">
                  <c:v>47.95</c:v>
                </c:pt>
                <c:pt idx="1165">
                  <c:v>39.700000000000003</c:v>
                </c:pt>
                <c:pt idx="1166">
                  <c:v>39.650000000000091</c:v>
                </c:pt>
                <c:pt idx="1167">
                  <c:v>41</c:v>
                </c:pt>
                <c:pt idx="1168">
                  <c:v>35.150000000000091</c:v>
                </c:pt>
                <c:pt idx="1169">
                  <c:v>38.700000000000003</c:v>
                </c:pt>
                <c:pt idx="1170">
                  <c:v>34.699999999999818</c:v>
                </c:pt>
                <c:pt idx="1171">
                  <c:v>41.25</c:v>
                </c:pt>
                <c:pt idx="1172">
                  <c:v>45.25</c:v>
                </c:pt>
                <c:pt idx="1173">
                  <c:v>45.649999999999864</c:v>
                </c:pt>
                <c:pt idx="1174">
                  <c:v>45.2</c:v>
                </c:pt>
                <c:pt idx="1175">
                  <c:v>25.5</c:v>
                </c:pt>
                <c:pt idx="1176">
                  <c:v>5.7999999999999545</c:v>
                </c:pt>
                <c:pt idx="1177">
                  <c:v>-10.7</c:v>
                </c:pt>
                <c:pt idx="1178">
                  <c:v>-14.25</c:v>
                </c:pt>
                <c:pt idx="1179">
                  <c:v>-17.649999999999864</c:v>
                </c:pt>
                <c:pt idx="1180">
                  <c:v>-19.099999999999909</c:v>
                </c:pt>
                <c:pt idx="1181">
                  <c:v>-12.149999999999864</c:v>
                </c:pt>
                <c:pt idx="1182">
                  <c:v>-5.0499999999999545</c:v>
                </c:pt>
                <c:pt idx="1183">
                  <c:v>7</c:v>
                </c:pt>
                <c:pt idx="1184">
                  <c:v>8.4500000000000455</c:v>
                </c:pt>
                <c:pt idx="1185">
                  <c:v>24.400000000000091</c:v>
                </c:pt>
                <c:pt idx="1186">
                  <c:v>22.650000000000091</c:v>
                </c:pt>
                <c:pt idx="1187">
                  <c:v>20.299999999999955</c:v>
                </c:pt>
                <c:pt idx="1188">
                  <c:v>19.450000000000045</c:v>
                </c:pt>
                <c:pt idx="1189">
                  <c:v>19.199999999999818</c:v>
                </c:pt>
                <c:pt idx="1190">
                  <c:v>14.149999999999864</c:v>
                </c:pt>
                <c:pt idx="1191">
                  <c:v>14.700000000000045</c:v>
                </c:pt>
                <c:pt idx="1192">
                  <c:v>11.200000000000045</c:v>
                </c:pt>
                <c:pt idx="1193">
                  <c:v>5.4500000000000455</c:v>
                </c:pt>
                <c:pt idx="1194">
                  <c:v>4.0499999999999545</c:v>
                </c:pt>
                <c:pt idx="1195">
                  <c:v>4.9500000000000455</c:v>
                </c:pt>
                <c:pt idx="1196">
                  <c:v>7.75</c:v>
                </c:pt>
                <c:pt idx="1197">
                  <c:v>20.049999999999955</c:v>
                </c:pt>
                <c:pt idx="1198">
                  <c:v>17.649999999999864</c:v>
                </c:pt>
                <c:pt idx="1199">
                  <c:v>11.450000000000045</c:v>
                </c:pt>
                <c:pt idx="1200">
                  <c:v>3.5999999999999091</c:v>
                </c:pt>
                <c:pt idx="1201">
                  <c:v>-10.950000000000045</c:v>
                </c:pt>
                <c:pt idx="1202">
                  <c:v>-17.899999999999864</c:v>
                </c:pt>
                <c:pt idx="1203">
                  <c:v>-36.900000000000091</c:v>
                </c:pt>
                <c:pt idx="1204">
                  <c:v>-39.449999999999818</c:v>
                </c:pt>
                <c:pt idx="1205">
                  <c:v>-51.049999999999955</c:v>
                </c:pt>
                <c:pt idx="1206">
                  <c:v>-59.599999999999909</c:v>
                </c:pt>
                <c:pt idx="1207">
                  <c:v>-59.549999999999955</c:v>
                </c:pt>
                <c:pt idx="1208">
                  <c:v>-58.100000000000136</c:v>
                </c:pt>
                <c:pt idx="1209">
                  <c:v>-50.150000000000091</c:v>
                </c:pt>
                <c:pt idx="1210">
                  <c:v>-58.75</c:v>
                </c:pt>
                <c:pt idx="1211">
                  <c:v>-66.5</c:v>
                </c:pt>
                <c:pt idx="1212">
                  <c:v>-67.549999999999955</c:v>
                </c:pt>
                <c:pt idx="1213">
                  <c:v>-65.049999999999955</c:v>
                </c:pt>
                <c:pt idx="1214">
                  <c:v>-66.450000000000045</c:v>
                </c:pt>
                <c:pt idx="1215">
                  <c:v>-68.75</c:v>
                </c:pt>
                <c:pt idx="1216">
                  <c:v>-67.849999999999909</c:v>
                </c:pt>
                <c:pt idx="1217">
                  <c:v>-73.5</c:v>
                </c:pt>
                <c:pt idx="1218">
                  <c:v>-70.700000000000045</c:v>
                </c:pt>
                <c:pt idx="1219">
                  <c:v>-75.849999999999909</c:v>
                </c:pt>
                <c:pt idx="1220">
                  <c:v>-77.699999999999818</c:v>
                </c:pt>
                <c:pt idx="1221">
                  <c:v>-76.650000000000091</c:v>
                </c:pt>
                <c:pt idx="1222">
                  <c:v>-78.850000000000136</c:v>
                </c:pt>
                <c:pt idx="1223">
                  <c:v>-74.150000000000091</c:v>
                </c:pt>
                <c:pt idx="1224">
                  <c:v>-72.700000000000045</c:v>
                </c:pt>
                <c:pt idx="1225">
                  <c:v>-65.850000000000136</c:v>
                </c:pt>
                <c:pt idx="1226">
                  <c:v>-64.549999999999955</c:v>
                </c:pt>
                <c:pt idx="1227">
                  <c:v>-72.099999999999909</c:v>
                </c:pt>
                <c:pt idx="1228">
                  <c:v>-76.650000000000091</c:v>
                </c:pt>
                <c:pt idx="1229">
                  <c:v>-94.950000000000045</c:v>
                </c:pt>
                <c:pt idx="1230">
                  <c:v>-92.099999999999909</c:v>
                </c:pt>
                <c:pt idx="1231">
                  <c:v>-90.299999999999955</c:v>
                </c:pt>
                <c:pt idx="1232">
                  <c:v>-88.75</c:v>
                </c:pt>
                <c:pt idx="1233">
                  <c:v>-92.75</c:v>
                </c:pt>
                <c:pt idx="1234">
                  <c:v>-101.5</c:v>
                </c:pt>
                <c:pt idx="1235">
                  <c:v>-104.34999999999991</c:v>
                </c:pt>
                <c:pt idx="1236">
                  <c:v>-106.25</c:v>
                </c:pt>
                <c:pt idx="1237">
                  <c:v>-102.34999999999991</c:v>
                </c:pt>
                <c:pt idx="1238">
                  <c:v>-97.799999999999955</c:v>
                </c:pt>
                <c:pt idx="1239">
                  <c:v>-93.950000000000045</c:v>
                </c:pt>
                <c:pt idx="1240">
                  <c:v>-90.5</c:v>
                </c:pt>
                <c:pt idx="1241">
                  <c:v>-94.099999999999909</c:v>
                </c:pt>
                <c:pt idx="1242">
                  <c:v>-90.350000000000136</c:v>
                </c:pt>
                <c:pt idx="1243">
                  <c:v>-88.099999999999909</c:v>
                </c:pt>
                <c:pt idx="1244">
                  <c:v>-85.949999999999818</c:v>
                </c:pt>
                <c:pt idx="1245">
                  <c:v>-83.699999999999818</c:v>
                </c:pt>
                <c:pt idx="1246">
                  <c:v>-80.950000000000045</c:v>
                </c:pt>
                <c:pt idx="1247">
                  <c:v>-79.549999999999955</c:v>
                </c:pt>
                <c:pt idx="1248">
                  <c:v>-81.699999999999818</c:v>
                </c:pt>
                <c:pt idx="1249">
                  <c:v>-78.200000000000045</c:v>
                </c:pt>
                <c:pt idx="1250">
                  <c:v>-74.299999999999955</c:v>
                </c:pt>
                <c:pt idx="1251">
                  <c:v>-71.75</c:v>
                </c:pt>
                <c:pt idx="1252">
                  <c:v>-67.599999999999909</c:v>
                </c:pt>
                <c:pt idx="1253">
                  <c:v>-64.900000000000091</c:v>
                </c:pt>
                <c:pt idx="1254">
                  <c:v>-59.599999999999909</c:v>
                </c:pt>
                <c:pt idx="1255">
                  <c:v>-61.150000000000091</c:v>
                </c:pt>
                <c:pt idx="1256">
                  <c:v>-56.950000000000045</c:v>
                </c:pt>
                <c:pt idx="1257">
                  <c:v>-49.700000000000045</c:v>
                </c:pt>
                <c:pt idx="1258">
                  <c:v>-51.25</c:v>
                </c:pt>
                <c:pt idx="1259">
                  <c:v>-45.75</c:v>
                </c:pt>
                <c:pt idx="1260">
                  <c:v>-41.049999999999955</c:v>
                </c:pt>
                <c:pt idx="1261">
                  <c:v>-41.5</c:v>
                </c:pt>
                <c:pt idx="1262">
                  <c:v>-35.100000000000136</c:v>
                </c:pt>
                <c:pt idx="1263">
                  <c:v>-35.5</c:v>
                </c:pt>
                <c:pt idx="1264">
                  <c:v>-31.450000000000045</c:v>
                </c:pt>
                <c:pt idx="1265">
                  <c:v>-31.849999999999909</c:v>
                </c:pt>
                <c:pt idx="1266">
                  <c:v>-28.849999999999909</c:v>
                </c:pt>
                <c:pt idx="1267">
                  <c:v>-20.850000000000136</c:v>
                </c:pt>
                <c:pt idx="1268">
                  <c:v>-13.799999999999955</c:v>
                </c:pt>
                <c:pt idx="1269">
                  <c:v>-9.7999999999999545</c:v>
                </c:pt>
                <c:pt idx="1270">
                  <c:v>-10.75</c:v>
                </c:pt>
                <c:pt idx="1271">
                  <c:v>-6.5</c:v>
                </c:pt>
                <c:pt idx="1272">
                  <c:v>-5.0499999999999545</c:v>
                </c:pt>
                <c:pt idx="1273">
                  <c:v>0.1999999999998181</c:v>
                </c:pt>
                <c:pt idx="1274">
                  <c:v>6.8999999999998636</c:v>
                </c:pt>
                <c:pt idx="1275">
                  <c:v>8.25</c:v>
                </c:pt>
                <c:pt idx="1276">
                  <c:v>2.4500000000000455</c:v>
                </c:pt>
                <c:pt idx="1277">
                  <c:v>-5.3499999999999091</c:v>
                </c:pt>
                <c:pt idx="1278">
                  <c:v>-8.9499999999998181</c:v>
                </c:pt>
                <c:pt idx="1279">
                  <c:v>-14.649999999999864</c:v>
                </c:pt>
                <c:pt idx="1280">
                  <c:v>-20.699999999999818</c:v>
                </c:pt>
                <c:pt idx="1281">
                  <c:v>-14.149999999999864</c:v>
                </c:pt>
                <c:pt idx="1282">
                  <c:v>-27.599999999999909</c:v>
                </c:pt>
                <c:pt idx="1283">
                  <c:v>-31.349999999999909</c:v>
                </c:pt>
                <c:pt idx="1284">
                  <c:v>-23.75</c:v>
                </c:pt>
                <c:pt idx="1285">
                  <c:v>-16.099999999999909</c:v>
                </c:pt>
                <c:pt idx="1286">
                  <c:v>-3.0499999999999545</c:v>
                </c:pt>
                <c:pt idx="1287">
                  <c:v>-2.0999999999999091</c:v>
                </c:pt>
                <c:pt idx="1288">
                  <c:v>0.65000000000009095</c:v>
                </c:pt>
                <c:pt idx="1289">
                  <c:v>1.3500000000001364</c:v>
                </c:pt>
                <c:pt idx="1290">
                  <c:v>5.0499999999999545</c:v>
                </c:pt>
                <c:pt idx="1291">
                  <c:v>17.599999999999909</c:v>
                </c:pt>
                <c:pt idx="1292">
                  <c:v>24.549999999999955</c:v>
                </c:pt>
                <c:pt idx="1293">
                  <c:v>32.700000000000045</c:v>
                </c:pt>
                <c:pt idx="1294">
                  <c:v>41.050000000000182</c:v>
                </c:pt>
                <c:pt idx="1295">
                  <c:v>55.200000000000045</c:v>
                </c:pt>
                <c:pt idx="1296">
                  <c:v>61.899999999999864</c:v>
                </c:pt>
                <c:pt idx="1297">
                  <c:v>70.450000000000045</c:v>
                </c:pt>
                <c:pt idx="1298">
                  <c:v>73.549999999999955</c:v>
                </c:pt>
                <c:pt idx="1299">
                  <c:v>83.400000000000091</c:v>
                </c:pt>
                <c:pt idx="1300">
                  <c:v>92.700000000000045</c:v>
                </c:pt>
                <c:pt idx="1301">
                  <c:v>100.35000000000014</c:v>
                </c:pt>
                <c:pt idx="1302">
                  <c:v>113.25</c:v>
                </c:pt>
                <c:pt idx="1303">
                  <c:v>119</c:v>
                </c:pt>
                <c:pt idx="1304">
                  <c:v>112.09999999999991</c:v>
                </c:pt>
                <c:pt idx="1305">
                  <c:v>112.45000000000005</c:v>
                </c:pt>
                <c:pt idx="1306">
                  <c:v>98.25</c:v>
                </c:pt>
                <c:pt idx="1307">
                  <c:v>98.100000000000136</c:v>
                </c:pt>
                <c:pt idx="1308">
                  <c:v>95.299999999999955</c:v>
                </c:pt>
                <c:pt idx="1309">
                  <c:v>89.549999999999955</c:v>
                </c:pt>
                <c:pt idx="1310">
                  <c:v>83.349999999999909</c:v>
                </c:pt>
                <c:pt idx="1311">
                  <c:v>38.700000000000045</c:v>
                </c:pt>
                <c:pt idx="1312">
                  <c:v>4.6500000000000909</c:v>
                </c:pt>
                <c:pt idx="1313">
                  <c:v>-28.700000000000045</c:v>
                </c:pt>
                <c:pt idx="1314">
                  <c:v>-53.549999999999955</c:v>
                </c:pt>
                <c:pt idx="1315">
                  <c:v>-84.099999999999909</c:v>
                </c:pt>
                <c:pt idx="1316">
                  <c:v>-116.30000000000018</c:v>
                </c:pt>
                <c:pt idx="1317">
                  <c:v>-149.59999999999991</c:v>
                </c:pt>
                <c:pt idx="1318">
                  <c:v>-180</c:v>
                </c:pt>
                <c:pt idx="1319">
                  <c:v>-214.39999999999986</c:v>
                </c:pt>
                <c:pt idx="1320">
                  <c:v>-245.5</c:v>
                </c:pt>
                <c:pt idx="1321">
                  <c:v>-274.89999999999986</c:v>
                </c:pt>
                <c:pt idx="1322">
                  <c:v>-304.59999999999991</c:v>
                </c:pt>
                <c:pt idx="1323">
                  <c:v>-331.59999999999991</c:v>
                </c:pt>
                <c:pt idx="1324">
                  <c:v>-349.54999999999995</c:v>
                </c:pt>
                <c:pt idx="1325">
                  <c:v>-354.65000000000009</c:v>
                </c:pt>
                <c:pt idx="1326">
                  <c:v>-365.85000000000014</c:v>
                </c:pt>
                <c:pt idx="1327">
                  <c:v>-387.45000000000005</c:v>
                </c:pt>
                <c:pt idx="1328">
                  <c:v>-395.29999999999995</c:v>
                </c:pt>
                <c:pt idx="1329">
                  <c:v>-400.80000000000018</c:v>
                </c:pt>
                <c:pt idx="1330">
                  <c:v>-407.25</c:v>
                </c:pt>
                <c:pt idx="1331">
                  <c:v>-394.5</c:v>
                </c:pt>
                <c:pt idx="1332">
                  <c:v>-376.09999999999991</c:v>
                </c:pt>
                <c:pt idx="1333">
                  <c:v>-364.25</c:v>
                </c:pt>
                <c:pt idx="1334">
                  <c:v>-356.64999999999986</c:v>
                </c:pt>
                <c:pt idx="1335">
                  <c:v>-334.79999999999995</c:v>
                </c:pt>
                <c:pt idx="1336">
                  <c:v>-308.39999999999986</c:v>
                </c:pt>
                <c:pt idx="1337">
                  <c:v>-283.04999999999995</c:v>
                </c:pt>
                <c:pt idx="1338">
                  <c:v>-257.90000000000009</c:v>
                </c:pt>
                <c:pt idx="1339">
                  <c:v>-234.04999999999995</c:v>
                </c:pt>
                <c:pt idx="1340">
                  <c:v>-212.05000000000018</c:v>
                </c:pt>
                <c:pt idx="1341">
                  <c:v>-187.14999999999986</c:v>
                </c:pt>
                <c:pt idx="1342">
                  <c:v>-161.89999999999986</c:v>
                </c:pt>
                <c:pt idx="1343">
                  <c:v>-137.10000000000014</c:v>
                </c:pt>
                <c:pt idx="1344">
                  <c:v>-120.79999999999995</c:v>
                </c:pt>
                <c:pt idx="1345">
                  <c:v>-124.95000000000005</c:v>
                </c:pt>
                <c:pt idx="1346">
                  <c:v>-113.35000000000014</c:v>
                </c:pt>
                <c:pt idx="1347">
                  <c:v>-73.049999999999955</c:v>
                </c:pt>
                <c:pt idx="1348">
                  <c:v>-43.950000000000045</c:v>
                </c:pt>
                <c:pt idx="1349">
                  <c:v>-9.4500000000000455</c:v>
                </c:pt>
                <c:pt idx="1350">
                  <c:v>30.799999999999955</c:v>
                </c:pt>
                <c:pt idx="1351">
                  <c:v>75.299999999999955</c:v>
                </c:pt>
                <c:pt idx="1352">
                  <c:v>102.20000000000005</c:v>
                </c:pt>
                <c:pt idx="1353">
                  <c:v>136.05000000000018</c:v>
                </c:pt>
                <c:pt idx="1354">
                  <c:v>154.09999999999991</c:v>
                </c:pt>
                <c:pt idx="1355">
                  <c:v>179.5</c:v>
                </c:pt>
                <c:pt idx="1356">
                  <c:v>199</c:v>
                </c:pt>
                <c:pt idx="1357">
                  <c:v>210.70000000000005</c:v>
                </c:pt>
                <c:pt idx="1358">
                  <c:v>221.35000000000014</c:v>
                </c:pt>
                <c:pt idx="1359">
                  <c:v>222.25</c:v>
                </c:pt>
                <c:pt idx="1360">
                  <c:v>219.29999999999995</c:v>
                </c:pt>
                <c:pt idx="1361">
                  <c:v>218.79999999999995</c:v>
                </c:pt>
                <c:pt idx="1362">
                  <c:v>220.45000000000005</c:v>
                </c:pt>
                <c:pt idx="1363">
                  <c:v>225.65000000000009</c:v>
                </c:pt>
                <c:pt idx="1364">
                  <c:v>225.54999999999995</c:v>
                </c:pt>
                <c:pt idx="1365">
                  <c:v>228.04999999999995</c:v>
                </c:pt>
                <c:pt idx="1366">
                  <c:v>228.95000000000005</c:v>
                </c:pt>
                <c:pt idx="1367">
                  <c:v>205.89999999999986</c:v>
                </c:pt>
                <c:pt idx="1368">
                  <c:v>182.80000000000018</c:v>
                </c:pt>
                <c:pt idx="1369">
                  <c:v>155.04999999999995</c:v>
                </c:pt>
                <c:pt idx="1370">
                  <c:v>121.04999999999995</c:v>
                </c:pt>
                <c:pt idx="1371">
                  <c:v>90.950000000000045</c:v>
                </c:pt>
                <c:pt idx="1372">
                  <c:v>64.950000000000045</c:v>
                </c:pt>
                <c:pt idx="1373">
                  <c:v>37.599999999999909</c:v>
                </c:pt>
                <c:pt idx="1374">
                  <c:v>10.549999999999955</c:v>
                </c:pt>
                <c:pt idx="1375">
                  <c:v>-32.449999999999818</c:v>
                </c:pt>
                <c:pt idx="1376">
                  <c:v>-62.899999999999864</c:v>
                </c:pt>
                <c:pt idx="1377">
                  <c:v>-78.099999999999909</c:v>
                </c:pt>
                <c:pt idx="1378">
                  <c:v>-88.399999999999864</c:v>
                </c:pt>
                <c:pt idx="1379">
                  <c:v>-89.049999999999955</c:v>
                </c:pt>
                <c:pt idx="1380">
                  <c:v>-84.899999999999864</c:v>
                </c:pt>
                <c:pt idx="1381">
                  <c:v>-80.600000000000136</c:v>
                </c:pt>
                <c:pt idx="1382">
                  <c:v>-63.25</c:v>
                </c:pt>
                <c:pt idx="1383">
                  <c:v>-68.5</c:v>
                </c:pt>
                <c:pt idx="1384">
                  <c:v>-68</c:v>
                </c:pt>
                <c:pt idx="1385">
                  <c:v>-64.850000000000136</c:v>
                </c:pt>
                <c:pt idx="1386">
                  <c:v>-64.049999999999955</c:v>
                </c:pt>
                <c:pt idx="1387">
                  <c:v>-63.200000000000045</c:v>
                </c:pt>
                <c:pt idx="1388">
                  <c:v>-62.600000000000136</c:v>
                </c:pt>
                <c:pt idx="1389">
                  <c:v>-59.850000000000136</c:v>
                </c:pt>
                <c:pt idx="1390">
                  <c:v>-57.5</c:v>
                </c:pt>
                <c:pt idx="1391">
                  <c:v>-56.75</c:v>
                </c:pt>
                <c:pt idx="1392">
                  <c:v>-54.700000000000045</c:v>
                </c:pt>
                <c:pt idx="1393">
                  <c:v>-51.049999999999955</c:v>
                </c:pt>
                <c:pt idx="1394">
                  <c:v>-38.349999999999909</c:v>
                </c:pt>
                <c:pt idx="1395">
                  <c:v>-30.950000000000045</c:v>
                </c:pt>
                <c:pt idx="1396">
                  <c:v>-25.349999999999909</c:v>
                </c:pt>
                <c:pt idx="1397">
                  <c:v>-19.849999999999909</c:v>
                </c:pt>
                <c:pt idx="1398">
                  <c:v>-10.75</c:v>
                </c:pt>
                <c:pt idx="1399">
                  <c:v>-5.5500000000001819</c:v>
                </c:pt>
                <c:pt idx="1400">
                  <c:v>-0.54999999999995453</c:v>
                </c:pt>
                <c:pt idx="1401">
                  <c:v>-9.6000000000001364</c:v>
                </c:pt>
                <c:pt idx="1402">
                  <c:v>-33.949999999999818</c:v>
                </c:pt>
                <c:pt idx="1403">
                  <c:v>-35.900000000000091</c:v>
                </c:pt>
                <c:pt idx="1404">
                  <c:v>-36.5</c:v>
                </c:pt>
                <c:pt idx="1405">
                  <c:v>-38.799999999999955</c:v>
                </c:pt>
                <c:pt idx="1406">
                  <c:v>-37.950000000000045</c:v>
                </c:pt>
                <c:pt idx="1407">
                  <c:v>-33.349999999999909</c:v>
                </c:pt>
                <c:pt idx="1408">
                  <c:v>-31.25</c:v>
                </c:pt>
                <c:pt idx="1409">
                  <c:v>-25</c:v>
                </c:pt>
                <c:pt idx="1410">
                  <c:v>-23.25</c:v>
                </c:pt>
                <c:pt idx="1411">
                  <c:v>-14.700000000000045</c:v>
                </c:pt>
                <c:pt idx="1412">
                  <c:v>-8.2000000000000455</c:v>
                </c:pt>
                <c:pt idx="1413">
                  <c:v>-6.7999999999999545</c:v>
                </c:pt>
                <c:pt idx="1414">
                  <c:v>-2.3999999999998636</c:v>
                </c:pt>
                <c:pt idx="1415">
                  <c:v>6.2000000000000455</c:v>
                </c:pt>
                <c:pt idx="1416">
                  <c:v>13.049999999999955</c:v>
                </c:pt>
                <c:pt idx="1417">
                  <c:v>11.700000000000045</c:v>
                </c:pt>
                <c:pt idx="1418">
                  <c:v>1.2000000000000455</c:v>
                </c:pt>
                <c:pt idx="1419">
                  <c:v>1.6500000000000909</c:v>
                </c:pt>
                <c:pt idx="1420">
                  <c:v>1.3999999999998636</c:v>
                </c:pt>
                <c:pt idx="1421">
                  <c:v>10</c:v>
                </c:pt>
                <c:pt idx="1422">
                  <c:v>19.549999999999955</c:v>
                </c:pt>
                <c:pt idx="1423">
                  <c:v>26.799999999999955</c:v>
                </c:pt>
                <c:pt idx="1424">
                  <c:v>36.5</c:v>
                </c:pt>
                <c:pt idx="1425">
                  <c:v>45.150000000000091</c:v>
                </c:pt>
                <c:pt idx="1426">
                  <c:v>45.850000000000136</c:v>
                </c:pt>
                <c:pt idx="1427">
                  <c:v>46.649999999999864</c:v>
                </c:pt>
                <c:pt idx="1428">
                  <c:v>46.25</c:v>
                </c:pt>
                <c:pt idx="1429">
                  <c:v>43.400000000000091</c:v>
                </c:pt>
                <c:pt idx="1430">
                  <c:v>47.350000000000136</c:v>
                </c:pt>
                <c:pt idx="1431">
                  <c:v>48.900000000000091</c:v>
                </c:pt>
                <c:pt idx="1432">
                  <c:v>56.049999999999955</c:v>
                </c:pt>
                <c:pt idx="1433">
                  <c:v>54.350000000000136</c:v>
                </c:pt>
                <c:pt idx="1434">
                  <c:v>58.550000000000182</c:v>
                </c:pt>
                <c:pt idx="1435">
                  <c:v>64.899999999999864</c:v>
                </c:pt>
                <c:pt idx="1436">
                  <c:v>67.799999999999955</c:v>
                </c:pt>
                <c:pt idx="1437">
                  <c:v>75.049999999999955</c:v>
                </c:pt>
                <c:pt idx="1438">
                  <c:v>90</c:v>
                </c:pt>
                <c:pt idx="1439">
                  <c:v>97.200000000000045</c:v>
                </c:pt>
                <c:pt idx="1440">
                  <c:v>103.35000000000014</c:v>
                </c:pt>
                <c:pt idx="1441">
                  <c:v>105.5</c:v>
                </c:pt>
                <c:pt idx="1442">
                  <c:v>108.84999999999991</c:v>
                </c:pt>
                <c:pt idx="1443">
                  <c:v>113.19999999999982</c:v>
                </c:pt>
                <c:pt idx="1444">
                  <c:v>112.65000000000009</c:v>
                </c:pt>
                <c:pt idx="1445">
                  <c:v>107.25</c:v>
                </c:pt>
                <c:pt idx="1446">
                  <c:v>111.95000000000005</c:v>
                </c:pt>
                <c:pt idx="1447">
                  <c:v>115.20000000000005</c:v>
                </c:pt>
                <c:pt idx="1448">
                  <c:v>123.29999999999995</c:v>
                </c:pt>
                <c:pt idx="1449">
                  <c:v>131.89999999999986</c:v>
                </c:pt>
                <c:pt idx="1450">
                  <c:v>136.54999999999995</c:v>
                </c:pt>
                <c:pt idx="1451">
                  <c:v>133.59999999999991</c:v>
                </c:pt>
                <c:pt idx="1452">
                  <c:v>134.95000000000005</c:v>
                </c:pt>
                <c:pt idx="1453">
                  <c:v>148.20000000000005</c:v>
                </c:pt>
                <c:pt idx="1454">
                  <c:v>157.90000000000009</c:v>
                </c:pt>
                <c:pt idx="1455">
                  <c:v>165.25</c:v>
                </c:pt>
                <c:pt idx="1456">
                  <c:v>173.59999999999991</c:v>
                </c:pt>
                <c:pt idx="1457">
                  <c:v>180.75</c:v>
                </c:pt>
                <c:pt idx="1458">
                  <c:v>184.54999999999995</c:v>
                </c:pt>
                <c:pt idx="1459">
                  <c:v>188.79999999999995</c:v>
                </c:pt>
                <c:pt idx="1460">
                  <c:v>190.65000000000009</c:v>
                </c:pt>
                <c:pt idx="1461">
                  <c:v>198.14499999999998</c:v>
                </c:pt>
                <c:pt idx="1462">
                  <c:v>205.30999999999995</c:v>
                </c:pt>
                <c:pt idx="1463">
                  <c:v>209.22500000000014</c:v>
                </c:pt>
                <c:pt idx="1464">
                  <c:v>216.28999999999996</c:v>
                </c:pt>
                <c:pt idx="1465">
                  <c:v>223.44000000000005</c:v>
                </c:pt>
                <c:pt idx="1466">
                  <c:v>226.08999999999992</c:v>
                </c:pt>
                <c:pt idx="1467">
                  <c:v>229.58999999999992</c:v>
                </c:pt>
                <c:pt idx="1468">
                  <c:v>230.19000000000005</c:v>
                </c:pt>
                <c:pt idx="1469">
                  <c:v>233.1400000000001</c:v>
                </c:pt>
                <c:pt idx="1470">
                  <c:v>236.29000000000019</c:v>
                </c:pt>
                <c:pt idx="1471">
                  <c:v>239.13999999999987</c:v>
                </c:pt>
                <c:pt idx="1472">
                  <c:v>244.33999999999992</c:v>
                </c:pt>
                <c:pt idx="1473">
                  <c:v>244.59000000000015</c:v>
                </c:pt>
                <c:pt idx="1474">
                  <c:v>243.33999999999992</c:v>
                </c:pt>
                <c:pt idx="1475">
                  <c:v>243.68999999999983</c:v>
                </c:pt>
                <c:pt idx="1476">
                  <c:v>247.19000000000005</c:v>
                </c:pt>
                <c:pt idx="1477">
                  <c:v>244.49</c:v>
                </c:pt>
                <c:pt idx="1478">
                  <c:v>240.08999999999992</c:v>
                </c:pt>
                <c:pt idx="1479">
                  <c:v>242.59000000000015</c:v>
                </c:pt>
                <c:pt idx="1480">
                  <c:v>246.3900000000001</c:v>
                </c:pt>
                <c:pt idx="1481">
                  <c:v>247.09500000000003</c:v>
                </c:pt>
                <c:pt idx="1482">
                  <c:v>259.67999999999984</c:v>
                </c:pt>
                <c:pt idx="1483">
                  <c:v>255.41499999999996</c:v>
                </c:pt>
                <c:pt idx="1484">
                  <c:v>253.59999999999991</c:v>
                </c:pt>
                <c:pt idx="1485">
                  <c:v>252.75</c:v>
                </c:pt>
                <c:pt idx="1486">
                  <c:v>250.45000000000005</c:v>
                </c:pt>
                <c:pt idx="1487">
                  <c:v>247.54999999999995</c:v>
                </c:pt>
                <c:pt idx="1488">
                  <c:v>239.54999999999995</c:v>
                </c:pt>
                <c:pt idx="1489">
                  <c:v>230.79999999999995</c:v>
                </c:pt>
                <c:pt idx="1490">
                  <c:v>225.15000000000009</c:v>
                </c:pt>
                <c:pt idx="1491">
                  <c:v>231.34999999999991</c:v>
                </c:pt>
                <c:pt idx="1492">
                  <c:v>222.04999999999995</c:v>
                </c:pt>
                <c:pt idx="1493">
                  <c:v>218.84999999999991</c:v>
                </c:pt>
                <c:pt idx="1494">
                  <c:v>213.65000000000009</c:v>
                </c:pt>
                <c:pt idx="1495">
                  <c:v>202.90000000000009</c:v>
                </c:pt>
                <c:pt idx="1496">
                  <c:v>199.39999999999986</c:v>
                </c:pt>
                <c:pt idx="1497">
                  <c:v>199.45000000000005</c:v>
                </c:pt>
                <c:pt idx="1498">
                  <c:v>201.04999999999995</c:v>
                </c:pt>
                <c:pt idx="1499">
                  <c:v>193.85000000000014</c:v>
                </c:pt>
                <c:pt idx="1500">
                  <c:v>194.45000000000005</c:v>
                </c:pt>
                <c:pt idx="1501">
                  <c:v>191.20000000000005</c:v>
                </c:pt>
                <c:pt idx="1502">
                  <c:v>178.15000000000009</c:v>
                </c:pt>
                <c:pt idx="1503">
                  <c:v>189.75</c:v>
                </c:pt>
                <c:pt idx="1504">
                  <c:v>193.34999999999991</c:v>
                </c:pt>
                <c:pt idx="1505">
                  <c:v>198.05000000000018</c:v>
                </c:pt>
                <c:pt idx="1506">
                  <c:v>207.39999999999986</c:v>
                </c:pt>
                <c:pt idx="1507">
                  <c:v>212.70000000000005</c:v>
                </c:pt>
                <c:pt idx="1508">
                  <c:v>224</c:v>
                </c:pt>
                <c:pt idx="1509">
                  <c:v>229.89999999999986</c:v>
                </c:pt>
                <c:pt idx="1510">
                  <c:v>239.14999999999986</c:v>
                </c:pt>
                <c:pt idx="1511">
                  <c:v>238.70000000000005</c:v>
                </c:pt>
                <c:pt idx="1512">
                  <c:v>240.40000000000009</c:v>
                </c:pt>
                <c:pt idx="1513">
                  <c:v>244.35000000000014</c:v>
                </c:pt>
                <c:pt idx="1514">
                  <c:v>247.75</c:v>
                </c:pt>
                <c:pt idx="1515">
                  <c:v>262.45000000000005</c:v>
                </c:pt>
                <c:pt idx="1516">
                  <c:v>263.84999999999991</c:v>
                </c:pt>
                <c:pt idx="1517">
                  <c:v>266.79999999999995</c:v>
                </c:pt>
                <c:pt idx="1518">
                  <c:v>269.65000000000009</c:v>
                </c:pt>
                <c:pt idx="1519">
                  <c:v>274.95000000000005</c:v>
                </c:pt>
                <c:pt idx="1520">
                  <c:v>270.94999999999982</c:v>
                </c:pt>
                <c:pt idx="1521">
                  <c:v>264.75</c:v>
                </c:pt>
                <c:pt idx="1522">
                  <c:v>264.09999999999991</c:v>
                </c:pt>
                <c:pt idx="1523">
                  <c:v>259.34999999999991</c:v>
                </c:pt>
                <c:pt idx="1524">
                  <c:v>256.5</c:v>
                </c:pt>
                <c:pt idx="1525">
                  <c:v>251.69999999999982</c:v>
                </c:pt>
                <c:pt idx="1526">
                  <c:v>247.54999999999995</c:v>
                </c:pt>
                <c:pt idx="1527">
                  <c:v>249.05000000000018</c:v>
                </c:pt>
                <c:pt idx="1528">
                  <c:v>254.70000000000005</c:v>
                </c:pt>
                <c:pt idx="1529">
                  <c:v>262.94999999999982</c:v>
                </c:pt>
                <c:pt idx="1530">
                  <c:v>257.39999999999986</c:v>
                </c:pt>
                <c:pt idx="1531">
                  <c:v>260.45000000000005</c:v>
                </c:pt>
                <c:pt idx="1532">
                  <c:v>266.84999999999991</c:v>
                </c:pt>
                <c:pt idx="1533">
                  <c:v>270.60000000000014</c:v>
                </c:pt>
                <c:pt idx="1534">
                  <c:v>271.95000000000005</c:v>
                </c:pt>
                <c:pt idx="1535">
                  <c:v>272.34999999999991</c:v>
                </c:pt>
                <c:pt idx="1536">
                  <c:v>275</c:v>
                </c:pt>
                <c:pt idx="1537">
                  <c:v>274</c:v>
                </c:pt>
                <c:pt idx="1538">
                  <c:v>274.29999999999995</c:v>
                </c:pt>
                <c:pt idx="1539">
                  <c:v>273.15000000000009</c:v>
                </c:pt>
                <c:pt idx="1540">
                  <c:v>276.75</c:v>
                </c:pt>
                <c:pt idx="1541">
                  <c:v>284.79999999999995</c:v>
                </c:pt>
                <c:pt idx="1542">
                  <c:v>288.20000000000005</c:v>
                </c:pt>
                <c:pt idx="1543">
                  <c:v>297.59999999999991</c:v>
                </c:pt>
                <c:pt idx="1544">
                  <c:v>297.45000000000005</c:v>
                </c:pt>
                <c:pt idx="1545">
                  <c:v>294.34999999999991</c:v>
                </c:pt>
                <c:pt idx="1546">
                  <c:v>290.45000000000005</c:v>
                </c:pt>
                <c:pt idx="1547">
                  <c:v>283.59999999999991</c:v>
                </c:pt>
                <c:pt idx="1548">
                  <c:v>277</c:v>
                </c:pt>
                <c:pt idx="1549">
                  <c:v>269.64999999999986</c:v>
                </c:pt>
                <c:pt idx="1550">
                  <c:v>276.75</c:v>
                </c:pt>
                <c:pt idx="1551">
                  <c:v>267.90000000000009</c:v>
                </c:pt>
                <c:pt idx="1552">
                  <c:v>267.45000000000005</c:v>
                </c:pt>
                <c:pt idx="1553">
                  <c:v>267.20000000000005</c:v>
                </c:pt>
                <c:pt idx="1554">
                  <c:v>265.65000000000009</c:v>
                </c:pt>
                <c:pt idx="1555">
                  <c:v>255.20000000000005</c:v>
                </c:pt>
                <c:pt idx="1556">
                  <c:v>255.34999999999991</c:v>
                </c:pt>
                <c:pt idx="1557">
                  <c:v>256</c:v>
                </c:pt>
                <c:pt idx="1558">
                  <c:v>257</c:v>
                </c:pt>
                <c:pt idx="1559">
                  <c:v>251.70000000000005</c:v>
                </c:pt>
                <c:pt idx="1560">
                  <c:v>250.59999999999991</c:v>
                </c:pt>
                <c:pt idx="1561">
                  <c:v>248.79999999999995</c:v>
                </c:pt>
                <c:pt idx="1562">
                  <c:v>237.35000000000014</c:v>
                </c:pt>
                <c:pt idx="1563">
                  <c:v>243.60000000000014</c:v>
                </c:pt>
                <c:pt idx="1564">
                  <c:v>241.59999999999991</c:v>
                </c:pt>
                <c:pt idx="1565">
                  <c:v>249.09999999999991</c:v>
                </c:pt>
                <c:pt idx="1566">
                  <c:v>263.70000000000005</c:v>
                </c:pt>
                <c:pt idx="1567">
                  <c:v>272</c:v>
                </c:pt>
                <c:pt idx="1568">
                  <c:v>279.54999999999995</c:v>
                </c:pt>
                <c:pt idx="1569">
                  <c:v>278.79999999999995</c:v>
                </c:pt>
                <c:pt idx="1570">
                  <c:v>287.59999999999991</c:v>
                </c:pt>
                <c:pt idx="1571">
                  <c:v>291.29999999999995</c:v>
                </c:pt>
                <c:pt idx="1572">
                  <c:v>281.15000000000009</c:v>
                </c:pt>
                <c:pt idx="1573">
                  <c:v>276</c:v>
                </c:pt>
                <c:pt idx="1574">
                  <c:v>272.95000000000005</c:v>
                </c:pt>
                <c:pt idx="1575">
                  <c:v>273.5</c:v>
                </c:pt>
                <c:pt idx="1576">
                  <c:v>274.40000000000009</c:v>
                </c:pt>
                <c:pt idx="1577">
                  <c:v>269.14999999999986</c:v>
                </c:pt>
                <c:pt idx="1578">
                  <c:v>263.59999999999991</c:v>
                </c:pt>
                <c:pt idx="1579">
                  <c:v>263.79999999999995</c:v>
                </c:pt>
                <c:pt idx="1580">
                  <c:v>263.95000000000005</c:v>
                </c:pt>
                <c:pt idx="1581">
                  <c:v>261.65000000000009</c:v>
                </c:pt>
                <c:pt idx="1582">
                  <c:v>258.54999999999995</c:v>
                </c:pt>
                <c:pt idx="1583">
                  <c:v>246.70000000000005</c:v>
                </c:pt>
                <c:pt idx="1584">
                  <c:v>251.19999999999982</c:v>
                </c:pt>
                <c:pt idx="1585">
                  <c:v>246.59999999999991</c:v>
                </c:pt>
                <c:pt idx="1586">
                  <c:v>241.04999999999995</c:v>
                </c:pt>
                <c:pt idx="1587">
                  <c:v>234.04999999999995</c:v>
                </c:pt>
                <c:pt idx="1588">
                  <c:v>232.45000000000005</c:v>
                </c:pt>
                <c:pt idx="1589">
                  <c:v>236.75</c:v>
                </c:pt>
                <c:pt idx="1590">
                  <c:v>229.5</c:v>
                </c:pt>
                <c:pt idx="1591">
                  <c:v>226.29999999999995</c:v>
                </c:pt>
                <c:pt idx="1592">
                  <c:v>232.79999999999995</c:v>
                </c:pt>
                <c:pt idx="1593">
                  <c:v>234.09999999999991</c:v>
                </c:pt>
                <c:pt idx="1594">
                  <c:v>241.04999999999995</c:v>
                </c:pt>
                <c:pt idx="1595">
                  <c:v>244.09999999999991</c:v>
                </c:pt>
                <c:pt idx="1596">
                  <c:v>247.20000000000005</c:v>
                </c:pt>
                <c:pt idx="1597">
                  <c:v>251</c:v>
                </c:pt>
                <c:pt idx="1598">
                  <c:v>258.55000000000018</c:v>
                </c:pt>
                <c:pt idx="1599">
                  <c:v>266.34999999999991</c:v>
                </c:pt>
                <c:pt idx="1600">
                  <c:v>270.34999999999991</c:v>
                </c:pt>
                <c:pt idx="1601">
                  <c:v>269.85000000000014</c:v>
                </c:pt>
                <c:pt idx="1602">
                  <c:v>270.54999999999973</c:v>
                </c:pt>
                <c:pt idx="1603">
                  <c:v>271.40000000000009</c:v>
                </c:pt>
                <c:pt idx="1604">
                  <c:v>269.79999999999995</c:v>
                </c:pt>
                <c:pt idx="1605">
                  <c:v>268.10000000000014</c:v>
                </c:pt>
                <c:pt idx="1606">
                  <c:v>270.85000000000014</c:v>
                </c:pt>
                <c:pt idx="1607">
                  <c:v>270.70000000000005</c:v>
                </c:pt>
                <c:pt idx="1608">
                  <c:v>266.54999999999973</c:v>
                </c:pt>
                <c:pt idx="1609">
                  <c:v>259.54999999999973</c:v>
                </c:pt>
                <c:pt idx="1610">
                  <c:v>255.75</c:v>
                </c:pt>
                <c:pt idx="1611">
                  <c:v>251.00000000000023</c:v>
                </c:pt>
                <c:pt idx="1612">
                  <c:v>250.79999999999995</c:v>
                </c:pt>
                <c:pt idx="1613">
                  <c:v>252.19999999999982</c:v>
                </c:pt>
                <c:pt idx="1614">
                  <c:v>251.30000000000018</c:v>
                </c:pt>
                <c:pt idx="1615">
                  <c:v>246.19999999999982</c:v>
                </c:pt>
                <c:pt idx="1616">
                  <c:v>241.5</c:v>
                </c:pt>
                <c:pt idx="1617">
                  <c:v>238.05000000000018</c:v>
                </c:pt>
                <c:pt idx="1618">
                  <c:v>234.65000000000009</c:v>
                </c:pt>
                <c:pt idx="1619">
                  <c:v>229.70000000000005</c:v>
                </c:pt>
                <c:pt idx="1620">
                  <c:v>219.84999999999991</c:v>
                </c:pt>
                <c:pt idx="1621">
                  <c:v>214.65000000000009</c:v>
                </c:pt>
                <c:pt idx="1622">
                  <c:v>203</c:v>
                </c:pt>
                <c:pt idx="1623">
                  <c:v>202.64999999999986</c:v>
                </c:pt>
                <c:pt idx="1624">
                  <c:v>198.30000000000018</c:v>
                </c:pt>
                <c:pt idx="1625">
                  <c:v>194.60000000000014</c:v>
                </c:pt>
                <c:pt idx="1626">
                  <c:v>193.89999999999986</c:v>
                </c:pt>
                <c:pt idx="1627">
                  <c:v>185.35000000000014</c:v>
                </c:pt>
                <c:pt idx="1628">
                  <c:v>184.25</c:v>
                </c:pt>
                <c:pt idx="1629">
                  <c:v>180.64999999999986</c:v>
                </c:pt>
                <c:pt idx="1630">
                  <c:v>183.29999999999995</c:v>
                </c:pt>
                <c:pt idx="1631">
                  <c:v>185.09999999999991</c:v>
                </c:pt>
                <c:pt idx="1632">
                  <c:v>182.70000000000005</c:v>
                </c:pt>
                <c:pt idx="1633">
                  <c:v>173.79999999999995</c:v>
                </c:pt>
                <c:pt idx="1634">
                  <c:v>157.95000000000005</c:v>
                </c:pt>
                <c:pt idx="1635">
                  <c:v>157.19999999999982</c:v>
                </c:pt>
                <c:pt idx="1636">
                  <c:v>155.54999999999995</c:v>
                </c:pt>
                <c:pt idx="1637">
                  <c:v>151.75</c:v>
                </c:pt>
                <c:pt idx="1638">
                  <c:v>143</c:v>
                </c:pt>
                <c:pt idx="1639">
                  <c:v>135.05000000000018</c:v>
                </c:pt>
                <c:pt idx="1640">
                  <c:v>131.45000000000005</c:v>
                </c:pt>
                <c:pt idx="1641">
                  <c:v>131.34999999999991</c:v>
                </c:pt>
                <c:pt idx="1642">
                  <c:v>139.45000000000005</c:v>
                </c:pt>
                <c:pt idx="1643">
                  <c:v>129.5</c:v>
                </c:pt>
                <c:pt idx="1644">
                  <c:v>124.19999999999982</c:v>
                </c:pt>
                <c:pt idx="1645">
                  <c:v>115.44999999999982</c:v>
                </c:pt>
                <c:pt idx="1646">
                  <c:v>91.899999999999864</c:v>
                </c:pt>
                <c:pt idx="1647">
                  <c:v>86.5</c:v>
                </c:pt>
                <c:pt idx="1648">
                  <c:v>79</c:v>
                </c:pt>
                <c:pt idx="1649">
                  <c:v>69.349999999999909</c:v>
                </c:pt>
                <c:pt idx="1650">
                  <c:v>56.599999999999909</c:v>
                </c:pt>
                <c:pt idx="1651">
                  <c:v>37.350000000000136</c:v>
                </c:pt>
                <c:pt idx="1652">
                  <c:v>31.5</c:v>
                </c:pt>
                <c:pt idx="1653">
                  <c:v>16.899999999999864</c:v>
                </c:pt>
                <c:pt idx="1654">
                  <c:v>24.5</c:v>
                </c:pt>
                <c:pt idx="1655">
                  <c:v>24.049999999999955</c:v>
                </c:pt>
                <c:pt idx="1656">
                  <c:v>10.599999999999909</c:v>
                </c:pt>
                <c:pt idx="1657">
                  <c:v>3.8500000000001364</c:v>
                </c:pt>
                <c:pt idx="1658">
                  <c:v>-2.9000000000000909</c:v>
                </c:pt>
                <c:pt idx="1659">
                  <c:v>-17</c:v>
                </c:pt>
                <c:pt idx="1660">
                  <c:v>-22.75</c:v>
                </c:pt>
                <c:pt idx="1661">
                  <c:v>-39.149999999999864</c:v>
                </c:pt>
                <c:pt idx="1662">
                  <c:v>-50.700000000000045</c:v>
                </c:pt>
                <c:pt idx="1663">
                  <c:v>-46.75</c:v>
                </c:pt>
                <c:pt idx="1664">
                  <c:v>-51</c:v>
                </c:pt>
                <c:pt idx="1665">
                  <c:v>-50.200000000000045</c:v>
                </c:pt>
                <c:pt idx="1666">
                  <c:v>-53.700000000000045</c:v>
                </c:pt>
                <c:pt idx="1667">
                  <c:v>-57.25</c:v>
                </c:pt>
                <c:pt idx="1668">
                  <c:v>-60.549999999999955</c:v>
                </c:pt>
                <c:pt idx="1669">
                  <c:v>-60.349999999999909</c:v>
                </c:pt>
                <c:pt idx="1670">
                  <c:v>-63.450000000000045</c:v>
                </c:pt>
                <c:pt idx="1671">
                  <c:v>-63.099999999999909</c:v>
                </c:pt>
                <c:pt idx="1672">
                  <c:v>-70.600000000000136</c:v>
                </c:pt>
                <c:pt idx="1673">
                  <c:v>-56.849999999999909</c:v>
                </c:pt>
                <c:pt idx="1674">
                  <c:v>-52.900000000000091</c:v>
                </c:pt>
                <c:pt idx="1675">
                  <c:v>-54.149999999999864</c:v>
                </c:pt>
                <c:pt idx="1676">
                  <c:v>-13.049999999999955</c:v>
                </c:pt>
                <c:pt idx="1677">
                  <c:v>20.75</c:v>
                </c:pt>
                <c:pt idx="1678">
                  <c:v>58.350000000000136</c:v>
                </c:pt>
                <c:pt idx="1679">
                  <c:v>102.14999999999986</c:v>
                </c:pt>
                <c:pt idx="1680">
                  <c:v>140.59999999999991</c:v>
                </c:pt>
                <c:pt idx="1681">
                  <c:v>180.5</c:v>
                </c:pt>
                <c:pt idx="1682">
                  <c:v>220.09999999999991</c:v>
                </c:pt>
                <c:pt idx="1683">
                  <c:v>257.70000000000005</c:v>
                </c:pt>
                <c:pt idx="1684">
                  <c:v>290.64999999999986</c:v>
                </c:pt>
                <c:pt idx="1685">
                  <c:v>324.60000000000014</c:v>
                </c:pt>
                <c:pt idx="1686">
                  <c:v>365.64999999999986</c:v>
                </c:pt>
                <c:pt idx="1687">
                  <c:v>403.25</c:v>
                </c:pt>
                <c:pt idx="1688">
                  <c:v>436.84999999999991</c:v>
                </c:pt>
                <c:pt idx="1689">
                  <c:v>459.04999999999995</c:v>
                </c:pt>
                <c:pt idx="1690">
                  <c:v>479</c:v>
                </c:pt>
                <c:pt idx="1691">
                  <c:v>502.85000000000014</c:v>
                </c:pt>
                <c:pt idx="1692">
                  <c:v>532.85000000000014</c:v>
                </c:pt>
                <c:pt idx="1693">
                  <c:v>534.84999999999991</c:v>
                </c:pt>
                <c:pt idx="1694">
                  <c:v>535.90000000000009</c:v>
                </c:pt>
                <c:pt idx="1695">
                  <c:v>541.25</c:v>
                </c:pt>
                <c:pt idx="1696">
                  <c:v>527.20000000000005</c:v>
                </c:pt>
                <c:pt idx="1697">
                  <c:v>507.84999999999991</c:v>
                </c:pt>
                <c:pt idx="1698">
                  <c:v>489.20000000000005</c:v>
                </c:pt>
                <c:pt idx="1699">
                  <c:v>473.09999999999991</c:v>
                </c:pt>
                <c:pt idx="1700">
                  <c:v>446.95000000000005</c:v>
                </c:pt>
                <c:pt idx="1701">
                  <c:v>429.79999999999995</c:v>
                </c:pt>
                <c:pt idx="1702">
                  <c:v>402.64999999999986</c:v>
                </c:pt>
                <c:pt idx="1703">
                  <c:v>375.40000000000009</c:v>
                </c:pt>
                <c:pt idx="1704">
                  <c:v>356.04999999999995</c:v>
                </c:pt>
                <c:pt idx="1705">
                  <c:v>334.80000000000018</c:v>
                </c:pt>
                <c:pt idx="1706">
                  <c:v>309.75</c:v>
                </c:pt>
                <c:pt idx="1707">
                  <c:v>286.09999999999991</c:v>
                </c:pt>
                <c:pt idx="1708">
                  <c:v>264.25</c:v>
                </c:pt>
                <c:pt idx="1709">
                  <c:v>247.90000000000009</c:v>
                </c:pt>
                <c:pt idx="1710">
                  <c:v>238.90000000000009</c:v>
                </c:pt>
                <c:pt idx="1711">
                  <c:v>229.95000000000005</c:v>
                </c:pt>
                <c:pt idx="1712">
                  <c:v>209.65000000000009</c:v>
                </c:pt>
                <c:pt idx="1713">
                  <c:v>207.75</c:v>
                </c:pt>
                <c:pt idx="1714">
                  <c:v>198.90000000000009</c:v>
                </c:pt>
                <c:pt idx="1715">
                  <c:v>191.75</c:v>
                </c:pt>
                <c:pt idx="1716">
                  <c:v>173.90000000000009</c:v>
                </c:pt>
                <c:pt idx="1717">
                  <c:v>166.5</c:v>
                </c:pt>
                <c:pt idx="1718">
                  <c:v>151.84999999999991</c:v>
                </c:pt>
                <c:pt idx="1719">
                  <c:v>148.70000000000005</c:v>
                </c:pt>
                <c:pt idx="1720">
                  <c:v>140.40000000000009</c:v>
                </c:pt>
                <c:pt idx="1721">
                  <c:v>136.60000000000014</c:v>
                </c:pt>
                <c:pt idx="1722">
                  <c:v>142.25</c:v>
                </c:pt>
                <c:pt idx="1723">
                  <c:v>135.89999999999986</c:v>
                </c:pt>
                <c:pt idx="1724">
                  <c:v>128.70000000000005</c:v>
                </c:pt>
                <c:pt idx="1725">
                  <c:v>127.95000000000005</c:v>
                </c:pt>
                <c:pt idx="1726">
                  <c:v>126.5</c:v>
                </c:pt>
                <c:pt idx="1727">
                  <c:v>124.70000000000005</c:v>
                </c:pt>
                <c:pt idx="1728">
                  <c:v>124.75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D-4DA4-ACC1-F5675D93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6664"/>
        <c:axId val="1"/>
      </c:areaChart>
      <c:catAx>
        <c:axId val="19053666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366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(Year on Year - 20 day rolling average)</a:t>
            </a:r>
          </a:p>
        </c:rich>
      </c:tx>
      <c:layout>
        <c:manualLayout>
          <c:xMode val="edge"/>
          <c:yMode val="edge"/>
          <c:x val="0.24777896420470555"/>
          <c:y val="7.063575629678645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4722975605329"/>
          <c:y val="0.14732600599044035"/>
          <c:w val="0.8489637817372383"/>
          <c:h val="0.74066635888344656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[2]Field_Avg!$E$687:$E$1794</c:f>
              <c:numCache>
                <c:formatCode>General</c:formatCode>
                <c:ptCount val="1108"/>
                <c:pt idx="0">
                  <c:v>36021</c:v>
                </c:pt>
                <c:pt idx="1">
                  <c:v>36022</c:v>
                </c:pt>
                <c:pt idx="2">
                  <c:v>36023</c:v>
                </c:pt>
                <c:pt idx="3">
                  <c:v>36024</c:v>
                </c:pt>
                <c:pt idx="4">
                  <c:v>36025</c:v>
                </c:pt>
                <c:pt idx="5">
                  <c:v>36026</c:v>
                </c:pt>
                <c:pt idx="6">
                  <c:v>36027</c:v>
                </c:pt>
                <c:pt idx="7">
                  <c:v>36028</c:v>
                </c:pt>
                <c:pt idx="8">
                  <c:v>36029</c:v>
                </c:pt>
                <c:pt idx="9">
                  <c:v>36030</c:v>
                </c:pt>
                <c:pt idx="10">
                  <c:v>36031</c:v>
                </c:pt>
                <c:pt idx="11">
                  <c:v>36032</c:v>
                </c:pt>
                <c:pt idx="12">
                  <c:v>36033</c:v>
                </c:pt>
                <c:pt idx="13">
                  <c:v>36034</c:v>
                </c:pt>
                <c:pt idx="14">
                  <c:v>36035</c:v>
                </c:pt>
                <c:pt idx="15">
                  <c:v>36036</c:v>
                </c:pt>
                <c:pt idx="16">
                  <c:v>36037</c:v>
                </c:pt>
                <c:pt idx="17">
                  <c:v>36038</c:v>
                </c:pt>
                <c:pt idx="18">
                  <c:v>36039</c:v>
                </c:pt>
                <c:pt idx="19">
                  <c:v>36040</c:v>
                </c:pt>
                <c:pt idx="20">
                  <c:v>36041</c:v>
                </c:pt>
                <c:pt idx="21">
                  <c:v>36042</c:v>
                </c:pt>
                <c:pt idx="22">
                  <c:v>36043</c:v>
                </c:pt>
                <c:pt idx="23">
                  <c:v>36044</c:v>
                </c:pt>
                <c:pt idx="24">
                  <c:v>36045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36050</c:v>
                </c:pt>
                <c:pt idx="30">
                  <c:v>36051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36057</c:v>
                </c:pt>
                <c:pt idx="37">
                  <c:v>36058</c:v>
                </c:pt>
                <c:pt idx="38">
                  <c:v>36059</c:v>
                </c:pt>
                <c:pt idx="39">
                  <c:v>36060</c:v>
                </c:pt>
                <c:pt idx="40">
                  <c:v>36061</c:v>
                </c:pt>
                <c:pt idx="41">
                  <c:v>36062</c:v>
                </c:pt>
                <c:pt idx="42">
                  <c:v>36063</c:v>
                </c:pt>
                <c:pt idx="43">
                  <c:v>36064</c:v>
                </c:pt>
                <c:pt idx="44">
                  <c:v>36065</c:v>
                </c:pt>
                <c:pt idx="45">
                  <c:v>36066</c:v>
                </c:pt>
                <c:pt idx="46">
                  <c:v>36067</c:v>
                </c:pt>
                <c:pt idx="47">
                  <c:v>36068</c:v>
                </c:pt>
                <c:pt idx="48">
                  <c:v>36069</c:v>
                </c:pt>
                <c:pt idx="49">
                  <c:v>36070</c:v>
                </c:pt>
                <c:pt idx="50">
                  <c:v>36071</c:v>
                </c:pt>
                <c:pt idx="51">
                  <c:v>36072</c:v>
                </c:pt>
                <c:pt idx="52">
                  <c:v>36073</c:v>
                </c:pt>
                <c:pt idx="53">
                  <c:v>36074</c:v>
                </c:pt>
                <c:pt idx="54">
                  <c:v>36075</c:v>
                </c:pt>
                <c:pt idx="55">
                  <c:v>36076</c:v>
                </c:pt>
                <c:pt idx="56">
                  <c:v>36077</c:v>
                </c:pt>
                <c:pt idx="57">
                  <c:v>36078</c:v>
                </c:pt>
                <c:pt idx="58">
                  <c:v>36079</c:v>
                </c:pt>
                <c:pt idx="59">
                  <c:v>36080</c:v>
                </c:pt>
                <c:pt idx="60">
                  <c:v>36081</c:v>
                </c:pt>
                <c:pt idx="61">
                  <c:v>36082</c:v>
                </c:pt>
                <c:pt idx="62">
                  <c:v>36083</c:v>
                </c:pt>
                <c:pt idx="63">
                  <c:v>36084</c:v>
                </c:pt>
                <c:pt idx="64">
                  <c:v>36085</c:v>
                </c:pt>
                <c:pt idx="65">
                  <c:v>36086</c:v>
                </c:pt>
                <c:pt idx="66">
                  <c:v>36087</c:v>
                </c:pt>
                <c:pt idx="67">
                  <c:v>36088</c:v>
                </c:pt>
                <c:pt idx="68">
                  <c:v>36089</c:v>
                </c:pt>
                <c:pt idx="69">
                  <c:v>36090</c:v>
                </c:pt>
                <c:pt idx="70">
                  <c:v>36091</c:v>
                </c:pt>
                <c:pt idx="71">
                  <c:v>36092</c:v>
                </c:pt>
                <c:pt idx="72">
                  <c:v>36093</c:v>
                </c:pt>
                <c:pt idx="73">
                  <c:v>36094</c:v>
                </c:pt>
                <c:pt idx="74">
                  <c:v>36095</c:v>
                </c:pt>
                <c:pt idx="75">
                  <c:v>36096</c:v>
                </c:pt>
                <c:pt idx="76">
                  <c:v>36097</c:v>
                </c:pt>
                <c:pt idx="77">
                  <c:v>36098</c:v>
                </c:pt>
                <c:pt idx="78">
                  <c:v>36099</c:v>
                </c:pt>
                <c:pt idx="79">
                  <c:v>36100</c:v>
                </c:pt>
                <c:pt idx="80">
                  <c:v>36101</c:v>
                </c:pt>
                <c:pt idx="81">
                  <c:v>36102</c:v>
                </c:pt>
                <c:pt idx="82">
                  <c:v>36103</c:v>
                </c:pt>
                <c:pt idx="83">
                  <c:v>36104</c:v>
                </c:pt>
                <c:pt idx="84">
                  <c:v>36105</c:v>
                </c:pt>
                <c:pt idx="85">
                  <c:v>36106</c:v>
                </c:pt>
                <c:pt idx="86">
                  <c:v>36107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36113</c:v>
                </c:pt>
                <c:pt idx="93">
                  <c:v>36114</c:v>
                </c:pt>
                <c:pt idx="94">
                  <c:v>36115</c:v>
                </c:pt>
                <c:pt idx="95">
                  <c:v>36116</c:v>
                </c:pt>
                <c:pt idx="96">
                  <c:v>36117</c:v>
                </c:pt>
                <c:pt idx="97">
                  <c:v>36118</c:v>
                </c:pt>
                <c:pt idx="98">
                  <c:v>36119</c:v>
                </c:pt>
                <c:pt idx="99">
                  <c:v>36120</c:v>
                </c:pt>
                <c:pt idx="100">
                  <c:v>36121</c:v>
                </c:pt>
                <c:pt idx="101">
                  <c:v>36122</c:v>
                </c:pt>
                <c:pt idx="102">
                  <c:v>36123</c:v>
                </c:pt>
                <c:pt idx="103">
                  <c:v>36124</c:v>
                </c:pt>
                <c:pt idx="104">
                  <c:v>36125</c:v>
                </c:pt>
                <c:pt idx="105">
                  <c:v>36126</c:v>
                </c:pt>
                <c:pt idx="106">
                  <c:v>36127</c:v>
                </c:pt>
                <c:pt idx="107">
                  <c:v>36128</c:v>
                </c:pt>
                <c:pt idx="108">
                  <c:v>36129</c:v>
                </c:pt>
                <c:pt idx="109">
                  <c:v>36130</c:v>
                </c:pt>
                <c:pt idx="110">
                  <c:v>36131</c:v>
                </c:pt>
                <c:pt idx="111">
                  <c:v>36132</c:v>
                </c:pt>
                <c:pt idx="112">
                  <c:v>36133</c:v>
                </c:pt>
                <c:pt idx="113">
                  <c:v>36134</c:v>
                </c:pt>
                <c:pt idx="114">
                  <c:v>36135</c:v>
                </c:pt>
                <c:pt idx="115">
                  <c:v>36136</c:v>
                </c:pt>
                <c:pt idx="116">
                  <c:v>36137</c:v>
                </c:pt>
                <c:pt idx="117">
                  <c:v>36138</c:v>
                </c:pt>
                <c:pt idx="118">
                  <c:v>36139</c:v>
                </c:pt>
                <c:pt idx="119">
                  <c:v>36140</c:v>
                </c:pt>
                <c:pt idx="120">
                  <c:v>36141</c:v>
                </c:pt>
                <c:pt idx="121">
                  <c:v>36142</c:v>
                </c:pt>
                <c:pt idx="122">
                  <c:v>36143</c:v>
                </c:pt>
                <c:pt idx="123">
                  <c:v>36144</c:v>
                </c:pt>
                <c:pt idx="124">
                  <c:v>36145</c:v>
                </c:pt>
                <c:pt idx="125">
                  <c:v>36146</c:v>
                </c:pt>
                <c:pt idx="126">
                  <c:v>36147</c:v>
                </c:pt>
                <c:pt idx="127">
                  <c:v>36148</c:v>
                </c:pt>
                <c:pt idx="128">
                  <c:v>36149</c:v>
                </c:pt>
                <c:pt idx="129">
                  <c:v>36150</c:v>
                </c:pt>
                <c:pt idx="130">
                  <c:v>36151</c:v>
                </c:pt>
                <c:pt idx="131">
                  <c:v>36152</c:v>
                </c:pt>
                <c:pt idx="132">
                  <c:v>36153</c:v>
                </c:pt>
                <c:pt idx="133">
                  <c:v>36154</c:v>
                </c:pt>
                <c:pt idx="134">
                  <c:v>36155</c:v>
                </c:pt>
                <c:pt idx="135">
                  <c:v>36156</c:v>
                </c:pt>
                <c:pt idx="136">
                  <c:v>36157</c:v>
                </c:pt>
                <c:pt idx="137">
                  <c:v>36158</c:v>
                </c:pt>
                <c:pt idx="138">
                  <c:v>36159</c:v>
                </c:pt>
                <c:pt idx="139">
                  <c:v>36160</c:v>
                </c:pt>
                <c:pt idx="140">
                  <c:v>36161</c:v>
                </c:pt>
                <c:pt idx="141">
                  <c:v>36162</c:v>
                </c:pt>
                <c:pt idx="142">
                  <c:v>36163</c:v>
                </c:pt>
                <c:pt idx="143">
                  <c:v>36164</c:v>
                </c:pt>
                <c:pt idx="144">
                  <c:v>36165</c:v>
                </c:pt>
                <c:pt idx="145">
                  <c:v>36166</c:v>
                </c:pt>
                <c:pt idx="146">
                  <c:v>36167</c:v>
                </c:pt>
                <c:pt idx="147">
                  <c:v>36168</c:v>
                </c:pt>
                <c:pt idx="148">
                  <c:v>36169</c:v>
                </c:pt>
                <c:pt idx="149">
                  <c:v>36170</c:v>
                </c:pt>
                <c:pt idx="150">
                  <c:v>36171</c:v>
                </c:pt>
                <c:pt idx="151">
                  <c:v>36172</c:v>
                </c:pt>
                <c:pt idx="152">
                  <c:v>36173</c:v>
                </c:pt>
                <c:pt idx="153">
                  <c:v>36174</c:v>
                </c:pt>
                <c:pt idx="154">
                  <c:v>36175</c:v>
                </c:pt>
                <c:pt idx="155">
                  <c:v>36176</c:v>
                </c:pt>
                <c:pt idx="156">
                  <c:v>36177</c:v>
                </c:pt>
                <c:pt idx="157">
                  <c:v>36178</c:v>
                </c:pt>
                <c:pt idx="158">
                  <c:v>36179</c:v>
                </c:pt>
                <c:pt idx="159">
                  <c:v>36180</c:v>
                </c:pt>
                <c:pt idx="160">
                  <c:v>36181</c:v>
                </c:pt>
                <c:pt idx="161">
                  <c:v>36182</c:v>
                </c:pt>
                <c:pt idx="162">
                  <c:v>36183</c:v>
                </c:pt>
                <c:pt idx="163">
                  <c:v>36184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36190</c:v>
                </c:pt>
                <c:pt idx="170">
                  <c:v>36191</c:v>
                </c:pt>
                <c:pt idx="171">
                  <c:v>36192</c:v>
                </c:pt>
                <c:pt idx="172">
                  <c:v>36193</c:v>
                </c:pt>
                <c:pt idx="173">
                  <c:v>36194</c:v>
                </c:pt>
                <c:pt idx="174">
                  <c:v>36195</c:v>
                </c:pt>
                <c:pt idx="175">
                  <c:v>36196</c:v>
                </c:pt>
                <c:pt idx="176">
                  <c:v>36197</c:v>
                </c:pt>
                <c:pt idx="177">
                  <c:v>36198</c:v>
                </c:pt>
                <c:pt idx="178">
                  <c:v>36199</c:v>
                </c:pt>
                <c:pt idx="179">
                  <c:v>36200</c:v>
                </c:pt>
                <c:pt idx="180">
                  <c:v>36201</c:v>
                </c:pt>
                <c:pt idx="181">
                  <c:v>36202</c:v>
                </c:pt>
                <c:pt idx="182">
                  <c:v>36203</c:v>
                </c:pt>
                <c:pt idx="183">
                  <c:v>36204</c:v>
                </c:pt>
                <c:pt idx="184">
                  <c:v>36205</c:v>
                </c:pt>
                <c:pt idx="185">
                  <c:v>36206</c:v>
                </c:pt>
                <c:pt idx="186">
                  <c:v>36207</c:v>
                </c:pt>
                <c:pt idx="187">
                  <c:v>36208</c:v>
                </c:pt>
                <c:pt idx="188">
                  <c:v>36209</c:v>
                </c:pt>
                <c:pt idx="189">
                  <c:v>36210</c:v>
                </c:pt>
                <c:pt idx="190">
                  <c:v>36211</c:v>
                </c:pt>
                <c:pt idx="191">
                  <c:v>36212</c:v>
                </c:pt>
                <c:pt idx="192">
                  <c:v>36213</c:v>
                </c:pt>
                <c:pt idx="193">
                  <c:v>36214</c:v>
                </c:pt>
                <c:pt idx="194">
                  <c:v>36215</c:v>
                </c:pt>
                <c:pt idx="195">
                  <c:v>36216</c:v>
                </c:pt>
                <c:pt idx="196">
                  <c:v>36217</c:v>
                </c:pt>
                <c:pt idx="197">
                  <c:v>36218</c:v>
                </c:pt>
                <c:pt idx="198">
                  <c:v>36219</c:v>
                </c:pt>
                <c:pt idx="199">
                  <c:v>36220</c:v>
                </c:pt>
                <c:pt idx="200">
                  <c:v>36221</c:v>
                </c:pt>
                <c:pt idx="201">
                  <c:v>36222</c:v>
                </c:pt>
                <c:pt idx="202">
                  <c:v>36223</c:v>
                </c:pt>
                <c:pt idx="203">
                  <c:v>36224</c:v>
                </c:pt>
                <c:pt idx="204">
                  <c:v>36225</c:v>
                </c:pt>
                <c:pt idx="205">
                  <c:v>36226</c:v>
                </c:pt>
                <c:pt idx="206">
                  <c:v>36227</c:v>
                </c:pt>
                <c:pt idx="207">
                  <c:v>36228</c:v>
                </c:pt>
                <c:pt idx="208">
                  <c:v>36229</c:v>
                </c:pt>
                <c:pt idx="209">
                  <c:v>36230</c:v>
                </c:pt>
                <c:pt idx="210">
                  <c:v>36231</c:v>
                </c:pt>
                <c:pt idx="211">
                  <c:v>36232</c:v>
                </c:pt>
                <c:pt idx="212">
                  <c:v>36233</c:v>
                </c:pt>
                <c:pt idx="213">
                  <c:v>36234</c:v>
                </c:pt>
                <c:pt idx="214">
                  <c:v>36235</c:v>
                </c:pt>
                <c:pt idx="215">
                  <c:v>36236</c:v>
                </c:pt>
                <c:pt idx="216">
                  <c:v>36237</c:v>
                </c:pt>
                <c:pt idx="217">
                  <c:v>36238</c:v>
                </c:pt>
                <c:pt idx="218">
                  <c:v>36239</c:v>
                </c:pt>
                <c:pt idx="219">
                  <c:v>36240</c:v>
                </c:pt>
                <c:pt idx="220">
                  <c:v>36241</c:v>
                </c:pt>
                <c:pt idx="221">
                  <c:v>36242</c:v>
                </c:pt>
                <c:pt idx="222">
                  <c:v>36243</c:v>
                </c:pt>
                <c:pt idx="223">
                  <c:v>36244</c:v>
                </c:pt>
                <c:pt idx="224">
                  <c:v>36245</c:v>
                </c:pt>
                <c:pt idx="225">
                  <c:v>36246</c:v>
                </c:pt>
                <c:pt idx="226">
                  <c:v>36247</c:v>
                </c:pt>
                <c:pt idx="227">
                  <c:v>36248</c:v>
                </c:pt>
                <c:pt idx="228">
                  <c:v>36249</c:v>
                </c:pt>
                <c:pt idx="229">
                  <c:v>36250</c:v>
                </c:pt>
                <c:pt idx="230">
                  <c:v>36251</c:v>
                </c:pt>
                <c:pt idx="231">
                  <c:v>36252</c:v>
                </c:pt>
                <c:pt idx="232">
                  <c:v>36253</c:v>
                </c:pt>
                <c:pt idx="233">
                  <c:v>36254</c:v>
                </c:pt>
                <c:pt idx="234">
                  <c:v>36255</c:v>
                </c:pt>
                <c:pt idx="235">
                  <c:v>36256</c:v>
                </c:pt>
                <c:pt idx="236">
                  <c:v>36257</c:v>
                </c:pt>
                <c:pt idx="237">
                  <c:v>36258</c:v>
                </c:pt>
                <c:pt idx="238">
                  <c:v>36259</c:v>
                </c:pt>
                <c:pt idx="239">
                  <c:v>36260</c:v>
                </c:pt>
                <c:pt idx="240">
                  <c:v>36261</c:v>
                </c:pt>
                <c:pt idx="241">
                  <c:v>36262</c:v>
                </c:pt>
                <c:pt idx="242">
                  <c:v>36263</c:v>
                </c:pt>
                <c:pt idx="243">
                  <c:v>36264</c:v>
                </c:pt>
                <c:pt idx="244">
                  <c:v>36265</c:v>
                </c:pt>
                <c:pt idx="245">
                  <c:v>36266</c:v>
                </c:pt>
                <c:pt idx="246">
                  <c:v>36267</c:v>
                </c:pt>
                <c:pt idx="247">
                  <c:v>36268</c:v>
                </c:pt>
                <c:pt idx="248">
                  <c:v>36269</c:v>
                </c:pt>
                <c:pt idx="249">
                  <c:v>36270</c:v>
                </c:pt>
                <c:pt idx="250">
                  <c:v>36271</c:v>
                </c:pt>
                <c:pt idx="251">
                  <c:v>36272</c:v>
                </c:pt>
                <c:pt idx="252">
                  <c:v>36273</c:v>
                </c:pt>
                <c:pt idx="253">
                  <c:v>36274</c:v>
                </c:pt>
                <c:pt idx="254">
                  <c:v>36275</c:v>
                </c:pt>
                <c:pt idx="255">
                  <c:v>36276</c:v>
                </c:pt>
                <c:pt idx="256">
                  <c:v>36277</c:v>
                </c:pt>
                <c:pt idx="257">
                  <c:v>36278</c:v>
                </c:pt>
                <c:pt idx="258">
                  <c:v>36279</c:v>
                </c:pt>
                <c:pt idx="259">
                  <c:v>36280</c:v>
                </c:pt>
                <c:pt idx="260">
                  <c:v>36281</c:v>
                </c:pt>
                <c:pt idx="261">
                  <c:v>36282</c:v>
                </c:pt>
                <c:pt idx="262">
                  <c:v>36283</c:v>
                </c:pt>
                <c:pt idx="263">
                  <c:v>36284</c:v>
                </c:pt>
                <c:pt idx="264">
                  <c:v>36285</c:v>
                </c:pt>
                <c:pt idx="265">
                  <c:v>36286</c:v>
                </c:pt>
                <c:pt idx="266">
                  <c:v>36287</c:v>
                </c:pt>
                <c:pt idx="267">
                  <c:v>36288</c:v>
                </c:pt>
                <c:pt idx="268">
                  <c:v>36289</c:v>
                </c:pt>
                <c:pt idx="269">
                  <c:v>36290</c:v>
                </c:pt>
                <c:pt idx="270">
                  <c:v>36291</c:v>
                </c:pt>
                <c:pt idx="271">
                  <c:v>36292</c:v>
                </c:pt>
                <c:pt idx="272">
                  <c:v>36293</c:v>
                </c:pt>
                <c:pt idx="273">
                  <c:v>36294</c:v>
                </c:pt>
                <c:pt idx="274">
                  <c:v>36295</c:v>
                </c:pt>
                <c:pt idx="275">
                  <c:v>36296</c:v>
                </c:pt>
                <c:pt idx="276">
                  <c:v>36297</c:v>
                </c:pt>
                <c:pt idx="277">
                  <c:v>36298</c:v>
                </c:pt>
                <c:pt idx="278">
                  <c:v>36299</c:v>
                </c:pt>
                <c:pt idx="279">
                  <c:v>36300</c:v>
                </c:pt>
                <c:pt idx="280">
                  <c:v>36301</c:v>
                </c:pt>
                <c:pt idx="281">
                  <c:v>36302</c:v>
                </c:pt>
                <c:pt idx="282">
                  <c:v>36303</c:v>
                </c:pt>
                <c:pt idx="283">
                  <c:v>36304</c:v>
                </c:pt>
                <c:pt idx="284">
                  <c:v>36305</c:v>
                </c:pt>
                <c:pt idx="285">
                  <c:v>36306</c:v>
                </c:pt>
                <c:pt idx="286">
                  <c:v>36307</c:v>
                </c:pt>
                <c:pt idx="287">
                  <c:v>36308</c:v>
                </c:pt>
                <c:pt idx="288">
                  <c:v>36309</c:v>
                </c:pt>
                <c:pt idx="289">
                  <c:v>36310</c:v>
                </c:pt>
                <c:pt idx="290">
                  <c:v>36311</c:v>
                </c:pt>
                <c:pt idx="291">
                  <c:v>36312</c:v>
                </c:pt>
                <c:pt idx="292">
                  <c:v>36313</c:v>
                </c:pt>
                <c:pt idx="293">
                  <c:v>36314</c:v>
                </c:pt>
                <c:pt idx="294">
                  <c:v>36315</c:v>
                </c:pt>
                <c:pt idx="295">
                  <c:v>36316</c:v>
                </c:pt>
                <c:pt idx="296">
                  <c:v>36317</c:v>
                </c:pt>
                <c:pt idx="297">
                  <c:v>36318</c:v>
                </c:pt>
                <c:pt idx="298">
                  <c:v>36319</c:v>
                </c:pt>
                <c:pt idx="299">
                  <c:v>36320</c:v>
                </c:pt>
                <c:pt idx="300">
                  <c:v>36321</c:v>
                </c:pt>
                <c:pt idx="301">
                  <c:v>36322</c:v>
                </c:pt>
                <c:pt idx="302">
                  <c:v>36323</c:v>
                </c:pt>
                <c:pt idx="303">
                  <c:v>36324</c:v>
                </c:pt>
                <c:pt idx="304">
                  <c:v>36325</c:v>
                </c:pt>
                <c:pt idx="305">
                  <c:v>36326</c:v>
                </c:pt>
                <c:pt idx="306">
                  <c:v>36327</c:v>
                </c:pt>
                <c:pt idx="307">
                  <c:v>36328</c:v>
                </c:pt>
                <c:pt idx="308">
                  <c:v>36329</c:v>
                </c:pt>
                <c:pt idx="309">
                  <c:v>36330</c:v>
                </c:pt>
                <c:pt idx="310">
                  <c:v>36331</c:v>
                </c:pt>
                <c:pt idx="311">
                  <c:v>36332</c:v>
                </c:pt>
                <c:pt idx="312">
                  <c:v>36333</c:v>
                </c:pt>
                <c:pt idx="313">
                  <c:v>36334</c:v>
                </c:pt>
                <c:pt idx="314">
                  <c:v>36335</c:v>
                </c:pt>
                <c:pt idx="315">
                  <c:v>36336</c:v>
                </c:pt>
                <c:pt idx="316">
                  <c:v>36337</c:v>
                </c:pt>
                <c:pt idx="317">
                  <c:v>36338</c:v>
                </c:pt>
                <c:pt idx="318">
                  <c:v>36339</c:v>
                </c:pt>
                <c:pt idx="319">
                  <c:v>36340</c:v>
                </c:pt>
                <c:pt idx="320">
                  <c:v>36341</c:v>
                </c:pt>
                <c:pt idx="321">
                  <c:v>36342</c:v>
                </c:pt>
                <c:pt idx="322">
                  <c:v>36343</c:v>
                </c:pt>
                <c:pt idx="323">
                  <c:v>36344</c:v>
                </c:pt>
                <c:pt idx="324">
                  <c:v>36345</c:v>
                </c:pt>
                <c:pt idx="325">
                  <c:v>36346</c:v>
                </c:pt>
                <c:pt idx="326">
                  <c:v>36347</c:v>
                </c:pt>
                <c:pt idx="327">
                  <c:v>36348</c:v>
                </c:pt>
                <c:pt idx="328">
                  <c:v>36349</c:v>
                </c:pt>
                <c:pt idx="329">
                  <c:v>36350</c:v>
                </c:pt>
                <c:pt idx="330">
                  <c:v>36351</c:v>
                </c:pt>
                <c:pt idx="331">
                  <c:v>36352</c:v>
                </c:pt>
                <c:pt idx="332">
                  <c:v>36353</c:v>
                </c:pt>
                <c:pt idx="333">
                  <c:v>36354</c:v>
                </c:pt>
                <c:pt idx="334">
                  <c:v>36355</c:v>
                </c:pt>
                <c:pt idx="335">
                  <c:v>36356</c:v>
                </c:pt>
                <c:pt idx="336">
                  <c:v>36357</c:v>
                </c:pt>
                <c:pt idx="337">
                  <c:v>36358</c:v>
                </c:pt>
                <c:pt idx="338">
                  <c:v>36359</c:v>
                </c:pt>
                <c:pt idx="339">
                  <c:v>36360</c:v>
                </c:pt>
                <c:pt idx="340">
                  <c:v>36361</c:v>
                </c:pt>
                <c:pt idx="341">
                  <c:v>36362</c:v>
                </c:pt>
                <c:pt idx="342">
                  <c:v>36363</c:v>
                </c:pt>
                <c:pt idx="343">
                  <c:v>36364</c:v>
                </c:pt>
                <c:pt idx="344">
                  <c:v>36365</c:v>
                </c:pt>
                <c:pt idx="345">
                  <c:v>36366</c:v>
                </c:pt>
                <c:pt idx="346">
                  <c:v>36367</c:v>
                </c:pt>
                <c:pt idx="347">
                  <c:v>36368</c:v>
                </c:pt>
                <c:pt idx="348">
                  <c:v>36369</c:v>
                </c:pt>
                <c:pt idx="349">
                  <c:v>36370</c:v>
                </c:pt>
                <c:pt idx="350">
                  <c:v>36371</c:v>
                </c:pt>
                <c:pt idx="351">
                  <c:v>36372</c:v>
                </c:pt>
                <c:pt idx="352">
                  <c:v>36373</c:v>
                </c:pt>
                <c:pt idx="353">
                  <c:v>36374</c:v>
                </c:pt>
                <c:pt idx="354">
                  <c:v>36375</c:v>
                </c:pt>
                <c:pt idx="355">
                  <c:v>36376</c:v>
                </c:pt>
                <c:pt idx="356">
                  <c:v>36377</c:v>
                </c:pt>
                <c:pt idx="357">
                  <c:v>36378</c:v>
                </c:pt>
                <c:pt idx="358">
                  <c:v>36379</c:v>
                </c:pt>
                <c:pt idx="359">
                  <c:v>36380</c:v>
                </c:pt>
                <c:pt idx="360">
                  <c:v>36381</c:v>
                </c:pt>
                <c:pt idx="361">
                  <c:v>36382</c:v>
                </c:pt>
                <c:pt idx="362">
                  <c:v>36383</c:v>
                </c:pt>
                <c:pt idx="363">
                  <c:v>36384</c:v>
                </c:pt>
                <c:pt idx="364">
                  <c:v>36385</c:v>
                </c:pt>
                <c:pt idx="365">
                  <c:v>36386</c:v>
                </c:pt>
                <c:pt idx="366">
                  <c:v>36387</c:v>
                </c:pt>
                <c:pt idx="367">
                  <c:v>36388</c:v>
                </c:pt>
                <c:pt idx="368">
                  <c:v>36389</c:v>
                </c:pt>
                <c:pt idx="369">
                  <c:v>36390</c:v>
                </c:pt>
                <c:pt idx="370">
                  <c:v>36391</c:v>
                </c:pt>
                <c:pt idx="371">
                  <c:v>36392</c:v>
                </c:pt>
                <c:pt idx="372">
                  <c:v>36393</c:v>
                </c:pt>
                <c:pt idx="373">
                  <c:v>36394</c:v>
                </c:pt>
                <c:pt idx="374">
                  <c:v>36395</c:v>
                </c:pt>
                <c:pt idx="375">
                  <c:v>36396</c:v>
                </c:pt>
                <c:pt idx="376">
                  <c:v>36397</c:v>
                </c:pt>
                <c:pt idx="377">
                  <c:v>36398</c:v>
                </c:pt>
                <c:pt idx="378">
                  <c:v>36399</c:v>
                </c:pt>
                <c:pt idx="379">
                  <c:v>36400</c:v>
                </c:pt>
                <c:pt idx="380">
                  <c:v>36401</c:v>
                </c:pt>
                <c:pt idx="381">
                  <c:v>36402</c:v>
                </c:pt>
                <c:pt idx="382">
                  <c:v>36403</c:v>
                </c:pt>
                <c:pt idx="383">
                  <c:v>36404</c:v>
                </c:pt>
                <c:pt idx="384">
                  <c:v>36405</c:v>
                </c:pt>
                <c:pt idx="385">
                  <c:v>36406</c:v>
                </c:pt>
                <c:pt idx="386">
                  <c:v>36407</c:v>
                </c:pt>
                <c:pt idx="387">
                  <c:v>36408</c:v>
                </c:pt>
                <c:pt idx="388">
                  <c:v>36409</c:v>
                </c:pt>
                <c:pt idx="389">
                  <c:v>36410</c:v>
                </c:pt>
                <c:pt idx="390">
                  <c:v>36411</c:v>
                </c:pt>
                <c:pt idx="391">
                  <c:v>36412</c:v>
                </c:pt>
                <c:pt idx="392">
                  <c:v>36413</c:v>
                </c:pt>
                <c:pt idx="393">
                  <c:v>36414</c:v>
                </c:pt>
                <c:pt idx="394">
                  <c:v>36415</c:v>
                </c:pt>
                <c:pt idx="395">
                  <c:v>36416</c:v>
                </c:pt>
                <c:pt idx="396">
                  <c:v>36417</c:v>
                </c:pt>
                <c:pt idx="397">
                  <c:v>36418</c:v>
                </c:pt>
                <c:pt idx="398">
                  <c:v>36419</c:v>
                </c:pt>
                <c:pt idx="399">
                  <c:v>36420</c:v>
                </c:pt>
                <c:pt idx="400">
                  <c:v>36421</c:v>
                </c:pt>
                <c:pt idx="401">
                  <c:v>36422</c:v>
                </c:pt>
                <c:pt idx="402">
                  <c:v>36423</c:v>
                </c:pt>
                <c:pt idx="403">
                  <c:v>36424</c:v>
                </c:pt>
                <c:pt idx="404">
                  <c:v>36425</c:v>
                </c:pt>
                <c:pt idx="405">
                  <c:v>36426</c:v>
                </c:pt>
                <c:pt idx="406">
                  <c:v>36427</c:v>
                </c:pt>
                <c:pt idx="407">
                  <c:v>36428</c:v>
                </c:pt>
                <c:pt idx="408">
                  <c:v>36429</c:v>
                </c:pt>
                <c:pt idx="409">
                  <c:v>36430</c:v>
                </c:pt>
                <c:pt idx="410">
                  <c:v>36431</c:v>
                </c:pt>
                <c:pt idx="411">
                  <c:v>36432</c:v>
                </c:pt>
                <c:pt idx="412">
                  <c:v>36433</c:v>
                </c:pt>
                <c:pt idx="413">
                  <c:v>36434</c:v>
                </c:pt>
                <c:pt idx="414">
                  <c:v>36435</c:v>
                </c:pt>
                <c:pt idx="415">
                  <c:v>36436</c:v>
                </c:pt>
                <c:pt idx="416">
                  <c:v>36437</c:v>
                </c:pt>
                <c:pt idx="417">
                  <c:v>36438</c:v>
                </c:pt>
                <c:pt idx="418">
                  <c:v>36439</c:v>
                </c:pt>
                <c:pt idx="419">
                  <c:v>36440</c:v>
                </c:pt>
                <c:pt idx="420">
                  <c:v>36441</c:v>
                </c:pt>
                <c:pt idx="421">
                  <c:v>36442</c:v>
                </c:pt>
                <c:pt idx="422">
                  <c:v>36443</c:v>
                </c:pt>
                <c:pt idx="423">
                  <c:v>36444</c:v>
                </c:pt>
                <c:pt idx="424">
                  <c:v>36445</c:v>
                </c:pt>
                <c:pt idx="425">
                  <c:v>36446</c:v>
                </c:pt>
                <c:pt idx="426">
                  <c:v>36447</c:v>
                </c:pt>
                <c:pt idx="427">
                  <c:v>36448</c:v>
                </c:pt>
                <c:pt idx="428">
                  <c:v>36449</c:v>
                </c:pt>
                <c:pt idx="429">
                  <c:v>36450</c:v>
                </c:pt>
                <c:pt idx="430">
                  <c:v>36451</c:v>
                </c:pt>
                <c:pt idx="431">
                  <c:v>36452</c:v>
                </c:pt>
                <c:pt idx="432">
                  <c:v>36453</c:v>
                </c:pt>
                <c:pt idx="433">
                  <c:v>36454</c:v>
                </c:pt>
                <c:pt idx="434">
                  <c:v>36455</c:v>
                </c:pt>
                <c:pt idx="435">
                  <c:v>36456</c:v>
                </c:pt>
                <c:pt idx="436">
                  <c:v>36457</c:v>
                </c:pt>
                <c:pt idx="437">
                  <c:v>36458</c:v>
                </c:pt>
                <c:pt idx="438">
                  <c:v>36459</c:v>
                </c:pt>
                <c:pt idx="439">
                  <c:v>36460</c:v>
                </c:pt>
                <c:pt idx="440">
                  <c:v>36461</c:v>
                </c:pt>
                <c:pt idx="441">
                  <c:v>36462</c:v>
                </c:pt>
                <c:pt idx="442">
                  <c:v>36463</c:v>
                </c:pt>
                <c:pt idx="443">
                  <c:v>36464</c:v>
                </c:pt>
                <c:pt idx="444">
                  <c:v>36465</c:v>
                </c:pt>
                <c:pt idx="445">
                  <c:v>36466</c:v>
                </c:pt>
                <c:pt idx="446">
                  <c:v>36467</c:v>
                </c:pt>
                <c:pt idx="447">
                  <c:v>36468</c:v>
                </c:pt>
                <c:pt idx="448">
                  <c:v>36469</c:v>
                </c:pt>
                <c:pt idx="449">
                  <c:v>36470</c:v>
                </c:pt>
                <c:pt idx="450">
                  <c:v>36471</c:v>
                </c:pt>
                <c:pt idx="451">
                  <c:v>36472</c:v>
                </c:pt>
                <c:pt idx="452">
                  <c:v>36473</c:v>
                </c:pt>
                <c:pt idx="453">
                  <c:v>36474</c:v>
                </c:pt>
                <c:pt idx="454">
                  <c:v>36475</c:v>
                </c:pt>
                <c:pt idx="455">
                  <c:v>36476</c:v>
                </c:pt>
                <c:pt idx="456">
                  <c:v>36477</c:v>
                </c:pt>
                <c:pt idx="457">
                  <c:v>36478</c:v>
                </c:pt>
                <c:pt idx="458">
                  <c:v>36479</c:v>
                </c:pt>
                <c:pt idx="459">
                  <c:v>36480</c:v>
                </c:pt>
                <c:pt idx="460">
                  <c:v>36481</c:v>
                </c:pt>
                <c:pt idx="461">
                  <c:v>36482</c:v>
                </c:pt>
                <c:pt idx="462">
                  <c:v>36483</c:v>
                </c:pt>
                <c:pt idx="463">
                  <c:v>36484</c:v>
                </c:pt>
                <c:pt idx="464">
                  <c:v>36485</c:v>
                </c:pt>
                <c:pt idx="465">
                  <c:v>36486</c:v>
                </c:pt>
                <c:pt idx="466">
                  <c:v>36487</c:v>
                </c:pt>
                <c:pt idx="467">
                  <c:v>36488</c:v>
                </c:pt>
                <c:pt idx="468">
                  <c:v>36489</c:v>
                </c:pt>
                <c:pt idx="469">
                  <c:v>36490</c:v>
                </c:pt>
                <c:pt idx="470">
                  <c:v>36491</c:v>
                </c:pt>
                <c:pt idx="471">
                  <c:v>36492</c:v>
                </c:pt>
                <c:pt idx="472">
                  <c:v>36493</c:v>
                </c:pt>
                <c:pt idx="473">
                  <c:v>36494</c:v>
                </c:pt>
                <c:pt idx="474">
                  <c:v>36495</c:v>
                </c:pt>
                <c:pt idx="475">
                  <c:v>36496</c:v>
                </c:pt>
                <c:pt idx="476">
                  <c:v>36497</c:v>
                </c:pt>
                <c:pt idx="477">
                  <c:v>36498</c:v>
                </c:pt>
                <c:pt idx="478">
                  <c:v>36499</c:v>
                </c:pt>
                <c:pt idx="479">
                  <c:v>36500</c:v>
                </c:pt>
                <c:pt idx="480">
                  <c:v>36501</c:v>
                </c:pt>
                <c:pt idx="481">
                  <c:v>36502</c:v>
                </c:pt>
                <c:pt idx="482">
                  <c:v>36503</c:v>
                </c:pt>
                <c:pt idx="483">
                  <c:v>36504</c:v>
                </c:pt>
                <c:pt idx="484">
                  <c:v>36505</c:v>
                </c:pt>
                <c:pt idx="485">
                  <c:v>36506</c:v>
                </c:pt>
                <c:pt idx="486">
                  <c:v>36507</c:v>
                </c:pt>
                <c:pt idx="487">
                  <c:v>36508</c:v>
                </c:pt>
                <c:pt idx="488">
                  <c:v>36509</c:v>
                </c:pt>
                <c:pt idx="489">
                  <c:v>36510</c:v>
                </c:pt>
                <c:pt idx="490">
                  <c:v>36511</c:v>
                </c:pt>
                <c:pt idx="491">
                  <c:v>36512</c:v>
                </c:pt>
                <c:pt idx="492">
                  <c:v>36513</c:v>
                </c:pt>
                <c:pt idx="493">
                  <c:v>36514</c:v>
                </c:pt>
                <c:pt idx="494">
                  <c:v>36515</c:v>
                </c:pt>
                <c:pt idx="495">
                  <c:v>36516</c:v>
                </c:pt>
                <c:pt idx="496">
                  <c:v>36517</c:v>
                </c:pt>
                <c:pt idx="497">
                  <c:v>36518</c:v>
                </c:pt>
                <c:pt idx="498">
                  <c:v>36519</c:v>
                </c:pt>
                <c:pt idx="499">
                  <c:v>36520</c:v>
                </c:pt>
                <c:pt idx="500">
                  <c:v>36521</c:v>
                </c:pt>
                <c:pt idx="501">
                  <c:v>36522</c:v>
                </c:pt>
                <c:pt idx="502">
                  <c:v>36523</c:v>
                </c:pt>
                <c:pt idx="503">
                  <c:v>36524</c:v>
                </c:pt>
                <c:pt idx="504">
                  <c:v>36525</c:v>
                </c:pt>
                <c:pt idx="505">
                  <c:v>36526</c:v>
                </c:pt>
                <c:pt idx="506">
                  <c:v>36527</c:v>
                </c:pt>
                <c:pt idx="507">
                  <c:v>36528</c:v>
                </c:pt>
                <c:pt idx="508">
                  <c:v>36529</c:v>
                </c:pt>
                <c:pt idx="509">
                  <c:v>36530</c:v>
                </c:pt>
                <c:pt idx="510">
                  <c:v>36531</c:v>
                </c:pt>
                <c:pt idx="511">
                  <c:v>36532</c:v>
                </c:pt>
                <c:pt idx="512">
                  <c:v>36533</c:v>
                </c:pt>
                <c:pt idx="513">
                  <c:v>36534</c:v>
                </c:pt>
                <c:pt idx="514">
                  <c:v>36535</c:v>
                </c:pt>
                <c:pt idx="515">
                  <c:v>36536</c:v>
                </c:pt>
                <c:pt idx="516">
                  <c:v>36537</c:v>
                </c:pt>
                <c:pt idx="517">
                  <c:v>36538</c:v>
                </c:pt>
                <c:pt idx="518">
                  <c:v>36539</c:v>
                </c:pt>
                <c:pt idx="519">
                  <c:v>36540</c:v>
                </c:pt>
                <c:pt idx="520">
                  <c:v>36541</c:v>
                </c:pt>
                <c:pt idx="521">
                  <c:v>36542</c:v>
                </c:pt>
                <c:pt idx="522">
                  <c:v>36543</c:v>
                </c:pt>
                <c:pt idx="523">
                  <c:v>36544</c:v>
                </c:pt>
                <c:pt idx="524">
                  <c:v>36545</c:v>
                </c:pt>
                <c:pt idx="525">
                  <c:v>36546</c:v>
                </c:pt>
                <c:pt idx="526">
                  <c:v>36547</c:v>
                </c:pt>
                <c:pt idx="527">
                  <c:v>36548</c:v>
                </c:pt>
                <c:pt idx="528">
                  <c:v>36549</c:v>
                </c:pt>
                <c:pt idx="529">
                  <c:v>36550</c:v>
                </c:pt>
                <c:pt idx="530">
                  <c:v>36551</c:v>
                </c:pt>
                <c:pt idx="531">
                  <c:v>36552</c:v>
                </c:pt>
                <c:pt idx="532">
                  <c:v>36553</c:v>
                </c:pt>
                <c:pt idx="533">
                  <c:v>36554</c:v>
                </c:pt>
                <c:pt idx="534">
                  <c:v>36555</c:v>
                </c:pt>
                <c:pt idx="535">
                  <c:v>36556</c:v>
                </c:pt>
                <c:pt idx="536">
                  <c:v>36557</c:v>
                </c:pt>
                <c:pt idx="537">
                  <c:v>36558</c:v>
                </c:pt>
                <c:pt idx="538">
                  <c:v>36559</c:v>
                </c:pt>
                <c:pt idx="539">
                  <c:v>36560</c:v>
                </c:pt>
                <c:pt idx="540">
                  <c:v>36561</c:v>
                </c:pt>
                <c:pt idx="541">
                  <c:v>36562</c:v>
                </c:pt>
                <c:pt idx="542">
                  <c:v>36563</c:v>
                </c:pt>
                <c:pt idx="543">
                  <c:v>36564</c:v>
                </c:pt>
                <c:pt idx="544">
                  <c:v>36565</c:v>
                </c:pt>
                <c:pt idx="545">
                  <c:v>36566</c:v>
                </c:pt>
                <c:pt idx="546">
                  <c:v>36567</c:v>
                </c:pt>
                <c:pt idx="547">
                  <c:v>36568</c:v>
                </c:pt>
                <c:pt idx="548">
                  <c:v>36569</c:v>
                </c:pt>
                <c:pt idx="549">
                  <c:v>36570</c:v>
                </c:pt>
                <c:pt idx="550">
                  <c:v>36571</c:v>
                </c:pt>
                <c:pt idx="551">
                  <c:v>36572</c:v>
                </c:pt>
                <c:pt idx="552">
                  <c:v>36573</c:v>
                </c:pt>
                <c:pt idx="553">
                  <c:v>36574</c:v>
                </c:pt>
                <c:pt idx="554">
                  <c:v>36575</c:v>
                </c:pt>
                <c:pt idx="555">
                  <c:v>36576</c:v>
                </c:pt>
                <c:pt idx="556">
                  <c:v>36577</c:v>
                </c:pt>
                <c:pt idx="557">
                  <c:v>36578</c:v>
                </c:pt>
                <c:pt idx="558">
                  <c:v>36579</c:v>
                </c:pt>
                <c:pt idx="559">
                  <c:v>36580</c:v>
                </c:pt>
                <c:pt idx="560">
                  <c:v>36581</c:v>
                </c:pt>
                <c:pt idx="561">
                  <c:v>36582</c:v>
                </c:pt>
                <c:pt idx="562">
                  <c:v>36583</c:v>
                </c:pt>
                <c:pt idx="563">
                  <c:v>36584</c:v>
                </c:pt>
                <c:pt idx="564">
                  <c:v>36585</c:v>
                </c:pt>
                <c:pt idx="565">
                  <c:v>36586</c:v>
                </c:pt>
                <c:pt idx="566">
                  <c:v>36587</c:v>
                </c:pt>
                <c:pt idx="567">
                  <c:v>36588</c:v>
                </c:pt>
                <c:pt idx="568">
                  <c:v>36589</c:v>
                </c:pt>
                <c:pt idx="569">
                  <c:v>36590</c:v>
                </c:pt>
                <c:pt idx="570">
                  <c:v>36591</c:v>
                </c:pt>
                <c:pt idx="571">
                  <c:v>36592</c:v>
                </c:pt>
                <c:pt idx="572">
                  <c:v>36593</c:v>
                </c:pt>
                <c:pt idx="573">
                  <c:v>36594</c:v>
                </c:pt>
                <c:pt idx="574">
                  <c:v>36595</c:v>
                </c:pt>
                <c:pt idx="575">
                  <c:v>36596</c:v>
                </c:pt>
                <c:pt idx="576">
                  <c:v>36597</c:v>
                </c:pt>
                <c:pt idx="577">
                  <c:v>36598</c:v>
                </c:pt>
                <c:pt idx="578">
                  <c:v>36599</c:v>
                </c:pt>
                <c:pt idx="579">
                  <c:v>36600</c:v>
                </c:pt>
                <c:pt idx="580">
                  <c:v>36601</c:v>
                </c:pt>
                <c:pt idx="581">
                  <c:v>36602</c:v>
                </c:pt>
                <c:pt idx="582">
                  <c:v>36603</c:v>
                </c:pt>
                <c:pt idx="583">
                  <c:v>36604</c:v>
                </c:pt>
                <c:pt idx="584">
                  <c:v>36605</c:v>
                </c:pt>
                <c:pt idx="585">
                  <c:v>36606</c:v>
                </c:pt>
                <c:pt idx="586">
                  <c:v>36607</c:v>
                </c:pt>
                <c:pt idx="587">
                  <c:v>36608</c:v>
                </c:pt>
                <c:pt idx="588">
                  <c:v>36609</c:v>
                </c:pt>
                <c:pt idx="589">
                  <c:v>36610</c:v>
                </c:pt>
                <c:pt idx="590">
                  <c:v>36611</c:v>
                </c:pt>
                <c:pt idx="591">
                  <c:v>36612</c:v>
                </c:pt>
                <c:pt idx="592">
                  <c:v>36613</c:v>
                </c:pt>
                <c:pt idx="593">
                  <c:v>36614</c:v>
                </c:pt>
                <c:pt idx="594">
                  <c:v>36615</c:v>
                </c:pt>
                <c:pt idx="595">
                  <c:v>36616</c:v>
                </c:pt>
                <c:pt idx="596">
                  <c:v>36617</c:v>
                </c:pt>
                <c:pt idx="597">
                  <c:v>36618</c:v>
                </c:pt>
                <c:pt idx="598">
                  <c:v>36619</c:v>
                </c:pt>
                <c:pt idx="599">
                  <c:v>36620</c:v>
                </c:pt>
                <c:pt idx="600">
                  <c:v>36621</c:v>
                </c:pt>
                <c:pt idx="601">
                  <c:v>36622</c:v>
                </c:pt>
                <c:pt idx="602">
                  <c:v>36623</c:v>
                </c:pt>
                <c:pt idx="603">
                  <c:v>36624</c:v>
                </c:pt>
                <c:pt idx="604">
                  <c:v>36625</c:v>
                </c:pt>
                <c:pt idx="605">
                  <c:v>36626</c:v>
                </c:pt>
                <c:pt idx="606">
                  <c:v>36627</c:v>
                </c:pt>
                <c:pt idx="607">
                  <c:v>36628</c:v>
                </c:pt>
                <c:pt idx="608">
                  <c:v>36629</c:v>
                </c:pt>
                <c:pt idx="609">
                  <c:v>36630</c:v>
                </c:pt>
                <c:pt idx="610">
                  <c:v>36631</c:v>
                </c:pt>
                <c:pt idx="611">
                  <c:v>36632</c:v>
                </c:pt>
                <c:pt idx="612">
                  <c:v>36633</c:v>
                </c:pt>
                <c:pt idx="613">
                  <c:v>36634</c:v>
                </c:pt>
                <c:pt idx="614">
                  <c:v>36635</c:v>
                </c:pt>
                <c:pt idx="615">
                  <c:v>36636</c:v>
                </c:pt>
                <c:pt idx="616">
                  <c:v>36637</c:v>
                </c:pt>
                <c:pt idx="617">
                  <c:v>36638</c:v>
                </c:pt>
                <c:pt idx="618">
                  <c:v>36639</c:v>
                </c:pt>
                <c:pt idx="619">
                  <c:v>36640</c:v>
                </c:pt>
                <c:pt idx="620">
                  <c:v>36641</c:v>
                </c:pt>
                <c:pt idx="621">
                  <c:v>36642</c:v>
                </c:pt>
                <c:pt idx="622">
                  <c:v>36643</c:v>
                </c:pt>
                <c:pt idx="623">
                  <c:v>36644</c:v>
                </c:pt>
                <c:pt idx="624">
                  <c:v>36645</c:v>
                </c:pt>
                <c:pt idx="625">
                  <c:v>36646</c:v>
                </c:pt>
                <c:pt idx="626">
                  <c:v>36647</c:v>
                </c:pt>
                <c:pt idx="627">
                  <c:v>36648</c:v>
                </c:pt>
                <c:pt idx="628">
                  <c:v>36649</c:v>
                </c:pt>
                <c:pt idx="629">
                  <c:v>36650</c:v>
                </c:pt>
                <c:pt idx="630">
                  <c:v>36651</c:v>
                </c:pt>
                <c:pt idx="631">
                  <c:v>36652</c:v>
                </c:pt>
                <c:pt idx="632">
                  <c:v>36653</c:v>
                </c:pt>
                <c:pt idx="633">
                  <c:v>36654</c:v>
                </c:pt>
                <c:pt idx="634">
                  <c:v>36655</c:v>
                </c:pt>
                <c:pt idx="635">
                  <c:v>36656</c:v>
                </c:pt>
                <c:pt idx="636">
                  <c:v>36657</c:v>
                </c:pt>
                <c:pt idx="637">
                  <c:v>36658</c:v>
                </c:pt>
                <c:pt idx="638">
                  <c:v>36659</c:v>
                </c:pt>
                <c:pt idx="639">
                  <c:v>36660</c:v>
                </c:pt>
                <c:pt idx="640">
                  <c:v>36661</c:v>
                </c:pt>
                <c:pt idx="641">
                  <c:v>36662</c:v>
                </c:pt>
                <c:pt idx="642">
                  <c:v>36663</c:v>
                </c:pt>
                <c:pt idx="643">
                  <c:v>36664</c:v>
                </c:pt>
                <c:pt idx="644">
                  <c:v>36665</c:v>
                </c:pt>
                <c:pt idx="645">
                  <c:v>36666</c:v>
                </c:pt>
                <c:pt idx="646">
                  <c:v>36667</c:v>
                </c:pt>
                <c:pt idx="647">
                  <c:v>36668</c:v>
                </c:pt>
                <c:pt idx="648">
                  <c:v>36669</c:v>
                </c:pt>
                <c:pt idx="649">
                  <c:v>36670</c:v>
                </c:pt>
                <c:pt idx="650">
                  <c:v>36671</c:v>
                </c:pt>
                <c:pt idx="651">
                  <c:v>36672</c:v>
                </c:pt>
                <c:pt idx="652">
                  <c:v>36673</c:v>
                </c:pt>
                <c:pt idx="653">
                  <c:v>36674</c:v>
                </c:pt>
                <c:pt idx="654">
                  <c:v>36675</c:v>
                </c:pt>
                <c:pt idx="655">
                  <c:v>36676</c:v>
                </c:pt>
                <c:pt idx="656">
                  <c:v>36677</c:v>
                </c:pt>
                <c:pt idx="657">
                  <c:v>36678</c:v>
                </c:pt>
                <c:pt idx="658">
                  <c:v>36679</c:v>
                </c:pt>
                <c:pt idx="659">
                  <c:v>36680</c:v>
                </c:pt>
                <c:pt idx="660">
                  <c:v>36681</c:v>
                </c:pt>
                <c:pt idx="661">
                  <c:v>36682</c:v>
                </c:pt>
                <c:pt idx="662">
                  <c:v>36683</c:v>
                </c:pt>
                <c:pt idx="663">
                  <c:v>36684</c:v>
                </c:pt>
                <c:pt idx="664">
                  <c:v>36685</c:v>
                </c:pt>
                <c:pt idx="665">
                  <c:v>36686</c:v>
                </c:pt>
                <c:pt idx="666">
                  <c:v>36687</c:v>
                </c:pt>
                <c:pt idx="667">
                  <c:v>36688</c:v>
                </c:pt>
                <c:pt idx="668">
                  <c:v>36689</c:v>
                </c:pt>
                <c:pt idx="669">
                  <c:v>36690</c:v>
                </c:pt>
                <c:pt idx="670">
                  <c:v>36691</c:v>
                </c:pt>
                <c:pt idx="671">
                  <c:v>36692</c:v>
                </c:pt>
                <c:pt idx="672">
                  <c:v>36693</c:v>
                </c:pt>
                <c:pt idx="673">
                  <c:v>36694</c:v>
                </c:pt>
                <c:pt idx="674">
                  <c:v>36695</c:v>
                </c:pt>
                <c:pt idx="675">
                  <c:v>36696</c:v>
                </c:pt>
                <c:pt idx="676">
                  <c:v>36697</c:v>
                </c:pt>
                <c:pt idx="677">
                  <c:v>36698</c:v>
                </c:pt>
                <c:pt idx="678">
                  <c:v>36699</c:v>
                </c:pt>
                <c:pt idx="679">
                  <c:v>36700</c:v>
                </c:pt>
                <c:pt idx="680">
                  <c:v>36701</c:v>
                </c:pt>
                <c:pt idx="681">
                  <c:v>36702</c:v>
                </c:pt>
                <c:pt idx="682">
                  <c:v>36703</c:v>
                </c:pt>
                <c:pt idx="683">
                  <c:v>36704</c:v>
                </c:pt>
                <c:pt idx="684">
                  <c:v>36705</c:v>
                </c:pt>
                <c:pt idx="685">
                  <c:v>36706</c:v>
                </c:pt>
                <c:pt idx="686">
                  <c:v>36707</c:v>
                </c:pt>
                <c:pt idx="687">
                  <c:v>36708</c:v>
                </c:pt>
                <c:pt idx="688">
                  <c:v>36709</c:v>
                </c:pt>
                <c:pt idx="689">
                  <c:v>36710</c:v>
                </c:pt>
                <c:pt idx="690">
                  <c:v>36711</c:v>
                </c:pt>
                <c:pt idx="691">
                  <c:v>36712</c:v>
                </c:pt>
                <c:pt idx="692">
                  <c:v>36713</c:v>
                </c:pt>
                <c:pt idx="693">
                  <c:v>36714</c:v>
                </c:pt>
                <c:pt idx="694">
                  <c:v>36715</c:v>
                </c:pt>
                <c:pt idx="695">
                  <c:v>36716</c:v>
                </c:pt>
                <c:pt idx="696">
                  <c:v>36717</c:v>
                </c:pt>
                <c:pt idx="697">
                  <c:v>36718</c:v>
                </c:pt>
                <c:pt idx="698">
                  <c:v>36719</c:v>
                </c:pt>
                <c:pt idx="699">
                  <c:v>36720</c:v>
                </c:pt>
                <c:pt idx="700">
                  <c:v>36721</c:v>
                </c:pt>
                <c:pt idx="701">
                  <c:v>36722</c:v>
                </c:pt>
                <c:pt idx="702">
                  <c:v>36723</c:v>
                </c:pt>
                <c:pt idx="703">
                  <c:v>36724</c:v>
                </c:pt>
                <c:pt idx="704">
                  <c:v>36725</c:v>
                </c:pt>
                <c:pt idx="705">
                  <c:v>36726</c:v>
                </c:pt>
                <c:pt idx="706">
                  <c:v>36727</c:v>
                </c:pt>
                <c:pt idx="707">
                  <c:v>36728</c:v>
                </c:pt>
                <c:pt idx="708">
                  <c:v>36729</c:v>
                </c:pt>
                <c:pt idx="709">
                  <c:v>36730</c:v>
                </c:pt>
                <c:pt idx="710">
                  <c:v>36731</c:v>
                </c:pt>
                <c:pt idx="711">
                  <c:v>36732</c:v>
                </c:pt>
                <c:pt idx="712">
                  <c:v>36733</c:v>
                </c:pt>
                <c:pt idx="713">
                  <c:v>36734</c:v>
                </c:pt>
                <c:pt idx="714">
                  <c:v>36735</c:v>
                </c:pt>
                <c:pt idx="715">
                  <c:v>36736</c:v>
                </c:pt>
                <c:pt idx="716">
                  <c:v>36737</c:v>
                </c:pt>
                <c:pt idx="717">
                  <c:v>36738</c:v>
                </c:pt>
                <c:pt idx="718">
                  <c:v>36739</c:v>
                </c:pt>
                <c:pt idx="719">
                  <c:v>36740</c:v>
                </c:pt>
                <c:pt idx="720">
                  <c:v>36741</c:v>
                </c:pt>
                <c:pt idx="721">
                  <c:v>36742</c:v>
                </c:pt>
                <c:pt idx="722">
                  <c:v>36743</c:v>
                </c:pt>
                <c:pt idx="723">
                  <c:v>36744</c:v>
                </c:pt>
                <c:pt idx="724">
                  <c:v>36745</c:v>
                </c:pt>
                <c:pt idx="725">
                  <c:v>36746</c:v>
                </c:pt>
                <c:pt idx="726">
                  <c:v>36747</c:v>
                </c:pt>
                <c:pt idx="727">
                  <c:v>36748</c:v>
                </c:pt>
                <c:pt idx="728">
                  <c:v>36749</c:v>
                </c:pt>
                <c:pt idx="729">
                  <c:v>36750</c:v>
                </c:pt>
                <c:pt idx="730">
                  <c:v>36751</c:v>
                </c:pt>
                <c:pt idx="731">
                  <c:v>36752</c:v>
                </c:pt>
                <c:pt idx="732">
                  <c:v>36753</c:v>
                </c:pt>
                <c:pt idx="733">
                  <c:v>36754</c:v>
                </c:pt>
                <c:pt idx="734">
                  <c:v>36755</c:v>
                </c:pt>
                <c:pt idx="735">
                  <c:v>36756</c:v>
                </c:pt>
                <c:pt idx="736">
                  <c:v>36757</c:v>
                </c:pt>
                <c:pt idx="737">
                  <c:v>36758</c:v>
                </c:pt>
                <c:pt idx="738">
                  <c:v>36759</c:v>
                </c:pt>
                <c:pt idx="739">
                  <c:v>36760</c:v>
                </c:pt>
                <c:pt idx="740">
                  <c:v>36761</c:v>
                </c:pt>
                <c:pt idx="741">
                  <c:v>36762</c:v>
                </c:pt>
                <c:pt idx="742">
                  <c:v>36763</c:v>
                </c:pt>
                <c:pt idx="743">
                  <c:v>36764</c:v>
                </c:pt>
                <c:pt idx="744">
                  <c:v>36765</c:v>
                </c:pt>
                <c:pt idx="745">
                  <c:v>36766</c:v>
                </c:pt>
                <c:pt idx="746">
                  <c:v>36767</c:v>
                </c:pt>
                <c:pt idx="747">
                  <c:v>36768</c:v>
                </c:pt>
                <c:pt idx="748">
                  <c:v>36769</c:v>
                </c:pt>
                <c:pt idx="749">
                  <c:v>36770</c:v>
                </c:pt>
                <c:pt idx="750">
                  <c:v>36771</c:v>
                </c:pt>
                <c:pt idx="751">
                  <c:v>36772</c:v>
                </c:pt>
                <c:pt idx="752">
                  <c:v>36773</c:v>
                </c:pt>
                <c:pt idx="753">
                  <c:v>36774</c:v>
                </c:pt>
                <c:pt idx="754">
                  <c:v>36775</c:v>
                </c:pt>
                <c:pt idx="755">
                  <c:v>36776</c:v>
                </c:pt>
                <c:pt idx="756">
                  <c:v>36777</c:v>
                </c:pt>
                <c:pt idx="757">
                  <c:v>36778</c:v>
                </c:pt>
                <c:pt idx="758">
                  <c:v>36779</c:v>
                </c:pt>
                <c:pt idx="759">
                  <c:v>36780</c:v>
                </c:pt>
                <c:pt idx="760">
                  <c:v>36781</c:v>
                </c:pt>
                <c:pt idx="761">
                  <c:v>36782</c:v>
                </c:pt>
                <c:pt idx="762">
                  <c:v>36783</c:v>
                </c:pt>
                <c:pt idx="763">
                  <c:v>36784</c:v>
                </c:pt>
                <c:pt idx="764">
                  <c:v>36785</c:v>
                </c:pt>
                <c:pt idx="765">
                  <c:v>36786</c:v>
                </c:pt>
                <c:pt idx="766">
                  <c:v>36787</c:v>
                </c:pt>
                <c:pt idx="767">
                  <c:v>36788</c:v>
                </c:pt>
                <c:pt idx="768">
                  <c:v>36789</c:v>
                </c:pt>
                <c:pt idx="769">
                  <c:v>36790</c:v>
                </c:pt>
                <c:pt idx="770">
                  <c:v>36791</c:v>
                </c:pt>
                <c:pt idx="771">
                  <c:v>36792</c:v>
                </c:pt>
                <c:pt idx="772">
                  <c:v>36793</c:v>
                </c:pt>
                <c:pt idx="773">
                  <c:v>36794</c:v>
                </c:pt>
                <c:pt idx="774">
                  <c:v>36795</c:v>
                </c:pt>
                <c:pt idx="775">
                  <c:v>36796</c:v>
                </c:pt>
                <c:pt idx="776">
                  <c:v>36797</c:v>
                </c:pt>
                <c:pt idx="777">
                  <c:v>36798</c:v>
                </c:pt>
                <c:pt idx="778">
                  <c:v>36799</c:v>
                </c:pt>
                <c:pt idx="779">
                  <c:v>36800</c:v>
                </c:pt>
                <c:pt idx="780">
                  <c:v>36801</c:v>
                </c:pt>
                <c:pt idx="781">
                  <c:v>36802</c:v>
                </c:pt>
                <c:pt idx="782">
                  <c:v>36803</c:v>
                </c:pt>
                <c:pt idx="783">
                  <c:v>36804</c:v>
                </c:pt>
                <c:pt idx="784">
                  <c:v>36805</c:v>
                </c:pt>
                <c:pt idx="785">
                  <c:v>36806</c:v>
                </c:pt>
                <c:pt idx="786">
                  <c:v>36807</c:v>
                </c:pt>
                <c:pt idx="787">
                  <c:v>36808</c:v>
                </c:pt>
                <c:pt idx="788">
                  <c:v>36809</c:v>
                </c:pt>
                <c:pt idx="789">
                  <c:v>36810</c:v>
                </c:pt>
                <c:pt idx="790">
                  <c:v>36811</c:v>
                </c:pt>
                <c:pt idx="791">
                  <c:v>36812</c:v>
                </c:pt>
                <c:pt idx="792">
                  <c:v>36813</c:v>
                </c:pt>
                <c:pt idx="793">
                  <c:v>36814</c:v>
                </c:pt>
                <c:pt idx="794">
                  <c:v>36815</c:v>
                </c:pt>
                <c:pt idx="795">
                  <c:v>36816</c:v>
                </c:pt>
                <c:pt idx="796">
                  <c:v>36817</c:v>
                </c:pt>
                <c:pt idx="797">
                  <c:v>36818</c:v>
                </c:pt>
                <c:pt idx="798">
                  <c:v>36819</c:v>
                </c:pt>
                <c:pt idx="799">
                  <c:v>36820</c:v>
                </c:pt>
                <c:pt idx="800">
                  <c:v>36821</c:v>
                </c:pt>
                <c:pt idx="801">
                  <c:v>36822</c:v>
                </c:pt>
                <c:pt idx="802">
                  <c:v>36823</c:v>
                </c:pt>
                <c:pt idx="803">
                  <c:v>36824</c:v>
                </c:pt>
                <c:pt idx="804">
                  <c:v>36825</c:v>
                </c:pt>
                <c:pt idx="805">
                  <c:v>36826</c:v>
                </c:pt>
                <c:pt idx="806">
                  <c:v>36827</c:v>
                </c:pt>
                <c:pt idx="807">
                  <c:v>36828</c:v>
                </c:pt>
                <c:pt idx="808">
                  <c:v>36829</c:v>
                </c:pt>
                <c:pt idx="809">
                  <c:v>36830</c:v>
                </c:pt>
                <c:pt idx="810">
                  <c:v>36831</c:v>
                </c:pt>
                <c:pt idx="811">
                  <c:v>36832</c:v>
                </c:pt>
                <c:pt idx="812">
                  <c:v>36833</c:v>
                </c:pt>
                <c:pt idx="813">
                  <c:v>36834</c:v>
                </c:pt>
                <c:pt idx="814">
                  <c:v>36835</c:v>
                </c:pt>
                <c:pt idx="815">
                  <c:v>36836</c:v>
                </c:pt>
                <c:pt idx="816">
                  <c:v>36837</c:v>
                </c:pt>
                <c:pt idx="817">
                  <c:v>36838</c:v>
                </c:pt>
                <c:pt idx="818">
                  <c:v>36839</c:v>
                </c:pt>
                <c:pt idx="819">
                  <c:v>36840</c:v>
                </c:pt>
                <c:pt idx="820">
                  <c:v>36841</c:v>
                </c:pt>
                <c:pt idx="821">
                  <c:v>36842</c:v>
                </c:pt>
                <c:pt idx="822">
                  <c:v>36843</c:v>
                </c:pt>
                <c:pt idx="823">
                  <c:v>36844</c:v>
                </c:pt>
                <c:pt idx="824">
                  <c:v>36845</c:v>
                </c:pt>
                <c:pt idx="825">
                  <c:v>36846</c:v>
                </c:pt>
                <c:pt idx="826">
                  <c:v>36847</c:v>
                </c:pt>
                <c:pt idx="827">
                  <c:v>36848</c:v>
                </c:pt>
                <c:pt idx="828">
                  <c:v>36849</c:v>
                </c:pt>
                <c:pt idx="829">
                  <c:v>36850</c:v>
                </c:pt>
                <c:pt idx="830">
                  <c:v>36851</c:v>
                </c:pt>
                <c:pt idx="831">
                  <c:v>36852</c:v>
                </c:pt>
                <c:pt idx="832">
                  <c:v>36853</c:v>
                </c:pt>
                <c:pt idx="833">
                  <c:v>36854</c:v>
                </c:pt>
                <c:pt idx="834">
                  <c:v>36855</c:v>
                </c:pt>
                <c:pt idx="835">
                  <c:v>36856</c:v>
                </c:pt>
                <c:pt idx="836">
                  <c:v>36857</c:v>
                </c:pt>
                <c:pt idx="837">
                  <c:v>36858</c:v>
                </c:pt>
                <c:pt idx="838">
                  <c:v>36859</c:v>
                </c:pt>
                <c:pt idx="839">
                  <c:v>36860</c:v>
                </c:pt>
                <c:pt idx="840">
                  <c:v>36861</c:v>
                </c:pt>
                <c:pt idx="841">
                  <c:v>36862</c:v>
                </c:pt>
                <c:pt idx="842">
                  <c:v>36863</c:v>
                </c:pt>
                <c:pt idx="843">
                  <c:v>36864</c:v>
                </c:pt>
                <c:pt idx="844">
                  <c:v>36865</c:v>
                </c:pt>
                <c:pt idx="845">
                  <c:v>36866</c:v>
                </c:pt>
                <c:pt idx="846">
                  <c:v>36867</c:v>
                </c:pt>
                <c:pt idx="847">
                  <c:v>36868</c:v>
                </c:pt>
                <c:pt idx="848">
                  <c:v>36869</c:v>
                </c:pt>
                <c:pt idx="849">
                  <c:v>36870</c:v>
                </c:pt>
                <c:pt idx="850">
                  <c:v>36871</c:v>
                </c:pt>
                <c:pt idx="851">
                  <c:v>36872</c:v>
                </c:pt>
                <c:pt idx="852">
                  <c:v>36873</c:v>
                </c:pt>
                <c:pt idx="853">
                  <c:v>36874</c:v>
                </c:pt>
                <c:pt idx="854">
                  <c:v>36875</c:v>
                </c:pt>
                <c:pt idx="855">
                  <c:v>36876</c:v>
                </c:pt>
                <c:pt idx="856">
                  <c:v>36877</c:v>
                </c:pt>
                <c:pt idx="857">
                  <c:v>36878</c:v>
                </c:pt>
                <c:pt idx="858">
                  <c:v>36879</c:v>
                </c:pt>
                <c:pt idx="859">
                  <c:v>36880</c:v>
                </c:pt>
                <c:pt idx="860">
                  <c:v>36881</c:v>
                </c:pt>
                <c:pt idx="861">
                  <c:v>36882</c:v>
                </c:pt>
                <c:pt idx="862">
                  <c:v>36883</c:v>
                </c:pt>
                <c:pt idx="863">
                  <c:v>36884</c:v>
                </c:pt>
                <c:pt idx="864">
                  <c:v>36885</c:v>
                </c:pt>
                <c:pt idx="865">
                  <c:v>36886</c:v>
                </c:pt>
                <c:pt idx="866">
                  <c:v>36887</c:v>
                </c:pt>
                <c:pt idx="867">
                  <c:v>36888</c:v>
                </c:pt>
                <c:pt idx="868">
                  <c:v>36889</c:v>
                </c:pt>
                <c:pt idx="869">
                  <c:v>36890</c:v>
                </c:pt>
                <c:pt idx="870">
                  <c:v>36891</c:v>
                </c:pt>
                <c:pt idx="871">
                  <c:v>36892</c:v>
                </c:pt>
                <c:pt idx="872">
                  <c:v>36893</c:v>
                </c:pt>
                <c:pt idx="873">
                  <c:v>36894</c:v>
                </c:pt>
                <c:pt idx="874">
                  <c:v>36895</c:v>
                </c:pt>
                <c:pt idx="875">
                  <c:v>36896</c:v>
                </c:pt>
                <c:pt idx="876">
                  <c:v>36897</c:v>
                </c:pt>
                <c:pt idx="877">
                  <c:v>36898</c:v>
                </c:pt>
                <c:pt idx="878">
                  <c:v>36899</c:v>
                </c:pt>
                <c:pt idx="879">
                  <c:v>36900</c:v>
                </c:pt>
                <c:pt idx="880">
                  <c:v>36901</c:v>
                </c:pt>
                <c:pt idx="881">
                  <c:v>36902</c:v>
                </c:pt>
                <c:pt idx="882">
                  <c:v>36903</c:v>
                </c:pt>
                <c:pt idx="883">
                  <c:v>36904</c:v>
                </c:pt>
                <c:pt idx="884">
                  <c:v>36905</c:v>
                </c:pt>
                <c:pt idx="885">
                  <c:v>36906</c:v>
                </c:pt>
                <c:pt idx="886">
                  <c:v>36907</c:v>
                </c:pt>
                <c:pt idx="887">
                  <c:v>36908</c:v>
                </c:pt>
                <c:pt idx="888">
                  <c:v>36909</c:v>
                </c:pt>
                <c:pt idx="889">
                  <c:v>36910</c:v>
                </c:pt>
                <c:pt idx="890">
                  <c:v>36911</c:v>
                </c:pt>
                <c:pt idx="891">
                  <c:v>36912</c:v>
                </c:pt>
                <c:pt idx="892">
                  <c:v>36913</c:v>
                </c:pt>
                <c:pt idx="893">
                  <c:v>36914</c:v>
                </c:pt>
                <c:pt idx="894">
                  <c:v>36915</c:v>
                </c:pt>
                <c:pt idx="895">
                  <c:v>36916</c:v>
                </c:pt>
                <c:pt idx="896">
                  <c:v>36917</c:v>
                </c:pt>
                <c:pt idx="897">
                  <c:v>36918</c:v>
                </c:pt>
                <c:pt idx="898">
                  <c:v>36919</c:v>
                </c:pt>
                <c:pt idx="899">
                  <c:v>36920</c:v>
                </c:pt>
                <c:pt idx="900">
                  <c:v>36921</c:v>
                </c:pt>
                <c:pt idx="901">
                  <c:v>36922</c:v>
                </c:pt>
                <c:pt idx="902">
                  <c:v>36923</c:v>
                </c:pt>
                <c:pt idx="903">
                  <c:v>36924</c:v>
                </c:pt>
                <c:pt idx="904">
                  <c:v>36925</c:v>
                </c:pt>
                <c:pt idx="905">
                  <c:v>36926</c:v>
                </c:pt>
                <c:pt idx="906">
                  <c:v>36927</c:v>
                </c:pt>
                <c:pt idx="907">
                  <c:v>36928</c:v>
                </c:pt>
                <c:pt idx="908">
                  <c:v>36929</c:v>
                </c:pt>
                <c:pt idx="909">
                  <c:v>36930</c:v>
                </c:pt>
                <c:pt idx="910">
                  <c:v>36931</c:v>
                </c:pt>
                <c:pt idx="911">
                  <c:v>36932</c:v>
                </c:pt>
                <c:pt idx="912">
                  <c:v>36933</c:v>
                </c:pt>
                <c:pt idx="913">
                  <c:v>36934</c:v>
                </c:pt>
                <c:pt idx="914">
                  <c:v>36935</c:v>
                </c:pt>
                <c:pt idx="915">
                  <c:v>36936</c:v>
                </c:pt>
                <c:pt idx="916">
                  <c:v>36937</c:v>
                </c:pt>
                <c:pt idx="917">
                  <c:v>36938</c:v>
                </c:pt>
                <c:pt idx="918">
                  <c:v>36939</c:v>
                </c:pt>
                <c:pt idx="919">
                  <c:v>36940</c:v>
                </c:pt>
                <c:pt idx="920">
                  <c:v>36941</c:v>
                </c:pt>
                <c:pt idx="921">
                  <c:v>36942</c:v>
                </c:pt>
                <c:pt idx="922">
                  <c:v>36943</c:v>
                </c:pt>
                <c:pt idx="923">
                  <c:v>36944</c:v>
                </c:pt>
                <c:pt idx="924">
                  <c:v>36945</c:v>
                </c:pt>
                <c:pt idx="925">
                  <c:v>36946</c:v>
                </c:pt>
                <c:pt idx="926">
                  <c:v>36947</c:v>
                </c:pt>
                <c:pt idx="927">
                  <c:v>36948</c:v>
                </c:pt>
                <c:pt idx="928">
                  <c:v>36949</c:v>
                </c:pt>
                <c:pt idx="929">
                  <c:v>36950</c:v>
                </c:pt>
                <c:pt idx="930">
                  <c:v>36951</c:v>
                </c:pt>
                <c:pt idx="931">
                  <c:v>36952</c:v>
                </c:pt>
                <c:pt idx="932">
                  <c:v>36953</c:v>
                </c:pt>
                <c:pt idx="933">
                  <c:v>36954</c:v>
                </c:pt>
                <c:pt idx="934">
                  <c:v>36955</c:v>
                </c:pt>
                <c:pt idx="935">
                  <c:v>36956</c:v>
                </c:pt>
                <c:pt idx="936">
                  <c:v>36957</c:v>
                </c:pt>
                <c:pt idx="937">
                  <c:v>36958</c:v>
                </c:pt>
                <c:pt idx="938">
                  <c:v>36959</c:v>
                </c:pt>
                <c:pt idx="939">
                  <c:v>36960</c:v>
                </c:pt>
                <c:pt idx="940">
                  <c:v>36961</c:v>
                </c:pt>
                <c:pt idx="941">
                  <c:v>36962</c:v>
                </c:pt>
                <c:pt idx="942">
                  <c:v>36963</c:v>
                </c:pt>
                <c:pt idx="943">
                  <c:v>36964</c:v>
                </c:pt>
                <c:pt idx="944">
                  <c:v>36965</c:v>
                </c:pt>
                <c:pt idx="945">
                  <c:v>36966</c:v>
                </c:pt>
                <c:pt idx="946">
                  <c:v>36967</c:v>
                </c:pt>
                <c:pt idx="947">
                  <c:v>36968</c:v>
                </c:pt>
                <c:pt idx="948">
                  <c:v>36969</c:v>
                </c:pt>
                <c:pt idx="949">
                  <c:v>36970</c:v>
                </c:pt>
                <c:pt idx="950">
                  <c:v>36971</c:v>
                </c:pt>
                <c:pt idx="951">
                  <c:v>36972</c:v>
                </c:pt>
                <c:pt idx="952">
                  <c:v>36973</c:v>
                </c:pt>
                <c:pt idx="953">
                  <c:v>36974</c:v>
                </c:pt>
                <c:pt idx="954">
                  <c:v>36975</c:v>
                </c:pt>
                <c:pt idx="955">
                  <c:v>36976</c:v>
                </c:pt>
                <c:pt idx="956">
                  <c:v>36977</c:v>
                </c:pt>
                <c:pt idx="957">
                  <c:v>36978</c:v>
                </c:pt>
                <c:pt idx="958">
                  <c:v>36979</c:v>
                </c:pt>
                <c:pt idx="959">
                  <c:v>36980</c:v>
                </c:pt>
                <c:pt idx="960">
                  <c:v>36981</c:v>
                </c:pt>
                <c:pt idx="961">
                  <c:v>36982</c:v>
                </c:pt>
                <c:pt idx="962">
                  <c:v>36983</c:v>
                </c:pt>
                <c:pt idx="963">
                  <c:v>36984</c:v>
                </c:pt>
                <c:pt idx="964">
                  <c:v>36985</c:v>
                </c:pt>
                <c:pt idx="965">
                  <c:v>36986</c:v>
                </c:pt>
                <c:pt idx="966">
                  <c:v>36987</c:v>
                </c:pt>
                <c:pt idx="967">
                  <c:v>36988</c:v>
                </c:pt>
                <c:pt idx="968">
                  <c:v>36989</c:v>
                </c:pt>
                <c:pt idx="969">
                  <c:v>36990</c:v>
                </c:pt>
                <c:pt idx="970">
                  <c:v>36991</c:v>
                </c:pt>
                <c:pt idx="971">
                  <c:v>36992</c:v>
                </c:pt>
                <c:pt idx="972">
                  <c:v>36993</c:v>
                </c:pt>
                <c:pt idx="973">
                  <c:v>36994</c:v>
                </c:pt>
                <c:pt idx="974">
                  <c:v>36995</c:v>
                </c:pt>
                <c:pt idx="975">
                  <c:v>36996</c:v>
                </c:pt>
                <c:pt idx="976">
                  <c:v>36997</c:v>
                </c:pt>
                <c:pt idx="977">
                  <c:v>36998</c:v>
                </c:pt>
                <c:pt idx="978">
                  <c:v>36999</c:v>
                </c:pt>
                <c:pt idx="979">
                  <c:v>37000</c:v>
                </c:pt>
                <c:pt idx="980">
                  <c:v>37001</c:v>
                </c:pt>
                <c:pt idx="981">
                  <c:v>37002</c:v>
                </c:pt>
                <c:pt idx="982">
                  <c:v>37003</c:v>
                </c:pt>
                <c:pt idx="983">
                  <c:v>37004</c:v>
                </c:pt>
                <c:pt idx="984">
                  <c:v>37005</c:v>
                </c:pt>
                <c:pt idx="985">
                  <c:v>37006</c:v>
                </c:pt>
                <c:pt idx="986">
                  <c:v>37007</c:v>
                </c:pt>
                <c:pt idx="987">
                  <c:v>37008</c:v>
                </c:pt>
                <c:pt idx="988">
                  <c:v>37009</c:v>
                </c:pt>
                <c:pt idx="989">
                  <c:v>37010</c:v>
                </c:pt>
                <c:pt idx="990">
                  <c:v>37011</c:v>
                </c:pt>
                <c:pt idx="991">
                  <c:v>37012</c:v>
                </c:pt>
                <c:pt idx="992">
                  <c:v>37013</c:v>
                </c:pt>
                <c:pt idx="993">
                  <c:v>37014</c:v>
                </c:pt>
                <c:pt idx="994">
                  <c:v>37015</c:v>
                </c:pt>
                <c:pt idx="995">
                  <c:v>37016</c:v>
                </c:pt>
                <c:pt idx="996">
                  <c:v>37017</c:v>
                </c:pt>
                <c:pt idx="997">
                  <c:v>37018</c:v>
                </c:pt>
                <c:pt idx="998">
                  <c:v>37019</c:v>
                </c:pt>
                <c:pt idx="999">
                  <c:v>37020</c:v>
                </c:pt>
                <c:pt idx="1000">
                  <c:v>37021</c:v>
                </c:pt>
                <c:pt idx="1001">
                  <c:v>37022</c:v>
                </c:pt>
                <c:pt idx="1002">
                  <c:v>37023</c:v>
                </c:pt>
                <c:pt idx="1003">
                  <c:v>37024</c:v>
                </c:pt>
                <c:pt idx="1004">
                  <c:v>37025</c:v>
                </c:pt>
                <c:pt idx="1005">
                  <c:v>37026</c:v>
                </c:pt>
                <c:pt idx="1006">
                  <c:v>37027</c:v>
                </c:pt>
                <c:pt idx="1007">
                  <c:v>37028</c:v>
                </c:pt>
                <c:pt idx="1008">
                  <c:v>37029</c:v>
                </c:pt>
                <c:pt idx="1009">
                  <c:v>37030</c:v>
                </c:pt>
                <c:pt idx="1010">
                  <c:v>37031</c:v>
                </c:pt>
                <c:pt idx="1011">
                  <c:v>37032</c:v>
                </c:pt>
                <c:pt idx="1012">
                  <c:v>37033</c:v>
                </c:pt>
                <c:pt idx="1013">
                  <c:v>37034</c:v>
                </c:pt>
                <c:pt idx="1014">
                  <c:v>37035</c:v>
                </c:pt>
                <c:pt idx="1015">
                  <c:v>37036</c:v>
                </c:pt>
                <c:pt idx="1016">
                  <c:v>37037</c:v>
                </c:pt>
                <c:pt idx="1017">
                  <c:v>37038</c:v>
                </c:pt>
                <c:pt idx="1018">
                  <c:v>37039</c:v>
                </c:pt>
                <c:pt idx="1019">
                  <c:v>37040</c:v>
                </c:pt>
                <c:pt idx="1020">
                  <c:v>37041</c:v>
                </c:pt>
                <c:pt idx="1021">
                  <c:v>37042</c:v>
                </c:pt>
                <c:pt idx="1022">
                  <c:v>37043</c:v>
                </c:pt>
                <c:pt idx="1023">
                  <c:v>37044</c:v>
                </c:pt>
                <c:pt idx="1024">
                  <c:v>37045</c:v>
                </c:pt>
                <c:pt idx="1025">
                  <c:v>37046</c:v>
                </c:pt>
                <c:pt idx="1026">
                  <c:v>37047</c:v>
                </c:pt>
                <c:pt idx="1027">
                  <c:v>37048</c:v>
                </c:pt>
                <c:pt idx="1028">
                  <c:v>37049</c:v>
                </c:pt>
                <c:pt idx="1029">
                  <c:v>37050</c:v>
                </c:pt>
                <c:pt idx="1030">
                  <c:v>37051</c:v>
                </c:pt>
                <c:pt idx="1031">
                  <c:v>37052</c:v>
                </c:pt>
                <c:pt idx="1032">
                  <c:v>37053</c:v>
                </c:pt>
                <c:pt idx="1033">
                  <c:v>37054</c:v>
                </c:pt>
                <c:pt idx="1034">
                  <c:v>37055</c:v>
                </c:pt>
                <c:pt idx="1035">
                  <c:v>37056</c:v>
                </c:pt>
                <c:pt idx="1036">
                  <c:v>37057</c:v>
                </c:pt>
                <c:pt idx="1037">
                  <c:v>37058</c:v>
                </c:pt>
                <c:pt idx="1038">
                  <c:v>37059</c:v>
                </c:pt>
                <c:pt idx="1039">
                  <c:v>37060</c:v>
                </c:pt>
                <c:pt idx="1040">
                  <c:v>37061</c:v>
                </c:pt>
                <c:pt idx="1041">
                  <c:v>37062</c:v>
                </c:pt>
                <c:pt idx="1042">
                  <c:v>37063</c:v>
                </c:pt>
                <c:pt idx="1043">
                  <c:v>37064</c:v>
                </c:pt>
                <c:pt idx="1044">
                  <c:v>37065</c:v>
                </c:pt>
                <c:pt idx="1045">
                  <c:v>37066</c:v>
                </c:pt>
                <c:pt idx="1046">
                  <c:v>37067</c:v>
                </c:pt>
                <c:pt idx="1047">
                  <c:v>37068</c:v>
                </c:pt>
                <c:pt idx="1048">
                  <c:v>37069</c:v>
                </c:pt>
                <c:pt idx="1049">
                  <c:v>37070</c:v>
                </c:pt>
                <c:pt idx="1050">
                  <c:v>37071</c:v>
                </c:pt>
                <c:pt idx="1051">
                  <c:v>37072</c:v>
                </c:pt>
                <c:pt idx="1052">
                  <c:v>37073</c:v>
                </c:pt>
                <c:pt idx="1053">
                  <c:v>37074</c:v>
                </c:pt>
                <c:pt idx="1054">
                  <c:v>37075</c:v>
                </c:pt>
                <c:pt idx="1055">
                  <c:v>37076</c:v>
                </c:pt>
                <c:pt idx="1056">
                  <c:v>37077</c:v>
                </c:pt>
                <c:pt idx="1057">
                  <c:v>37078</c:v>
                </c:pt>
                <c:pt idx="1058">
                  <c:v>37079</c:v>
                </c:pt>
                <c:pt idx="1059">
                  <c:v>37080</c:v>
                </c:pt>
                <c:pt idx="1060">
                  <c:v>37081</c:v>
                </c:pt>
                <c:pt idx="1061">
                  <c:v>37082</c:v>
                </c:pt>
                <c:pt idx="1062">
                  <c:v>37083</c:v>
                </c:pt>
                <c:pt idx="1063">
                  <c:v>37084</c:v>
                </c:pt>
                <c:pt idx="1064">
                  <c:v>37085</c:v>
                </c:pt>
                <c:pt idx="1065">
                  <c:v>37086</c:v>
                </c:pt>
                <c:pt idx="1066">
                  <c:v>37087</c:v>
                </c:pt>
                <c:pt idx="1067">
                  <c:v>37088</c:v>
                </c:pt>
                <c:pt idx="1068">
                  <c:v>37089</c:v>
                </c:pt>
                <c:pt idx="1069">
                  <c:v>37090</c:v>
                </c:pt>
                <c:pt idx="1070">
                  <c:v>37091</c:v>
                </c:pt>
                <c:pt idx="1071">
                  <c:v>37092</c:v>
                </c:pt>
                <c:pt idx="1072">
                  <c:v>37093</c:v>
                </c:pt>
                <c:pt idx="1073">
                  <c:v>37094</c:v>
                </c:pt>
                <c:pt idx="1074">
                  <c:v>37095</c:v>
                </c:pt>
                <c:pt idx="1075">
                  <c:v>37096</c:v>
                </c:pt>
                <c:pt idx="1076">
                  <c:v>37097</c:v>
                </c:pt>
                <c:pt idx="1077">
                  <c:v>37098</c:v>
                </c:pt>
                <c:pt idx="1078">
                  <c:v>37099</c:v>
                </c:pt>
                <c:pt idx="1079">
                  <c:v>37100</c:v>
                </c:pt>
                <c:pt idx="1080">
                  <c:v>37101</c:v>
                </c:pt>
                <c:pt idx="1081">
                  <c:v>37102</c:v>
                </c:pt>
                <c:pt idx="1082">
                  <c:v>37103</c:v>
                </c:pt>
                <c:pt idx="1083">
                  <c:v>37104</c:v>
                </c:pt>
                <c:pt idx="1084">
                  <c:v>37105</c:v>
                </c:pt>
                <c:pt idx="1085">
                  <c:v>37106</c:v>
                </c:pt>
                <c:pt idx="1086">
                  <c:v>37107</c:v>
                </c:pt>
                <c:pt idx="1087">
                  <c:v>37108</c:v>
                </c:pt>
                <c:pt idx="1088">
                  <c:v>37109</c:v>
                </c:pt>
                <c:pt idx="1089">
                  <c:v>37110</c:v>
                </c:pt>
                <c:pt idx="1090">
                  <c:v>37111</c:v>
                </c:pt>
                <c:pt idx="1091">
                  <c:v>37112</c:v>
                </c:pt>
                <c:pt idx="1092">
                  <c:v>37113</c:v>
                </c:pt>
                <c:pt idx="1093">
                  <c:v>37114</c:v>
                </c:pt>
                <c:pt idx="1094">
                  <c:v>37115</c:v>
                </c:pt>
                <c:pt idx="1095">
                  <c:v>37116</c:v>
                </c:pt>
                <c:pt idx="1096">
                  <c:v>37117</c:v>
                </c:pt>
                <c:pt idx="1097">
                  <c:v>37118</c:v>
                </c:pt>
                <c:pt idx="1098">
                  <c:v>37119</c:v>
                </c:pt>
                <c:pt idx="1099">
                  <c:v>37120</c:v>
                </c:pt>
                <c:pt idx="1100">
                  <c:v>37121</c:v>
                </c:pt>
                <c:pt idx="1101">
                  <c:v>37122</c:v>
                </c:pt>
                <c:pt idx="1102">
                  <c:v>37123</c:v>
                </c:pt>
                <c:pt idx="1103">
                  <c:v>37124</c:v>
                </c:pt>
                <c:pt idx="1104">
                  <c:v>37125</c:v>
                </c:pt>
                <c:pt idx="1105">
                  <c:v>37126</c:v>
                </c:pt>
                <c:pt idx="1106">
                  <c:v>37127</c:v>
                </c:pt>
                <c:pt idx="1107">
                  <c:v>37128</c:v>
                </c:pt>
              </c:numCache>
            </c:numRef>
          </c:cat>
          <c:val>
            <c:numRef>
              <c:f>[2]Field_Avg!$F$687:$F$1794</c:f>
              <c:numCache>
                <c:formatCode>General</c:formatCode>
                <c:ptCount val="1108"/>
                <c:pt idx="0">
                  <c:v>16.096583459642716</c:v>
                </c:pt>
                <c:pt idx="1">
                  <c:v>50.646583459641988</c:v>
                </c:pt>
                <c:pt idx="2">
                  <c:v>53.396583459641988</c:v>
                </c:pt>
                <c:pt idx="3">
                  <c:v>23.846583459642716</c:v>
                </c:pt>
                <c:pt idx="4">
                  <c:v>3.0515140981806326</c:v>
                </c:pt>
                <c:pt idx="5">
                  <c:v>0.40151409818281536</c:v>
                </c:pt>
                <c:pt idx="6">
                  <c:v>29.106685671124069</c:v>
                </c:pt>
                <c:pt idx="7">
                  <c:v>37.656685666122939</c:v>
                </c:pt>
                <c:pt idx="8">
                  <c:v>27.906685666122939</c:v>
                </c:pt>
                <c:pt idx="9">
                  <c:v>24.906685666122939</c:v>
                </c:pt>
                <c:pt idx="10">
                  <c:v>29.406685666122939</c:v>
                </c:pt>
                <c:pt idx="11">
                  <c:v>31.756685666121484</c:v>
                </c:pt>
                <c:pt idx="12">
                  <c:v>0.90668566612293944</c:v>
                </c:pt>
                <c:pt idx="13">
                  <c:v>-26.739235703977101</c:v>
                </c:pt>
                <c:pt idx="14">
                  <c:v>-22.239235703975282</c:v>
                </c:pt>
                <c:pt idx="15">
                  <c:v>-2.713235850987985</c:v>
                </c:pt>
                <c:pt idx="16">
                  <c:v>15.404930627539215</c:v>
                </c:pt>
                <c:pt idx="17">
                  <c:v>18.854930627538124</c:v>
                </c:pt>
                <c:pt idx="18">
                  <c:v>0.65493062853784068</c:v>
                </c:pt>
                <c:pt idx="19">
                  <c:v>-20.895069371461432</c:v>
                </c:pt>
                <c:pt idx="20">
                  <c:v>-11.095069371462159</c:v>
                </c:pt>
                <c:pt idx="21">
                  <c:v>-9.3450693714621593</c:v>
                </c:pt>
                <c:pt idx="22">
                  <c:v>29.454930628537113</c:v>
                </c:pt>
                <c:pt idx="23">
                  <c:v>59.854930628538568</c:v>
                </c:pt>
                <c:pt idx="24">
                  <c:v>80.499999989997377</c:v>
                </c:pt>
                <c:pt idx="25">
                  <c:v>76.999999989999196</c:v>
                </c:pt>
                <c:pt idx="26">
                  <c:v>74.749999989999196</c:v>
                </c:pt>
                <c:pt idx="27">
                  <c:v>78.049999989998469</c:v>
                </c:pt>
                <c:pt idx="28">
                  <c:v>75.349999989997741</c:v>
                </c:pt>
                <c:pt idx="29">
                  <c:v>92.049999989998469</c:v>
                </c:pt>
                <c:pt idx="30">
                  <c:v>106.09999998999956</c:v>
                </c:pt>
                <c:pt idx="31">
                  <c:v>117.89999998999883</c:v>
                </c:pt>
                <c:pt idx="32">
                  <c:v>146.79148836073909</c:v>
                </c:pt>
                <c:pt idx="33">
                  <c:v>178.17996348075758</c:v>
                </c:pt>
                <c:pt idx="34">
                  <c:v>191.12996348075831</c:v>
                </c:pt>
                <c:pt idx="35">
                  <c:v>218.22996348075867</c:v>
                </c:pt>
                <c:pt idx="36">
                  <c:v>246.62996348075831</c:v>
                </c:pt>
                <c:pt idx="37">
                  <c:v>275.52996348075794</c:v>
                </c:pt>
                <c:pt idx="38">
                  <c:v>283.32996347975859</c:v>
                </c:pt>
                <c:pt idx="39">
                  <c:v>298.47996347975823</c:v>
                </c:pt>
                <c:pt idx="40">
                  <c:v>296.62996347975968</c:v>
                </c:pt>
                <c:pt idx="41">
                  <c:v>277.87118593147898</c:v>
                </c:pt>
                <c:pt idx="42">
                  <c:v>245.88635955183781</c:v>
                </c:pt>
                <c:pt idx="43">
                  <c:v>233.58621055543881</c:v>
                </c:pt>
                <c:pt idx="44">
                  <c:v>224.86379988673798</c:v>
                </c:pt>
                <c:pt idx="45">
                  <c:v>193.99804074496024</c:v>
                </c:pt>
                <c:pt idx="46">
                  <c:v>169.84765035949931</c:v>
                </c:pt>
                <c:pt idx="47">
                  <c:v>144.15437706585908</c:v>
                </c:pt>
                <c:pt idx="48">
                  <c:v>149.76580617925902</c:v>
                </c:pt>
                <c:pt idx="49">
                  <c:v>150.141975762519</c:v>
                </c:pt>
                <c:pt idx="50">
                  <c:v>163.0481446254089</c:v>
                </c:pt>
                <c:pt idx="51">
                  <c:v>168.32326357651073</c:v>
                </c:pt>
                <c:pt idx="52">
                  <c:v>149.50860143413047</c:v>
                </c:pt>
                <c:pt idx="53">
                  <c:v>114.34525235482033</c:v>
                </c:pt>
                <c:pt idx="54">
                  <c:v>111.59525235532055</c:v>
                </c:pt>
                <c:pt idx="55">
                  <c:v>128.04525235581968</c:v>
                </c:pt>
                <c:pt idx="56">
                  <c:v>138.64525235587098</c:v>
                </c:pt>
                <c:pt idx="57">
                  <c:v>116.01160759734194</c:v>
                </c:pt>
                <c:pt idx="58">
                  <c:v>109.03773464258848</c:v>
                </c:pt>
                <c:pt idx="59">
                  <c:v>86.837734643138901</c:v>
                </c:pt>
                <c:pt idx="60">
                  <c:v>57.031804136509891</c:v>
                </c:pt>
                <c:pt idx="61">
                  <c:v>42.955528436528766</c:v>
                </c:pt>
                <c:pt idx="62">
                  <c:v>54.092079874901174</c:v>
                </c:pt>
                <c:pt idx="63">
                  <c:v>87.598461086919997</c:v>
                </c:pt>
                <c:pt idx="64">
                  <c:v>96.604313608388111</c:v>
                </c:pt>
                <c:pt idx="65">
                  <c:v>126.10871824965761</c:v>
                </c:pt>
                <c:pt idx="66">
                  <c:v>142.85910863561912</c:v>
                </c:pt>
                <c:pt idx="67">
                  <c:v>171.50898337494982</c:v>
                </c:pt>
                <c:pt idx="68">
                  <c:v>171.53404109820076</c:v>
                </c:pt>
                <c:pt idx="69">
                  <c:v>158.95787151548939</c:v>
                </c:pt>
                <c:pt idx="70">
                  <c:v>142.00118757417113</c:v>
                </c:pt>
                <c:pt idx="71">
                  <c:v>135.05963403395981</c:v>
                </c:pt>
                <c:pt idx="72">
                  <c:v>123.4887096140701</c:v>
                </c:pt>
                <c:pt idx="73">
                  <c:v>117.97235357836871</c:v>
                </c:pt>
                <c:pt idx="74">
                  <c:v>95.040224221618701</c:v>
                </c:pt>
                <c:pt idx="75">
                  <c:v>65.825912505930319</c:v>
                </c:pt>
                <c:pt idx="76">
                  <c:v>48.445035893866589</c:v>
                </c:pt>
                <c:pt idx="77">
                  <c:v>68.492305888928968</c:v>
                </c:pt>
                <c:pt idx="78">
                  <c:v>88.088145217008787</c:v>
                </c:pt>
                <c:pt idx="79">
                  <c:v>100.15452184039896</c:v>
                </c:pt>
                <c:pt idx="80">
                  <c:v>109.3572330425086</c:v>
                </c:pt>
                <c:pt idx="81">
                  <c:v>114.9392406261959</c:v>
                </c:pt>
                <c:pt idx="82">
                  <c:v>114.64960818849613</c:v>
                </c:pt>
                <c:pt idx="83">
                  <c:v>89.110264074246516</c:v>
                </c:pt>
                <c:pt idx="84">
                  <c:v>69.22379828004523</c:v>
                </c:pt>
                <c:pt idx="85">
                  <c:v>64.271413088708869</c:v>
                </c:pt>
                <c:pt idx="86">
                  <c:v>77.911673245218481</c:v>
                </c:pt>
                <c:pt idx="87">
                  <c:v>82.635535622795942</c:v>
                </c:pt>
                <c:pt idx="88">
                  <c:v>77.744867640525626</c:v>
                </c:pt>
                <c:pt idx="89">
                  <c:v>70.445886653014895</c:v>
                </c:pt>
                <c:pt idx="90">
                  <c:v>59.682505839999067</c:v>
                </c:pt>
                <c:pt idx="91">
                  <c:v>56.301282515338244</c:v>
                </c:pt>
                <c:pt idx="92">
                  <c:v>67.523513135669418</c:v>
                </c:pt>
                <c:pt idx="93">
                  <c:v>61.245917736519914</c:v>
                </c:pt>
                <c:pt idx="94">
                  <c:v>70.277377177220842</c:v>
                </c:pt>
                <c:pt idx="95">
                  <c:v>85.521392759081209</c:v>
                </c:pt>
                <c:pt idx="96">
                  <c:v>85.42864534922046</c:v>
                </c:pt>
                <c:pt idx="97">
                  <c:v>89.442745478330835</c:v>
                </c:pt>
                <c:pt idx="98">
                  <c:v>79.663682487878759</c:v>
                </c:pt>
                <c:pt idx="99">
                  <c:v>87.97774773693709</c:v>
                </c:pt>
                <c:pt idx="100">
                  <c:v>107.16734101119982</c:v>
                </c:pt>
                <c:pt idx="101">
                  <c:v>129.46133195000948</c:v>
                </c:pt>
                <c:pt idx="102">
                  <c:v>132.54919296283879</c:v>
                </c:pt>
                <c:pt idx="103">
                  <c:v>139.56506474440175</c:v>
                </c:pt>
                <c:pt idx="104">
                  <c:v>148.31122378841974</c:v>
                </c:pt>
                <c:pt idx="105">
                  <c:v>160.32153035060037</c:v>
                </c:pt>
                <c:pt idx="106">
                  <c:v>155.28817649460871</c:v>
                </c:pt>
                <c:pt idx="107">
                  <c:v>142.39363514195975</c:v>
                </c:pt>
                <c:pt idx="108">
                  <c:v>149.28617740588925</c:v>
                </c:pt>
                <c:pt idx="109">
                  <c:v>166.09197590236181</c:v>
                </c:pt>
                <c:pt idx="110">
                  <c:v>186.53472410650102</c:v>
                </c:pt>
                <c:pt idx="111">
                  <c:v>210.36864309102202</c:v>
                </c:pt>
                <c:pt idx="112">
                  <c:v>195.35456419871116</c:v>
                </c:pt>
                <c:pt idx="113">
                  <c:v>209.51775795561116</c:v>
                </c:pt>
                <c:pt idx="114">
                  <c:v>216.68951240113893</c:v>
                </c:pt>
                <c:pt idx="115">
                  <c:v>199.61997250867171</c:v>
                </c:pt>
                <c:pt idx="116">
                  <c:v>205.64470566544151</c:v>
                </c:pt>
                <c:pt idx="117">
                  <c:v>190.27439716938352</c:v>
                </c:pt>
                <c:pt idx="118">
                  <c:v>193.82575963259114</c:v>
                </c:pt>
                <c:pt idx="119">
                  <c:v>187.8675431888114</c:v>
                </c:pt>
                <c:pt idx="120">
                  <c:v>178.10175106443057</c:v>
                </c:pt>
                <c:pt idx="121">
                  <c:v>176.23503288836764</c:v>
                </c:pt>
                <c:pt idx="122">
                  <c:v>173.17071104906972</c:v>
                </c:pt>
                <c:pt idx="123">
                  <c:v>176.22165522278738</c:v>
                </c:pt>
                <c:pt idx="124">
                  <c:v>190.68177441940679</c:v>
                </c:pt>
                <c:pt idx="125">
                  <c:v>189.33511030592854</c:v>
                </c:pt>
                <c:pt idx="126">
                  <c:v>160.00924538274739</c:v>
                </c:pt>
                <c:pt idx="127">
                  <c:v>145.62664734578902</c:v>
                </c:pt>
                <c:pt idx="128">
                  <c:v>116.97880399703718</c:v>
                </c:pt>
                <c:pt idx="129">
                  <c:v>85.495562699969014</c:v>
                </c:pt>
                <c:pt idx="130">
                  <c:v>53.963151269574155</c:v>
                </c:pt>
                <c:pt idx="131">
                  <c:v>3.8646068838879728</c:v>
                </c:pt>
                <c:pt idx="132">
                  <c:v>-15.072656067539356</c:v>
                </c:pt>
                <c:pt idx="133">
                  <c:v>-45.118963621616786</c:v>
                </c:pt>
                <c:pt idx="134">
                  <c:v>-68.642800641777285</c:v>
                </c:pt>
                <c:pt idx="135">
                  <c:v>-77.245621822474277</c:v>
                </c:pt>
                <c:pt idx="136">
                  <c:v>-116.05046227479215</c:v>
                </c:pt>
                <c:pt idx="137">
                  <c:v>-150.8250653188552</c:v>
                </c:pt>
                <c:pt idx="138">
                  <c:v>-171.1994229181455</c:v>
                </c:pt>
                <c:pt idx="139">
                  <c:v>-166.77527851099512</c:v>
                </c:pt>
                <c:pt idx="140">
                  <c:v>-161.03528954652757</c:v>
                </c:pt>
                <c:pt idx="141">
                  <c:v>-145.38535392161793</c:v>
                </c:pt>
                <c:pt idx="142">
                  <c:v>-121.51662701951864</c:v>
                </c:pt>
                <c:pt idx="143">
                  <c:v>-112.34816793453865</c:v>
                </c:pt>
                <c:pt idx="144">
                  <c:v>-100.48108245813819</c:v>
                </c:pt>
                <c:pt idx="145">
                  <c:v>-95.466175096917141</c:v>
                </c:pt>
                <c:pt idx="146">
                  <c:v>-56.699840588407824</c:v>
                </c:pt>
                <c:pt idx="147">
                  <c:v>-41.981699661937455</c:v>
                </c:pt>
                <c:pt idx="148">
                  <c:v>-5.4365292602269619</c:v>
                </c:pt>
                <c:pt idx="149">
                  <c:v>49.049977254844634</c:v>
                </c:pt>
                <c:pt idx="150">
                  <c:v>89.862819412817771</c:v>
                </c:pt>
                <c:pt idx="151">
                  <c:v>118.05430694425195</c:v>
                </c:pt>
                <c:pt idx="152">
                  <c:v>150.38694638382367</c:v>
                </c:pt>
                <c:pt idx="153">
                  <c:v>182.33257647753635</c:v>
                </c:pt>
                <c:pt idx="154">
                  <c:v>198.65679815602562</c:v>
                </c:pt>
                <c:pt idx="155">
                  <c:v>205.98878969393081</c:v>
                </c:pt>
                <c:pt idx="156">
                  <c:v>217.20317621586219</c:v>
                </c:pt>
                <c:pt idx="157">
                  <c:v>235.6330861041497</c:v>
                </c:pt>
                <c:pt idx="158">
                  <c:v>252.31456788541982</c:v>
                </c:pt>
                <c:pt idx="159">
                  <c:v>237.26328666844893</c:v>
                </c:pt>
                <c:pt idx="160">
                  <c:v>236.85162742604916</c:v>
                </c:pt>
                <c:pt idx="161">
                  <c:v>210.26625313105069</c:v>
                </c:pt>
                <c:pt idx="162">
                  <c:v>179.56134470239158</c:v>
                </c:pt>
                <c:pt idx="163">
                  <c:v>145.58872327402059</c:v>
                </c:pt>
                <c:pt idx="164">
                  <c:v>125.04753122460897</c:v>
                </c:pt>
                <c:pt idx="165">
                  <c:v>112.84019044273919</c:v>
                </c:pt>
                <c:pt idx="166">
                  <c:v>104.69395803586849</c:v>
                </c:pt>
                <c:pt idx="167">
                  <c:v>103.47394112413895</c:v>
                </c:pt>
                <c:pt idx="168">
                  <c:v>91.115628686648051</c:v>
                </c:pt>
                <c:pt idx="169">
                  <c:v>68.598169925018738</c:v>
                </c:pt>
                <c:pt idx="170">
                  <c:v>28.344463704257578</c:v>
                </c:pt>
                <c:pt idx="171">
                  <c:v>21.007561384989458</c:v>
                </c:pt>
                <c:pt idx="172">
                  <c:v>2.4156579852879076</c:v>
                </c:pt>
                <c:pt idx="173">
                  <c:v>-23.036610591370845</c:v>
                </c:pt>
                <c:pt idx="174">
                  <c:v>-30.996557365351691</c:v>
                </c:pt>
                <c:pt idx="175">
                  <c:v>-31.139462223252849</c:v>
                </c:pt>
                <c:pt idx="176">
                  <c:v>-19.253918765592971</c:v>
                </c:pt>
                <c:pt idx="177">
                  <c:v>-85.656622310390958</c:v>
                </c:pt>
                <c:pt idx="178">
                  <c:v>-120.41636212274898</c:v>
                </c:pt>
                <c:pt idx="179">
                  <c:v>-135.31241940159634</c:v>
                </c:pt>
                <c:pt idx="180">
                  <c:v>-159.74985875001585</c:v>
                </c:pt>
                <c:pt idx="181">
                  <c:v>-174.67006180999851</c:v>
                </c:pt>
                <c:pt idx="182">
                  <c:v>-185.78101083790716</c:v>
                </c:pt>
                <c:pt idx="183">
                  <c:v>-186.76185041310782</c:v>
                </c:pt>
                <c:pt idx="184">
                  <c:v>-200.45035749381896</c:v>
                </c:pt>
                <c:pt idx="185">
                  <c:v>-208.53152569120539</c:v>
                </c:pt>
                <c:pt idx="186">
                  <c:v>-215.26756341297551</c:v>
                </c:pt>
                <c:pt idx="187">
                  <c:v>-211.51322742918637</c:v>
                </c:pt>
                <c:pt idx="188">
                  <c:v>-210.67491142867766</c:v>
                </c:pt>
                <c:pt idx="189">
                  <c:v>-213.18952045552578</c:v>
                </c:pt>
                <c:pt idx="190">
                  <c:v>-208.89524604380676</c:v>
                </c:pt>
                <c:pt idx="191">
                  <c:v>-213.25421186496533</c:v>
                </c:pt>
                <c:pt idx="192">
                  <c:v>-237.17613581282421</c:v>
                </c:pt>
                <c:pt idx="193">
                  <c:v>-246.12647027628373</c:v>
                </c:pt>
                <c:pt idx="194">
                  <c:v>-253.98082259560397</c:v>
                </c:pt>
                <c:pt idx="195">
                  <c:v>-256.45321233594586</c:v>
                </c:pt>
                <c:pt idx="196">
                  <c:v>-252.85058340293654</c:v>
                </c:pt>
                <c:pt idx="197">
                  <c:v>-172.68402627596515</c:v>
                </c:pt>
                <c:pt idx="198">
                  <c:v>-144.62126847538275</c:v>
                </c:pt>
                <c:pt idx="199">
                  <c:v>-124.36148232270352</c:v>
                </c:pt>
                <c:pt idx="200">
                  <c:v>-108.80237151475558</c:v>
                </c:pt>
                <c:pt idx="201">
                  <c:v>-101.4117754504914</c:v>
                </c:pt>
                <c:pt idx="202">
                  <c:v>-96.702325065254627</c:v>
                </c:pt>
                <c:pt idx="203">
                  <c:v>-91.140283774891941</c:v>
                </c:pt>
                <c:pt idx="204">
                  <c:v>-81.529306160660781</c:v>
                </c:pt>
                <c:pt idx="205">
                  <c:v>-66.041503795244353</c:v>
                </c:pt>
                <c:pt idx="206">
                  <c:v>-46.078777160622849</c:v>
                </c:pt>
                <c:pt idx="207">
                  <c:v>-40.864176699504242</c:v>
                </c:pt>
                <c:pt idx="208">
                  <c:v>-21.161500296584563</c:v>
                </c:pt>
                <c:pt idx="209">
                  <c:v>-15.969053913424432</c:v>
                </c:pt>
                <c:pt idx="210">
                  <c:v>-9.6551267419254145</c:v>
                </c:pt>
                <c:pt idx="211">
                  <c:v>0.8880754280344263</c:v>
                </c:pt>
                <c:pt idx="212">
                  <c:v>43.037224900355795</c:v>
                </c:pt>
                <c:pt idx="213">
                  <c:v>67.723431183954744</c:v>
                </c:pt>
                <c:pt idx="214">
                  <c:v>82.009032152676809</c:v>
                </c:pt>
                <c:pt idx="215">
                  <c:v>82.847729597531725</c:v>
                </c:pt>
                <c:pt idx="216">
                  <c:v>84.865040498265444</c:v>
                </c:pt>
                <c:pt idx="217">
                  <c:v>92.051531843733756</c:v>
                </c:pt>
                <c:pt idx="218">
                  <c:v>106.75901365515529</c:v>
                </c:pt>
                <c:pt idx="219">
                  <c:v>105.26342809262678</c:v>
                </c:pt>
                <c:pt idx="220">
                  <c:v>98.894108501715891</c:v>
                </c:pt>
                <c:pt idx="221">
                  <c:v>91.845280566416477</c:v>
                </c:pt>
                <c:pt idx="222">
                  <c:v>91.204917098455553</c:v>
                </c:pt>
                <c:pt idx="223">
                  <c:v>80.690319103487127</c:v>
                </c:pt>
                <c:pt idx="224">
                  <c:v>71.053203299636152</c:v>
                </c:pt>
                <c:pt idx="225">
                  <c:v>68.739092252139017</c:v>
                </c:pt>
                <c:pt idx="226">
                  <c:v>61.56424035605778</c:v>
                </c:pt>
                <c:pt idx="227">
                  <c:v>65.13371757693676</c:v>
                </c:pt>
                <c:pt idx="228">
                  <c:v>66.095478913577608</c:v>
                </c:pt>
                <c:pt idx="229">
                  <c:v>63.324729949776156</c:v>
                </c:pt>
                <c:pt idx="230">
                  <c:v>85.143349630237935</c:v>
                </c:pt>
                <c:pt idx="231">
                  <c:v>101.31624925794677</c:v>
                </c:pt>
                <c:pt idx="232">
                  <c:v>106.75419250330924</c:v>
                </c:pt>
                <c:pt idx="233">
                  <c:v>114.48123142086843</c:v>
                </c:pt>
                <c:pt idx="234">
                  <c:v>117.21175116658742</c:v>
                </c:pt>
                <c:pt idx="235">
                  <c:v>116.80392684673097</c:v>
                </c:pt>
                <c:pt idx="236">
                  <c:v>119.3505695771928</c:v>
                </c:pt>
                <c:pt idx="237">
                  <c:v>115.59403883610139</c:v>
                </c:pt>
                <c:pt idx="238">
                  <c:v>94.970531509221473</c:v>
                </c:pt>
                <c:pt idx="239">
                  <c:v>93.763254956866149</c:v>
                </c:pt>
                <c:pt idx="240">
                  <c:v>99.950260814215653</c:v>
                </c:pt>
                <c:pt idx="241">
                  <c:v>121.15018991766738</c:v>
                </c:pt>
                <c:pt idx="242">
                  <c:v>133.37222832299813</c:v>
                </c:pt>
                <c:pt idx="243">
                  <c:v>156.08322057020632</c:v>
                </c:pt>
                <c:pt idx="244">
                  <c:v>183.8933355975787</c:v>
                </c:pt>
                <c:pt idx="245">
                  <c:v>194.0854165793935</c:v>
                </c:pt>
                <c:pt idx="246">
                  <c:v>187.53950984277617</c:v>
                </c:pt>
                <c:pt idx="247">
                  <c:v>192.39964772913299</c:v>
                </c:pt>
                <c:pt idx="248">
                  <c:v>179.66951825583419</c:v>
                </c:pt>
                <c:pt idx="249">
                  <c:v>194.20751363163254</c:v>
                </c:pt>
                <c:pt idx="250">
                  <c:v>186.2596503442528</c:v>
                </c:pt>
                <c:pt idx="251">
                  <c:v>182.13477763330229</c:v>
                </c:pt>
                <c:pt idx="252">
                  <c:v>181.65081857652513</c:v>
                </c:pt>
                <c:pt idx="253">
                  <c:v>172.14547741944443</c:v>
                </c:pt>
                <c:pt idx="254">
                  <c:v>172.93176585810761</c:v>
                </c:pt>
                <c:pt idx="255">
                  <c:v>185.32599693658631</c:v>
                </c:pt>
                <c:pt idx="256">
                  <c:v>185.11538472424763</c:v>
                </c:pt>
                <c:pt idx="257">
                  <c:v>197.32079473135673</c:v>
                </c:pt>
                <c:pt idx="258">
                  <c:v>228.58371134195659</c:v>
                </c:pt>
                <c:pt idx="259">
                  <c:v>243.57775596414831</c:v>
                </c:pt>
                <c:pt idx="260">
                  <c:v>265.54070790945843</c:v>
                </c:pt>
                <c:pt idx="261">
                  <c:v>275.10474548106686</c:v>
                </c:pt>
                <c:pt idx="262">
                  <c:v>256.58402430816022</c:v>
                </c:pt>
                <c:pt idx="263">
                  <c:v>263.13170394506778</c:v>
                </c:pt>
                <c:pt idx="264">
                  <c:v>258.32911235925894</c:v>
                </c:pt>
                <c:pt idx="265">
                  <c:v>244.57909965646104</c:v>
                </c:pt>
                <c:pt idx="266">
                  <c:v>248.94015639230201</c:v>
                </c:pt>
                <c:pt idx="267">
                  <c:v>280.42797498126311</c:v>
                </c:pt>
                <c:pt idx="268">
                  <c:v>283.90743836764341</c:v>
                </c:pt>
                <c:pt idx="269">
                  <c:v>246.77469345986356</c:v>
                </c:pt>
                <c:pt idx="270">
                  <c:v>224.18098443648341</c:v>
                </c:pt>
                <c:pt idx="271">
                  <c:v>229.42912118675486</c:v>
                </c:pt>
                <c:pt idx="272">
                  <c:v>230.80074118810444</c:v>
                </c:pt>
                <c:pt idx="273">
                  <c:v>253.38077648378567</c:v>
                </c:pt>
                <c:pt idx="274">
                  <c:v>266.76635303658441</c:v>
                </c:pt>
                <c:pt idx="275">
                  <c:v>267.08273102255407</c:v>
                </c:pt>
                <c:pt idx="276">
                  <c:v>263.8425451372641</c:v>
                </c:pt>
                <c:pt idx="277">
                  <c:v>235.69531779425415</c:v>
                </c:pt>
                <c:pt idx="278">
                  <c:v>213.52785205695363</c:v>
                </c:pt>
                <c:pt idx="279">
                  <c:v>200.94750246412332</c:v>
                </c:pt>
                <c:pt idx="280">
                  <c:v>199.64628122601243</c:v>
                </c:pt>
                <c:pt idx="281">
                  <c:v>200.72196105448347</c:v>
                </c:pt>
                <c:pt idx="282">
                  <c:v>228.41305566529263</c:v>
                </c:pt>
                <c:pt idx="283">
                  <c:v>218.8582383482717</c:v>
                </c:pt>
                <c:pt idx="284">
                  <c:v>212.43792715893142</c:v>
                </c:pt>
                <c:pt idx="285">
                  <c:v>227.03620592898187</c:v>
                </c:pt>
                <c:pt idx="286">
                  <c:v>239.91118657389234</c:v>
                </c:pt>
                <c:pt idx="287">
                  <c:v>223.87336798497927</c:v>
                </c:pt>
                <c:pt idx="288">
                  <c:v>242.84390459864881</c:v>
                </c:pt>
                <c:pt idx="289">
                  <c:v>277.66358526195654</c:v>
                </c:pt>
                <c:pt idx="290">
                  <c:v>241.72733856552804</c:v>
                </c:pt>
                <c:pt idx="291">
                  <c:v>199.02582350386729</c:v>
                </c:pt>
                <c:pt idx="292">
                  <c:v>178.26938478024204</c:v>
                </c:pt>
                <c:pt idx="293">
                  <c:v>144.76156141574938</c:v>
                </c:pt>
                <c:pt idx="294">
                  <c:v>113.40013590509989</c:v>
                </c:pt>
                <c:pt idx="295">
                  <c:v>76.058725748200231</c:v>
                </c:pt>
                <c:pt idx="296">
                  <c:v>29.590170101759213</c:v>
                </c:pt>
                <c:pt idx="297">
                  <c:v>-1.4378065811488341</c:v>
                </c:pt>
                <c:pt idx="298">
                  <c:v>-31.080767816207299</c:v>
                </c:pt>
                <c:pt idx="299">
                  <c:v>-22.565576755547227</c:v>
                </c:pt>
                <c:pt idx="300">
                  <c:v>-39.221560718529872</c:v>
                </c:pt>
                <c:pt idx="301">
                  <c:v>-44.77070882343105</c:v>
                </c:pt>
                <c:pt idx="302">
                  <c:v>-34.270708823480163</c:v>
                </c:pt>
                <c:pt idx="303">
                  <c:v>-24.970708823479072</c:v>
                </c:pt>
                <c:pt idx="304">
                  <c:v>-13.722423531020468</c:v>
                </c:pt>
                <c:pt idx="305">
                  <c:v>-15.251898516529764</c:v>
                </c:pt>
                <c:pt idx="306">
                  <c:v>-46.285617774312414</c:v>
                </c:pt>
                <c:pt idx="307">
                  <c:v>-99.120653469733952</c:v>
                </c:pt>
                <c:pt idx="308">
                  <c:v>-146.68788862327165</c:v>
                </c:pt>
                <c:pt idx="309">
                  <c:v>-178.17484462637185</c:v>
                </c:pt>
                <c:pt idx="310">
                  <c:v>-159.21303942097256</c:v>
                </c:pt>
                <c:pt idx="311">
                  <c:v>-183.24151666286889</c:v>
                </c:pt>
                <c:pt idx="312">
                  <c:v>-214.04304798294106</c:v>
                </c:pt>
                <c:pt idx="313">
                  <c:v>-191.70943101430203</c:v>
                </c:pt>
                <c:pt idx="314">
                  <c:v>-158.15149872512302</c:v>
                </c:pt>
                <c:pt idx="315">
                  <c:v>-121.72192269996231</c:v>
                </c:pt>
                <c:pt idx="316">
                  <c:v>-68.115350181658869</c:v>
                </c:pt>
                <c:pt idx="317">
                  <c:v>-11.802094062612014</c:v>
                </c:pt>
                <c:pt idx="318">
                  <c:v>26.936610846436452</c:v>
                </c:pt>
                <c:pt idx="319">
                  <c:v>36.32344215502053</c:v>
                </c:pt>
                <c:pt idx="320">
                  <c:v>60.479426117946787</c:v>
                </c:pt>
                <c:pt idx="321">
                  <c:v>68.154683373035368</c:v>
                </c:pt>
                <c:pt idx="322">
                  <c:v>71.599334558595729</c:v>
                </c:pt>
                <c:pt idx="323">
                  <c:v>74.499334558597184</c:v>
                </c:pt>
                <c:pt idx="324">
                  <c:v>66.449334558650662</c:v>
                </c:pt>
                <c:pt idx="325">
                  <c:v>64.688470038910964</c:v>
                </c:pt>
                <c:pt idx="326">
                  <c:v>83.296725760121262</c:v>
                </c:pt>
                <c:pt idx="327">
                  <c:v>114.24711626007229</c:v>
                </c:pt>
                <c:pt idx="328">
                  <c:v>154.42918090206149</c:v>
                </c:pt>
                <c:pt idx="329">
                  <c:v>180.08734434415419</c:v>
                </c:pt>
                <c:pt idx="330">
                  <c:v>210.138873926202</c:v>
                </c:pt>
                <c:pt idx="331">
                  <c:v>270.28883487675193</c:v>
                </c:pt>
                <c:pt idx="332">
                  <c:v>299.77644858168242</c:v>
                </c:pt>
                <c:pt idx="333">
                  <c:v>292.22393780985658</c:v>
                </c:pt>
                <c:pt idx="334">
                  <c:v>273.5354526337851</c:v>
                </c:pt>
                <c:pt idx="335">
                  <c:v>265.83399091488536</c:v>
                </c:pt>
                <c:pt idx="336">
                  <c:v>260.91191391436405</c:v>
                </c:pt>
                <c:pt idx="337">
                  <c:v>248.75283825974475</c:v>
                </c:pt>
                <c:pt idx="338">
                  <c:v>237.06879974068215</c:v>
                </c:pt>
                <c:pt idx="339">
                  <c:v>208.95802006978192</c:v>
                </c:pt>
                <c:pt idx="340">
                  <c:v>180.07616474357019</c:v>
                </c:pt>
                <c:pt idx="341">
                  <c:v>156.82004945111839</c:v>
                </c:pt>
                <c:pt idx="342">
                  <c:v>132.20956181881229</c:v>
                </c:pt>
                <c:pt idx="343">
                  <c:v>127.55956181885995</c:v>
                </c:pt>
                <c:pt idx="344">
                  <c:v>120.8595618188574</c:v>
                </c:pt>
                <c:pt idx="345">
                  <c:v>113.6595618189076</c:v>
                </c:pt>
                <c:pt idx="346">
                  <c:v>118.29191421569703</c:v>
                </c:pt>
                <c:pt idx="347">
                  <c:v>114.82655941116718</c:v>
                </c:pt>
                <c:pt idx="348">
                  <c:v>105.56172992271786</c:v>
                </c:pt>
                <c:pt idx="349">
                  <c:v>104.56670211009987</c:v>
                </c:pt>
                <c:pt idx="350">
                  <c:v>117.0987882472491</c:v>
                </c:pt>
                <c:pt idx="351">
                  <c:v>132.80443888322043</c:v>
                </c:pt>
                <c:pt idx="352">
                  <c:v>144.71958054389142</c:v>
                </c:pt>
                <c:pt idx="353">
                  <c:v>141.86968170795808</c:v>
                </c:pt>
                <c:pt idx="354">
                  <c:v>137.86024676583293</c:v>
                </c:pt>
                <c:pt idx="355">
                  <c:v>144.35802069445344</c:v>
                </c:pt>
                <c:pt idx="356">
                  <c:v>154.14411805341297</c:v>
                </c:pt>
                <c:pt idx="357">
                  <c:v>164.90831959557545</c:v>
                </c:pt>
                <c:pt idx="358">
                  <c:v>158.98916368019491</c:v>
                </c:pt>
                <c:pt idx="359">
                  <c:v>181.62827057473442</c:v>
                </c:pt>
                <c:pt idx="360">
                  <c:v>214.6361257539811</c:v>
                </c:pt>
                <c:pt idx="361">
                  <c:v>235.53429837476688</c:v>
                </c:pt>
                <c:pt idx="362">
                  <c:v>243.01757356320741</c:v>
                </c:pt>
                <c:pt idx="363">
                  <c:v>237.48387951712903</c:v>
                </c:pt>
                <c:pt idx="364">
                  <c:v>228.38387951707773</c:v>
                </c:pt>
                <c:pt idx="365">
                  <c:v>225.98387951702716</c:v>
                </c:pt>
                <c:pt idx="366">
                  <c:v>212.43387951697878</c:v>
                </c:pt>
                <c:pt idx="367">
                  <c:v>199.93387951692966</c:v>
                </c:pt>
                <c:pt idx="368">
                  <c:v>197.48387951687801</c:v>
                </c:pt>
                <c:pt idx="369">
                  <c:v>187.18073512997762</c:v>
                </c:pt>
                <c:pt idx="370">
                  <c:v>163.72319682780653</c:v>
                </c:pt>
                <c:pt idx="371">
                  <c:v>122.64837632371564</c:v>
                </c:pt>
                <c:pt idx="372">
                  <c:v>109.9332346630963</c:v>
                </c:pt>
                <c:pt idx="373">
                  <c:v>117.13082346527517</c:v>
                </c:pt>
                <c:pt idx="374">
                  <c:v>125.65914754097503</c:v>
                </c:pt>
                <c:pt idx="375">
                  <c:v>118.16520285521619</c:v>
                </c:pt>
                <c:pt idx="376">
                  <c:v>106.37788133823597</c:v>
                </c:pt>
                <c:pt idx="377">
                  <c:v>99.787017198696049</c:v>
                </c:pt>
                <c:pt idx="378">
                  <c:v>112.02163665233456</c:v>
                </c:pt>
                <c:pt idx="379">
                  <c:v>96.202829485353504</c:v>
                </c:pt>
                <c:pt idx="380">
                  <c:v>72.589615027485706</c:v>
                </c:pt>
                <c:pt idx="381">
                  <c:v>59.671350202039321</c:v>
                </c:pt>
                <c:pt idx="382">
                  <c:v>39.553911460399831</c:v>
                </c:pt>
                <c:pt idx="383">
                  <c:v>33.880720702522012</c:v>
                </c:pt>
                <c:pt idx="384">
                  <c:v>41.991419467351079</c:v>
                </c:pt>
                <c:pt idx="385">
                  <c:v>41.435917941922526</c:v>
                </c:pt>
                <c:pt idx="386">
                  <c:v>42.23591794197273</c:v>
                </c:pt>
                <c:pt idx="387">
                  <c:v>46.385917942021479</c:v>
                </c:pt>
                <c:pt idx="388">
                  <c:v>34.885917942068772</c:v>
                </c:pt>
                <c:pt idx="389">
                  <c:v>16.938239213479392</c:v>
                </c:pt>
                <c:pt idx="390">
                  <c:v>30.028399887667547</c:v>
                </c:pt>
                <c:pt idx="391">
                  <c:v>45.954899196336555</c:v>
                </c:pt>
                <c:pt idx="392">
                  <c:v>65.871499882076023</c:v>
                </c:pt>
                <c:pt idx="393">
                  <c:v>66.166676383716549</c:v>
                </c:pt>
                <c:pt idx="394">
                  <c:v>68.411054219979633</c:v>
                </c:pt>
                <c:pt idx="395">
                  <c:v>52.79871312072828</c:v>
                </c:pt>
                <c:pt idx="396">
                  <c:v>52.646097344631926</c:v>
                </c:pt>
                <c:pt idx="397">
                  <c:v>42.709993463209685</c:v>
                </c:pt>
                <c:pt idx="398">
                  <c:v>46.083306979990084</c:v>
                </c:pt>
                <c:pt idx="399">
                  <c:v>53.252114146971508</c:v>
                </c:pt>
                <c:pt idx="400">
                  <c:v>49.889328751849462</c:v>
                </c:pt>
                <c:pt idx="401">
                  <c:v>40.239427098771557</c:v>
                </c:pt>
                <c:pt idx="402">
                  <c:v>31.989427098771557</c:v>
                </c:pt>
                <c:pt idx="403">
                  <c:v>23.196311902729576</c:v>
                </c:pt>
                <c:pt idx="404">
                  <c:v>15.635613137899782</c:v>
                </c:pt>
                <c:pt idx="405">
                  <c:v>10.641114663325425</c:v>
                </c:pt>
                <c:pt idx="406">
                  <c:v>-4.4139960225838877</c:v>
                </c:pt>
                <c:pt idx="407">
                  <c:v>12.764037491549971</c:v>
                </c:pt>
                <c:pt idx="408">
                  <c:v>20.283978120567554</c:v>
                </c:pt>
                <c:pt idx="409">
                  <c:v>23.09077526936926</c:v>
                </c:pt>
                <c:pt idx="410">
                  <c:v>20.545457655718565</c:v>
                </c:pt>
                <c:pt idx="411">
                  <c:v>15.71336590493047</c:v>
                </c:pt>
                <c:pt idx="412">
                  <c:v>17.498088746991925</c:v>
                </c:pt>
                <c:pt idx="413">
                  <c:v>-4.6355226889172627</c:v>
                </c:pt>
                <c:pt idx="414">
                  <c:v>-17.659823944279196</c:v>
                </c:pt>
                <c:pt idx="415">
                  <c:v>-2.954027232268345</c:v>
                </c:pt>
                <c:pt idx="416">
                  <c:v>-8.5739639181192615</c:v>
                </c:pt>
                <c:pt idx="417">
                  <c:v>-22.801248167010272</c:v>
                </c:pt>
                <c:pt idx="418">
                  <c:v>-27.337060804218709</c:v>
                </c:pt>
                <c:pt idx="419">
                  <c:v>-39.383591328212788</c:v>
                </c:pt>
                <c:pt idx="420">
                  <c:v>-48.743092816592252</c:v>
                </c:pt>
                <c:pt idx="421">
                  <c:v>-25.594256996902914</c:v>
                </c:pt>
                <c:pt idx="422">
                  <c:v>-8.8641373065420339</c:v>
                </c:pt>
                <c:pt idx="423">
                  <c:v>-0.80283614823929383</c:v>
                </c:pt>
                <c:pt idx="424">
                  <c:v>-1.2876944880699739</c:v>
                </c:pt>
                <c:pt idx="425">
                  <c:v>2.4058432802994503</c:v>
                </c:pt>
                <c:pt idx="426">
                  <c:v>20.888466446651364</c:v>
                </c:pt>
                <c:pt idx="427">
                  <c:v>24.474066393559042</c:v>
                </c:pt>
                <c:pt idx="428">
                  <c:v>3.194820549000724</c:v>
                </c:pt>
                <c:pt idx="429">
                  <c:v>16.489120399000967</c:v>
                </c:pt>
                <c:pt idx="430">
                  <c:v>4.1518156411311793</c:v>
                </c:pt>
                <c:pt idx="431">
                  <c:v>-11.023790597360858</c:v>
                </c:pt>
                <c:pt idx="432">
                  <c:v>-35.939040273800856</c:v>
                </c:pt>
                <c:pt idx="433">
                  <c:v>-24.871790146113199</c:v>
                </c:pt>
                <c:pt idx="434">
                  <c:v>-11.325615614372509</c:v>
                </c:pt>
                <c:pt idx="435">
                  <c:v>-15.678906659253698</c:v>
                </c:pt>
                <c:pt idx="436">
                  <c:v>-14.414702310723442</c:v>
                </c:pt>
                <c:pt idx="437">
                  <c:v>-11.594201144902399</c:v>
                </c:pt>
                <c:pt idx="438">
                  <c:v>-30.623366765012179</c:v>
                </c:pt>
                <c:pt idx="439">
                  <c:v>-29.925752740347889</c:v>
                </c:pt>
                <c:pt idx="440">
                  <c:v>-24.253717028399478</c:v>
                </c:pt>
                <c:pt idx="441">
                  <c:v>-53.203875559829612</c:v>
                </c:pt>
                <c:pt idx="442">
                  <c:v>-48.899686462227692</c:v>
                </c:pt>
                <c:pt idx="443">
                  <c:v>-55.756865544351967</c:v>
                </c:pt>
                <c:pt idx="444">
                  <c:v>-64.971687602070233</c:v>
                </c:pt>
                <c:pt idx="445">
                  <c:v>-65.859294862710158</c:v>
                </c:pt>
                <c:pt idx="446">
                  <c:v>-67.5431738071984</c:v>
                </c:pt>
                <c:pt idx="447">
                  <c:v>-88.627282881787323</c:v>
                </c:pt>
                <c:pt idx="448">
                  <c:v>-67.491509636176488</c:v>
                </c:pt>
                <c:pt idx="449">
                  <c:v>-60.217447401817481</c:v>
                </c:pt>
                <c:pt idx="450">
                  <c:v>-35.473534449818544</c:v>
                </c:pt>
                <c:pt idx="451">
                  <c:v>-33.50373280822896</c:v>
                </c:pt>
                <c:pt idx="452">
                  <c:v>-28.300577991936734</c:v>
                </c:pt>
                <c:pt idx="453">
                  <c:v>-1.5252722445784457</c:v>
                </c:pt>
                <c:pt idx="454">
                  <c:v>4.0682509559082973</c:v>
                </c:pt>
                <c:pt idx="455">
                  <c:v>25.131125970196081</c:v>
                </c:pt>
                <c:pt idx="456">
                  <c:v>20.139178442976117</c:v>
                </c:pt>
                <c:pt idx="457">
                  <c:v>41.115226933763552</c:v>
                </c:pt>
                <c:pt idx="458">
                  <c:v>62.108346721084672</c:v>
                </c:pt>
                <c:pt idx="459">
                  <c:v>68.572705340033281</c:v>
                </c:pt>
                <c:pt idx="460">
                  <c:v>68.796635775715913</c:v>
                </c:pt>
                <c:pt idx="461">
                  <c:v>70.401630282225597</c:v>
                </c:pt>
                <c:pt idx="462">
                  <c:v>69.265654355995139</c:v>
                </c:pt>
                <c:pt idx="463">
                  <c:v>67.43269121895537</c:v>
                </c:pt>
                <c:pt idx="464">
                  <c:v>72.806156007874961</c:v>
                </c:pt>
                <c:pt idx="465">
                  <c:v>58.145372848413899</c:v>
                </c:pt>
                <c:pt idx="466">
                  <c:v>38.253453679335507</c:v>
                </c:pt>
                <c:pt idx="467">
                  <c:v>21.446187818248291</c:v>
                </c:pt>
                <c:pt idx="468">
                  <c:v>5.4761832692438475</c:v>
                </c:pt>
                <c:pt idx="469">
                  <c:v>-6.7793966607459879</c:v>
                </c:pt>
                <c:pt idx="470">
                  <c:v>-29.402690730077666</c:v>
                </c:pt>
                <c:pt idx="471">
                  <c:v>-35.203783786606436</c:v>
                </c:pt>
                <c:pt idx="472">
                  <c:v>-38.000763672756875</c:v>
                </c:pt>
                <c:pt idx="473">
                  <c:v>-76.278417264704331</c:v>
                </c:pt>
                <c:pt idx="474">
                  <c:v>-95.651135411217183</c:v>
                </c:pt>
                <c:pt idx="475">
                  <c:v>-110.0665935106972</c:v>
                </c:pt>
                <c:pt idx="476">
                  <c:v>-108.15600491949772</c:v>
                </c:pt>
                <c:pt idx="477">
                  <c:v>-120.55325476389771</c:v>
                </c:pt>
                <c:pt idx="478">
                  <c:v>-119.95681266899919</c:v>
                </c:pt>
                <c:pt idx="479">
                  <c:v>-127.20248408436055</c:v>
                </c:pt>
                <c:pt idx="480">
                  <c:v>-136.55134165228264</c:v>
                </c:pt>
                <c:pt idx="481">
                  <c:v>-146.81619430771025</c:v>
                </c:pt>
                <c:pt idx="482">
                  <c:v>-157.74349742611048</c:v>
                </c:pt>
                <c:pt idx="483">
                  <c:v>-157.48514249067011</c:v>
                </c:pt>
                <c:pt idx="484">
                  <c:v>-154.47074464696743</c:v>
                </c:pt>
                <c:pt idx="485">
                  <c:v>-158.54613804999281</c:v>
                </c:pt>
                <c:pt idx="486">
                  <c:v>-171.516721030197</c:v>
                </c:pt>
                <c:pt idx="487">
                  <c:v>-189.07600713550164</c:v>
                </c:pt>
                <c:pt idx="488">
                  <c:v>-214.56636090188113</c:v>
                </c:pt>
                <c:pt idx="489">
                  <c:v>-230.35926058889891</c:v>
                </c:pt>
                <c:pt idx="490">
                  <c:v>-239.37581884253814</c:v>
                </c:pt>
                <c:pt idx="491">
                  <c:v>-213.87183847646156</c:v>
                </c:pt>
                <c:pt idx="492">
                  <c:v>-204.56796783154277</c:v>
                </c:pt>
                <c:pt idx="493">
                  <c:v>-201.88815606259232</c:v>
                </c:pt>
                <c:pt idx="494">
                  <c:v>-201.52525184680053</c:v>
                </c:pt>
                <c:pt idx="495">
                  <c:v>-208.87611954656495</c:v>
                </c:pt>
                <c:pt idx="496">
                  <c:v>-196.46379987500768</c:v>
                </c:pt>
                <c:pt idx="497">
                  <c:v>-179.50931548065091</c:v>
                </c:pt>
                <c:pt idx="498">
                  <c:v>-173.20662478537088</c:v>
                </c:pt>
                <c:pt idx="499">
                  <c:v>-163.65758518313487</c:v>
                </c:pt>
                <c:pt idx="500">
                  <c:v>-150.82624033712455</c:v>
                </c:pt>
                <c:pt idx="501">
                  <c:v>-120.61678320434839</c:v>
                </c:pt>
                <c:pt idx="502">
                  <c:v>-100.09278141885625</c:v>
                </c:pt>
                <c:pt idx="503">
                  <c:v>-89.226954966565245</c:v>
                </c:pt>
                <c:pt idx="504">
                  <c:v>-106.0337011871743</c:v>
                </c:pt>
                <c:pt idx="505">
                  <c:v>-91.187657394902999</c:v>
                </c:pt>
                <c:pt idx="506">
                  <c:v>-73.143460515782863</c:v>
                </c:pt>
                <c:pt idx="507">
                  <c:v>-50.261287826346233</c:v>
                </c:pt>
                <c:pt idx="508">
                  <c:v>-28.124177805615545</c:v>
                </c:pt>
                <c:pt idx="509">
                  <c:v>-17.946446826785177</c:v>
                </c:pt>
                <c:pt idx="510">
                  <c:v>-8.5053335206812335</c:v>
                </c:pt>
                <c:pt idx="511">
                  <c:v>-26.078331692227948</c:v>
                </c:pt>
                <c:pt idx="512">
                  <c:v>-13.498983035316996</c:v>
                </c:pt>
                <c:pt idx="513">
                  <c:v>6.8553477429777558</c:v>
                </c:pt>
                <c:pt idx="514">
                  <c:v>11.814528379967669</c:v>
                </c:pt>
                <c:pt idx="515">
                  <c:v>1.7583472725891625</c:v>
                </c:pt>
                <c:pt idx="516">
                  <c:v>-4.9715705109501869</c:v>
                </c:pt>
                <c:pt idx="517">
                  <c:v>-16.641545224842048</c:v>
                </c:pt>
                <c:pt idx="518">
                  <c:v>-49.454322797633722</c:v>
                </c:pt>
                <c:pt idx="519">
                  <c:v>-61.13940882370116</c:v>
                </c:pt>
                <c:pt idx="520">
                  <c:v>-70.970151888013788</c:v>
                </c:pt>
                <c:pt idx="521">
                  <c:v>-69.285581963797085</c:v>
                </c:pt>
                <c:pt idx="522">
                  <c:v>-91.9381254319851</c:v>
                </c:pt>
                <c:pt idx="523">
                  <c:v>-116.5902654593101</c:v>
                </c:pt>
                <c:pt idx="524">
                  <c:v>-110.40709199230878</c:v>
                </c:pt>
                <c:pt idx="525">
                  <c:v>-133.02450516254066</c:v>
                </c:pt>
                <c:pt idx="526">
                  <c:v>-130.69090402042275</c:v>
                </c:pt>
                <c:pt idx="527">
                  <c:v>-117.52227870351453</c:v>
                </c:pt>
                <c:pt idx="528">
                  <c:v>-102.18126067499179</c:v>
                </c:pt>
                <c:pt idx="529">
                  <c:v>-115.91397754730315</c:v>
                </c:pt>
                <c:pt idx="530">
                  <c:v>-122.53197284206908</c:v>
                </c:pt>
                <c:pt idx="531">
                  <c:v>-129.03601680488282</c:v>
                </c:pt>
                <c:pt idx="532">
                  <c:v>-159.30153095109745</c:v>
                </c:pt>
                <c:pt idx="533">
                  <c:v>-169.88475807286159</c:v>
                </c:pt>
                <c:pt idx="534">
                  <c:v>-176.91970268733348</c:v>
                </c:pt>
                <c:pt idx="535">
                  <c:v>-168.53438844359152</c:v>
                </c:pt>
                <c:pt idx="536">
                  <c:v>-176.2373525435105</c:v>
                </c:pt>
                <c:pt idx="537">
                  <c:v>-184.43320034886892</c:v>
                </c:pt>
                <c:pt idx="538">
                  <c:v>-165.50955802383396</c:v>
                </c:pt>
                <c:pt idx="539">
                  <c:v>-158.90994965725258</c:v>
                </c:pt>
                <c:pt idx="540">
                  <c:v>-162.94733484401513</c:v>
                </c:pt>
                <c:pt idx="541">
                  <c:v>-178.61791958742469</c:v>
                </c:pt>
                <c:pt idx="542">
                  <c:v>-100.47110052853895</c:v>
                </c:pt>
                <c:pt idx="543">
                  <c:v>-57.805425338839996</c:v>
                </c:pt>
                <c:pt idx="544">
                  <c:v>-48.369845219040144</c:v>
                </c:pt>
                <c:pt idx="545">
                  <c:v>-26.924466524262243</c:v>
                </c:pt>
                <c:pt idx="546">
                  <c:v>-20.704869375162161</c:v>
                </c:pt>
                <c:pt idx="547">
                  <c:v>-21.206501791582923</c:v>
                </c:pt>
                <c:pt idx="548">
                  <c:v>-38.588654507298997</c:v>
                </c:pt>
                <c:pt idx="549">
                  <c:v>-29.694106012142583</c:v>
                </c:pt>
                <c:pt idx="550">
                  <c:v>-43.712786067226261</c:v>
                </c:pt>
                <c:pt idx="551">
                  <c:v>-42.144601815869464</c:v>
                </c:pt>
                <c:pt idx="552">
                  <c:v>-44.777537947737073</c:v>
                </c:pt>
                <c:pt idx="553">
                  <c:v>-54.483321599933333</c:v>
                </c:pt>
                <c:pt idx="554">
                  <c:v>-52.741212260050816</c:v>
                </c:pt>
                <c:pt idx="555">
                  <c:v>-48.448542593236198</c:v>
                </c:pt>
                <c:pt idx="556">
                  <c:v>-54.52461832357767</c:v>
                </c:pt>
                <c:pt idx="557">
                  <c:v>-39.639854128276056</c:v>
                </c:pt>
                <c:pt idx="558">
                  <c:v>-33.823581879463745</c:v>
                </c:pt>
                <c:pt idx="559">
                  <c:v>-33.422587193917934</c:v>
                </c:pt>
                <c:pt idx="560">
                  <c:v>-25.487763722778254</c:v>
                </c:pt>
                <c:pt idx="561">
                  <c:v>-38.26814915088471</c:v>
                </c:pt>
                <c:pt idx="562">
                  <c:v>-120.44781059268462</c:v>
                </c:pt>
                <c:pt idx="563">
                  <c:v>-169.00132941028278</c:v>
                </c:pt>
                <c:pt idx="564">
                  <c:v>-205.64428109552864</c:v>
                </c:pt>
                <c:pt idx="565">
                  <c:v>-233.54321250867906</c:v>
                </c:pt>
                <c:pt idx="566">
                  <c:v>-248.23188199067954</c:v>
                </c:pt>
                <c:pt idx="567">
                  <c:v>-251.73203514747911</c:v>
                </c:pt>
                <c:pt idx="568">
                  <c:v>-233.13235187830833</c:v>
                </c:pt>
                <c:pt idx="569">
                  <c:v>-228.97590727186434</c:v>
                </c:pt>
                <c:pt idx="570">
                  <c:v>-216.6828359840747</c:v>
                </c:pt>
                <c:pt idx="571">
                  <c:v>-235.75769822015354</c:v>
                </c:pt>
                <c:pt idx="572">
                  <c:v>-236.04827364503944</c:v>
                </c:pt>
                <c:pt idx="573">
                  <c:v>-236.59474141777901</c:v>
                </c:pt>
                <c:pt idx="574">
                  <c:v>-254.71960739815222</c:v>
                </c:pt>
                <c:pt idx="575">
                  <c:v>-265.95235491117091</c:v>
                </c:pt>
                <c:pt idx="576">
                  <c:v>-274.56381615001192</c:v>
                </c:pt>
                <c:pt idx="577">
                  <c:v>-301.33420450650556</c:v>
                </c:pt>
                <c:pt idx="578">
                  <c:v>-331.96629337165177</c:v>
                </c:pt>
                <c:pt idx="579">
                  <c:v>-356.73313994827913</c:v>
                </c:pt>
                <c:pt idx="580">
                  <c:v>-361.73660312064749</c:v>
                </c:pt>
                <c:pt idx="581">
                  <c:v>-352.31860171010885</c:v>
                </c:pt>
                <c:pt idx="582">
                  <c:v>-355.27471234747827</c:v>
                </c:pt>
                <c:pt idx="583">
                  <c:v>-339.5466907468126</c:v>
                </c:pt>
                <c:pt idx="584">
                  <c:v>-318.22983152032975</c:v>
                </c:pt>
                <c:pt idx="585">
                  <c:v>-293.80283304096702</c:v>
                </c:pt>
                <c:pt idx="586">
                  <c:v>-273.80710398465089</c:v>
                </c:pt>
                <c:pt idx="587">
                  <c:v>-251.09219182707238</c:v>
                </c:pt>
                <c:pt idx="588">
                  <c:v>-236.52977535821265</c:v>
                </c:pt>
                <c:pt idx="589">
                  <c:v>-230.09427004213103</c:v>
                </c:pt>
                <c:pt idx="590">
                  <c:v>-225.62201636100144</c:v>
                </c:pt>
                <c:pt idx="591">
                  <c:v>-214.05490546294095</c:v>
                </c:pt>
                <c:pt idx="592">
                  <c:v>-221.74283391713834</c:v>
                </c:pt>
                <c:pt idx="593">
                  <c:v>-221.85526906320592</c:v>
                </c:pt>
                <c:pt idx="594">
                  <c:v>-197.29904405078742</c:v>
                </c:pt>
                <c:pt idx="595">
                  <c:v>-183.69524362022821</c:v>
                </c:pt>
                <c:pt idx="596">
                  <c:v>-172.86068766902827</c:v>
                </c:pt>
                <c:pt idx="597">
                  <c:v>-174.12368805698316</c:v>
                </c:pt>
                <c:pt idx="598">
                  <c:v>-178.34229436420173</c:v>
                </c:pt>
                <c:pt idx="599">
                  <c:v>-165.0817889955033</c:v>
                </c:pt>
                <c:pt idx="600">
                  <c:v>-180.80331440160262</c:v>
                </c:pt>
                <c:pt idx="601">
                  <c:v>-198.67063338497246</c:v>
                </c:pt>
                <c:pt idx="602">
                  <c:v>-201.68567252506182</c:v>
                </c:pt>
                <c:pt idx="603">
                  <c:v>-200.41595967398098</c:v>
                </c:pt>
                <c:pt idx="604">
                  <c:v>-196.91342223661013</c:v>
                </c:pt>
                <c:pt idx="605">
                  <c:v>-221.85019457912858</c:v>
                </c:pt>
                <c:pt idx="606">
                  <c:v>-262.58364343017274</c:v>
                </c:pt>
                <c:pt idx="607">
                  <c:v>-293.96573677147353</c:v>
                </c:pt>
                <c:pt idx="608">
                  <c:v>-343.09582382035114</c:v>
                </c:pt>
                <c:pt idx="609">
                  <c:v>-373.73394366259345</c:v>
                </c:pt>
                <c:pt idx="610">
                  <c:v>-396.12395882838973</c:v>
                </c:pt>
                <c:pt idx="611">
                  <c:v>-402.06259689705075</c:v>
                </c:pt>
                <c:pt idx="612">
                  <c:v>-399.36111082327261</c:v>
                </c:pt>
                <c:pt idx="613">
                  <c:v>-402.37380702662449</c:v>
                </c:pt>
                <c:pt idx="614">
                  <c:v>-416.97920952394452</c:v>
                </c:pt>
                <c:pt idx="615">
                  <c:v>-424.48134961108371</c:v>
                </c:pt>
                <c:pt idx="616">
                  <c:v>-419.60928318828519</c:v>
                </c:pt>
                <c:pt idx="617">
                  <c:v>-399.50123318170699</c:v>
                </c:pt>
                <c:pt idx="618">
                  <c:v>-361.64579580328791</c:v>
                </c:pt>
                <c:pt idx="619">
                  <c:v>-350.07378192796932</c:v>
                </c:pt>
                <c:pt idx="620">
                  <c:v>-345.34591553223072</c:v>
                </c:pt>
                <c:pt idx="621">
                  <c:v>-327.60792747367123</c:v>
                </c:pt>
                <c:pt idx="622">
                  <c:v>-316.88443103060126</c:v>
                </c:pt>
                <c:pt idx="623">
                  <c:v>-322.80696188290131</c:v>
                </c:pt>
                <c:pt idx="624">
                  <c:v>-314.88359646276149</c:v>
                </c:pt>
                <c:pt idx="625">
                  <c:v>-295.36900263664211</c:v>
                </c:pt>
                <c:pt idx="626">
                  <c:v>-269.17113991695805</c:v>
                </c:pt>
                <c:pt idx="627">
                  <c:v>-257.64560885735955</c:v>
                </c:pt>
                <c:pt idx="628">
                  <c:v>-225.54452391179802</c:v>
                </c:pt>
                <c:pt idx="629">
                  <c:v>-172.33987496220834</c:v>
                </c:pt>
                <c:pt idx="630">
                  <c:v>-139.62416703811141</c:v>
                </c:pt>
                <c:pt idx="631">
                  <c:v>-124.45204120530252</c:v>
                </c:pt>
                <c:pt idx="632">
                  <c:v>-117.63985979426252</c:v>
                </c:pt>
                <c:pt idx="633">
                  <c:v>-115.38173146130248</c:v>
                </c:pt>
                <c:pt idx="634">
                  <c:v>-89.975982138843392</c:v>
                </c:pt>
                <c:pt idx="635">
                  <c:v>-81.362516250403132</c:v>
                </c:pt>
                <c:pt idx="636">
                  <c:v>-92.017970955133933</c:v>
                </c:pt>
                <c:pt idx="637">
                  <c:v>-105.43599116243058</c:v>
                </c:pt>
                <c:pt idx="638">
                  <c:v>-134.90786931185175</c:v>
                </c:pt>
                <c:pt idx="639">
                  <c:v>-159.42312463360759</c:v>
                </c:pt>
                <c:pt idx="640">
                  <c:v>-177.52874702442932</c:v>
                </c:pt>
                <c:pt idx="641">
                  <c:v>-199.68969954044951</c:v>
                </c:pt>
                <c:pt idx="642">
                  <c:v>-214.04767470871047</c:v>
                </c:pt>
                <c:pt idx="643">
                  <c:v>-202.87184250987229</c:v>
                </c:pt>
                <c:pt idx="644">
                  <c:v>-194.69149291699068</c:v>
                </c:pt>
                <c:pt idx="645">
                  <c:v>-180.44197490033002</c:v>
                </c:pt>
                <c:pt idx="646">
                  <c:v>-187.90118851946863</c:v>
                </c:pt>
                <c:pt idx="647">
                  <c:v>-200.34151631154782</c:v>
                </c:pt>
                <c:pt idx="648">
                  <c:v>-216.13777044151175</c:v>
                </c:pt>
                <c:pt idx="649">
                  <c:v>-243.02623104053964</c:v>
                </c:pt>
                <c:pt idx="650">
                  <c:v>-263.24306883200006</c:v>
                </c:pt>
                <c:pt idx="651">
                  <c:v>-265.46249798258941</c:v>
                </c:pt>
                <c:pt idx="652">
                  <c:v>-278.02817159378901</c:v>
                </c:pt>
                <c:pt idx="653">
                  <c:v>-291.24490326742853</c:v>
                </c:pt>
                <c:pt idx="654">
                  <c:v>-350.12172498476502</c:v>
                </c:pt>
                <c:pt idx="655">
                  <c:v>-361.82018357550805</c:v>
                </c:pt>
                <c:pt idx="656">
                  <c:v>-358.62408754359603</c:v>
                </c:pt>
                <c:pt idx="657">
                  <c:v>-344.55388763106021</c:v>
                </c:pt>
                <c:pt idx="658">
                  <c:v>-310.40043728711862</c:v>
                </c:pt>
                <c:pt idx="659">
                  <c:v>-262.56138013373857</c:v>
                </c:pt>
                <c:pt idx="660">
                  <c:v>-213.70004037969738</c:v>
                </c:pt>
                <c:pt idx="661">
                  <c:v>-191.13810047075822</c:v>
                </c:pt>
                <c:pt idx="662">
                  <c:v>-163.14723193383907</c:v>
                </c:pt>
                <c:pt idx="663">
                  <c:v>-151.68143408227661</c:v>
                </c:pt>
                <c:pt idx="664">
                  <c:v>-178.0774434481591</c:v>
                </c:pt>
                <c:pt idx="665">
                  <c:v>-190.85273323173897</c:v>
                </c:pt>
                <c:pt idx="666">
                  <c:v>-196.80278668803658</c:v>
                </c:pt>
                <c:pt idx="667">
                  <c:v>-226.48357405537899</c:v>
                </c:pt>
                <c:pt idx="668">
                  <c:v>-251.32272720301989</c:v>
                </c:pt>
                <c:pt idx="669">
                  <c:v>-276.7589878517374</c:v>
                </c:pt>
                <c:pt idx="670">
                  <c:v>-262.25357769656148</c:v>
                </c:pt>
                <c:pt idx="671">
                  <c:v>-209.32133141663871</c:v>
                </c:pt>
                <c:pt idx="672">
                  <c:v>-135.67499895979927</c:v>
                </c:pt>
                <c:pt idx="673">
                  <c:v>-62.579450989020188</c:v>
                </c:pt>
                <c:pt idx="674">
                  <c:v>27.176138760318281</c:v>
                </c:pt>
                <c:pt idx="675">
                  <c:v>81.101104820179899</c:v>
                </c:pt>
                <c:pt idx="676">
                  <c:v>129.00267557625557</c:v>
                </c:pt>
                <c:pt idx="677">
                  <c:v>167.04862235153814</c:v>
                </c:pt>
                <c:pt idx="678">
                  <c:v>161.26890210825877</c:v>
                </c:pt>
                <c:pt idx="679">
                  <c:v>149.53919733281691</c:v>
                </c:pt>
                <c:pt idx="680">
                  <c:v>147.34495499487821</c:v>
                </c:pt>
                <c:pt idx="681">
                  <c:v>152.87342109135716</c:v>
                </c:pt>
                <c:pt idx="682">
                  <c:v>123.92869322784099</c:v>
                </c:pt>
                <c:pt idx="683">
                  <c:v>94.776886675803325</c:v>
                </c:pt>
                <c:pt idx="684">
                  <c:v>99.020873672941889</c:v>
                </c:pt>
                <c:pt idx="685">
                  <c:v>85.696993628482232</c:v>
                </c:pt>
                <c:pt idx="686">
                  <c:v>101.30626070392282</c:v>
                </c:pt>
                <c:pt idx="687">
                  <c:v>129.9780217036423</c:v>
                </c:pt>
                <c:pt idx="688">
                  <c:v>162.45962517666158</c:v>
                </c:pt>
                <c:pt idx="689">
                  <c:v>197.1596251766623</c:v>
                </c:pt>
                <c:pt idx="690">
                  <c:v>193.37153649988068</c:v>
                </c:pt>
                <c:pt idx="691">
                  <c:v>149.8592022622106</c:v>
                </c:pt>
                <c:pt idx="692">
                  <c:v>109.30100720090195</c:v>
                </c:pt>
                <c:pt idx="693">
                  <c:v>57.849233082250066</c:v>
                </c:pt>
                <c:pt idx="694">
                  <c:v>11.854535983658934</c:v>
                </c:pt>
                <c:pt idx="695">
                  <c:v>-18.336835967649677</c:v>
                </c:pt>
                <c:pt idx="696">
                  <c:v>-65.707233595438083</c:v>
                </c:pt>
                <c:pt idx="697">
                  <c:v>-114.30362083850923</c:v>
                </c:pt>
                <c:pt idx="698">
                  <c:v>-129.75125193444364</c:v>
                </c:pt>
                <c:pt idx="699">
                  <c:v>-155.8985263934901</c:v>
                </c:pt>
                <c:pt idx="700">
                  <c:v>-163.05075246492197</c:v>
                </c:pt>
                <c:pt idx="701">
                  <c:v>-162.77867546445123</c:v>
                </c:pt>
                <c:pt idx="702">
                  <c:v>-141.41975765840289</c:v>
                </c:pt>
                <c:pt idx="703">
                  <c:v>-125.2356799563604</c:v>
                </c:pt>
                <c:pt idx="704">
                  <c:v>-103.42490028595967</c:v>
                </c:pt>
                <c:pt idx="705">
                  <c:v>-79.893044960199404</c:v>
                </c:pt>
                <c:pt idx="706">
                  <c:v>-60.763038817940469</c:v>
                </c:pt>
                <c:pt idx="707">
                  <c:v>-44.418182940564293</c:v>
                </c:pt>
                <c:pt idx="708">
                  <c:v>-43.809561818461589</c:v>
                </c:pt>
                <c:pt idx="709">
                  <c:v>-44.609561817960639</c:v>
                </c:pt>
                <c:pt idx="710">
                  <c:v>-49.959561818011935</c:v>
                </c:pt>
                <c:pt idx="711">
                  <c:v>-65.541914214700228</c:v>
                </c:pt>
                <c:pt idx="712">
                  <c:v>-73.82655941007215</c:v>
                </c:pt>
                <c:pt idx="713">
                  <c:v>-71.661729921521328</c:v>
                </c:pt>
                <c:pt idx="714">
                  <c:v>-73.966702108804384</c:v>
                </c:pt>
                <c:pt idx="715">
                  <c:v>-89.698788245852484</c:v>
                </c:pt>
                <c:pt idx="716">
                  <c:v>-91.604438881724491</c:v>
                </c:pt>
                <c:pt idx="717">
                  <c:v>-111.66958054229508</c:v>
                </c:pt>
                <c:pt idx="718">
                  <c:v>-123.71968170626133</c:v>
                </c:pt>
                <c:pt idx="719">
                  <c:v>-116.16024676403686</c:v>
                </c:pt>
                <c:pt idx="720">
                  <c:v>-116.55802069260608</c:v>
                </c:pt>
                <c:pt idx="721">
                  <c:v>-110.19411805151685</c:v>
                </c:pt>
                <c:pt idx="722">
                  <c:v>-116.75831959362949</c:v>
                </c:pt>
                <c:pt idx="723">
                  <c:v>-107.53916367824968</c:v>
                </c:pt>
                <c:pt idx="724">
                  <c:v>-99.628270572788097</c:v>
                </c:pt>
                <c:pt idx="725">
                  <c:v>-90.810125899048217</c:v>
                </c:pt>
                <c:pt idx="726">
                  <c:v>-85.440132041305333</c:v>
                </c:pt>
                <c:pt idx="727">
                  <c:v>-81.323407229745499</c:v>
                </c:pt>
                <c:pt idx="728">
                  <c:v>-79.289713184165521</c:v>
                </c:pt>
                <c:pt idx="729">
                  <c:v>-78.03971318461663</c:v>
                </c:pt>
                <c:pt idx="730">
                  <c:v>-71.839713184515858</c:v>
                </c:pt>
                <c:pt idx="731">
                  <c:v>-67.339713184466746</c:v>
                </c:pt>
                <c:pt idx="732">
                  <c:v>-65.439713184416178</c:v>
                </c:pt>
                <c:pt idx="733">
                  <c:v>-63.989713184366337</c:v>
                </c:pt>
                <c:pt idx="734">
                  <c:v>-50.341499436004597</c:v>
                </c:pt>
                <c:pt idx="735">
                  <c:v>-40.6839611338346</c:v>
                </c:pt>
                <c:pt idx="736">
                  <c:v>-15.909140629742978</c:v>
                </c:pt>
                <c:pt idx="737">
                  <c:v>23.056001030876359</c:v>
                </c:pt>
                <c:pt idx="738">
                  <c:v>39.308412228698216</c:v>
                </c:pt>
                <c:pt idx="739">
                  <c:v>49.130088152996905</c:v>
                </c:pt>
                <c:pt idx="740">
                  <c:v>30.67403283875683</c:v>
                </c:pt>
                <c:pt idx="741">
                  <c:v>16.711354355737058</c:v>
                </c:pt>
                <c:pt idx="742">
                  <c:v>15.852218495276247</c:v>
                </c:pt>
                <c:pt idx="743">
                  <c:v>-1.4324009583615407</c:v>
                </c:pt>
                <c:pt idx="744">
                  <c:v>-17.1135937913823</c:v>
                </c:pt>
                <c:pt idx="745">
                  <c:v>-44.226379186502527</c:v>
                </c:pt>
                <c:pt idx="746">
                  <c:v>-89.026280839581887</c:v>
                </c:pt>
                <c:pt idx="747">
                  <c:v>-112.20884209744145</c:v>
                </c:pt>
                <c:pt idx="748">
                  <c:v>-123.18565133906486</c:v>
                </c:pt>
                <c:pt idx="749">
                  <c:v>-134.8463501038932</c:v>
                </c:pt>
                <c:pt idx="750">
                  <c:v>-158.24084857846356</c:v>
                </c:pt>
                <c:pt idx="751">
                  <c:v>-170.09084857851303</c:v>
                </c:pt>
                <c:pt idx="752">
                  <c:v>-201.49084857856178</c:v>
                </c:pt>
                <c:pt idx="753">
                  <c:v>-237.69084857810958</c:v>
                </c:pt>
                <c:pt idx="754">
                  <c:v>-257.33823921047951</c:v>
                </c:pt>
                <c:pt idx="755">
                  <c:v>-283.07839988466912</c:v>
                </c:pt>
                <c:pt idx="756">
                  <c:v>-319.95489919333886</c:v>
                </c:pt>
                <c:pt idx="757">
                  <c:v>-351.07149987857883</c:v>
                </c:pt>
                <c:pt idx="758">
                  <c:v>-364.9666763802179</c:v>
                </c:pt>
                <c:pt idx="759">
                  <c:v>-386.61105421648062</c:v>
                </c:pt>
                <c:pt idx="760">
                  <c:v>-384.04871311723036</c:v>
                </c:pt>
                <c:pt idx="761">
                  <c:v>-397.89609734113401</c:v>
                </c:pt>
                <c:pt idx="762">
                  <c:v>-405.30999345971213</c:v>
                </c:pt>
                <c:pt idx="763">
                  <c:v>-413.93330697649253</c:v>
                </c:pt>
                <c:pt idx="764">
                  <c:v>-420.75211414347359</c:v>
                </c:pt>
                <c:pt idx="765">
                  <c:v>-430.43932874835264</c:v>
                </c:pt>
                <c:pt idx="766">
                  <c:v>-426.28942709477269</c:v>
                </c:pt>
                <c:pt idx="767">
                  <c:v>-418.1394270952751</c:v>
                </c:pt>
                <c:pt idx="768">
                  <c:v>-411.4463118997337</c:v>
                </c:pt>
                <c:pt idx="769">
                  <c:v>-416.08561313440259</c:v>
                </c:pt>
                <c:pt idx="770">
                  <c:v>-405.64111465932911</c:v>
                </c:pt>
                <c:pt idx="771">
                  <c:v>-383.07722642468798</c:v>
                </c:pt>
                <c:pt idx="772">
                  <c:v>-371.27043355872775</c:v>
                </c:pt>
                <c:pt idx="773">
                  <c:v>-362.34022519134669</c:v>
                </c:pt>
                <c:pt idx="774">
                  <c:v>-365.27461167144793</c:v>
                </c:pt>
                <c:pt idx="775">
                  <c:v>-354.71353491551781</c:v>
                </c:pt>
                <c:pt idx="776">
                  <c:v>-329.9310527787693</c:v>
                </c:pt>
                <c:pt idx="777">
                  <c:v>-312.02250232723964</c:v>
                </c:pt>
                <c:pt idx="778">
                  <c:v>-285.37331979595001</c:v>
                </c:pt>
                <c:pt idx="779">
                  <c:v>-260.9049282324977</c:v>
                </c:pt>
                <c:pt idx="780">
                  <c:v>-265.66689380684875</c:v>
                </c:pt>
                <c:pt idx="781">
                  <c:v>-280.27464502585099</c:v>
                </c:pt>
                <c:pt idx="782">
                  <c:v>-277.28125917379111</c:v>
                </c:pt>
                <c:pt idx="783">
                  <c:v>-276.58579794980324</c:v>
                </c:pt>
                <c:pt idx="784">
                  <c:v>-279.0220274212279</c:v>
                </c:pt>
                <c:pt idx="785">
                  <c:v>-261.18650466489635</c:v>
                </c:pt>
                <c:pt idx="786">
                  <c:v>-250.03729184473741</c:v>
                </c:pt>
                <c:pt idx="787">
                  <c:v>-237.62854894952761</c:v>
                </c:pt>
                <c:pt idx="788">
                  <c:v>-234.26811644444024</c:v>
                </c:pt>
                <c:pt idx="789">
                  <c:v>-218.20309125337735</c:v>
                </c:pt>
                <c:pt idx="790">
                  <c:v>-189.0818275518177</c:v>
                </c:pt>
                <c:pt idx="791">
                  <c:v>-175.23817501768826</c:v>
                </c:pt>
                <c:pt idx="792">
                  <c:v>-159.92179479214792</c:v>
                </c:pt>
                <c:pt idx="793">
                  <c:v>-134.09269794398642</c:v>
                </c:pt>
                <c:pt idx="794">
                  <c:v>-140.30940846269004</c:v>
                </c:pt>
                <c:pt idx="795">
                  <c:v>-144.38786284659909</c:v>
                </c:pt>
                <c:pt idx="796">
                  <c:v>-143.96264699356834</c:v>
                </c:pt>
                <c:pt idx="797">
                  <c:v>-145.71970095963843</c:v>
                </c:pt>
                <c:pt idx="798">
                  <c:v>-156.38046656425649</c:v>
                </c:pt>
                <c:pt idx="799">
                  <c:v>-165.07073140363536</c:v>
                </c:pt>
                <c:pt idx="800">
                  <c:v>-160.31127149596614</c:v>
                </c:pt>
                <c:pt idx="801">
                  <c:v>-144.24778793919359</c:v>
                </c:pt>
                <c:pt idx="802">
                  <c:v>-129.13439070773347</c:v>
                </c:pt>
                <c:pt idx="803">
                  <c:v>-110.86594131603488</c:v>
                </c:pt>
                <c:pt idx="804">
                  <c:v>-93.136562018828045</c:v>
                </c:pt>
                <c:pt idx="805">
                  <c:v>-86.484618998276346</c:v>
                </c:pt>
                <c:pt idx="806">
                  <c:v>-70.682509106745783</c:v>
                </c:pt>
                <c:pt idx="807">
                  <c:v>-85.325560789468</c:v>
                </c:pt>
                <c:pt idx="808">
                  <c:v>-90.080440014924534</c:v>
                </c:pt>
                <c:pt idx="809">
                  <c:v>-91.302205978228812</c:v>
                </c:pt>
                <c:pt idx="810">
                  <c:v>-106.04774731400903</c:v>
                </c:pt>
                <c:pt idx="811">
                  <c:v>-126.47907304184992</c:v>
                </c:pt>
                <c:pt idx="812">
                  <c:v>-130.23435050603075</c:v>
                </c:pt>
                <c:pt idx="813">
                  <c:v>-136.8158148782004</c:v>
                </c:pt>
                <c:pt idx="814">
                  <c:v>-125.26020475211953</c:v>
                </c:pt>
                <c:pt idx="815">
                  <c:v>-139.9463945032403</c:v>
                </c:pt>
                <c:pt idx="816">
                  <c:v>-157.64297240445012</c:v>
                </c:pt>
                <c:pt idx="817">
                  <c:v>-168.19674458896043</c:v>
                </c:pt>
                <c:pt idx="818">
                  <c:v>-197.8010458046374</c:v>
                </c:pt>
                <c:pt idx="819">
                  <c:v>-210.56882290356225</c:v>
                </c:pt>
                <c:pt idx="820">
                  <c:v>-220.08560302144178</c:v>
                </c:pt>
                <c:pt idx="821">
                  <c:v>-209.11725229340118</c:v>
                </c:pt>
                <c:pt idx="822">
                  <c:v>-227.6314999751703</c:v>
                </c:pt>
                <c:pt idx="823">
                  <c:v>-240.51631958199141</c:v>
                </c:pt>
                <c:pt idx="824">
                  <c:v>-244.17056519306061</c:v>
                </c:pt>
                <c:pt idx="825">
                  <c:v>-249.85803096994459</c:v>
                </c:pt>
                <c:pt idx="826">
                  <c:v>-252.1728626767308</c:v>
                </c:pt>
                <c:pt idx="827">
                  <c:v>-248.67231317150254</c:v>
                </c:pt>
                <c:pt idx="828">
                  <c:v>-243.11993494909984</c:v>
                </c:pt>
                <c:pt idx="829">
                  <c:v>-253.68675856174195</c:v>
                </c:pt>
                <c:pt idx="830">
                  <c:v>-258.19690274248205</c:v>
                </c:pt>
                <c:pt idx="831">
                  <c:v>-255.35073189523428</c:v>
                </c:pt>
                <c:pt idx="832">
                  <c:v>-247.24454989946389</c:v>
                </c:pt>
                <c:pt idx="833">
                  <c:v>-245.30837097612311</c:v>
                </c:pt>
                <c:pt idx="834">
                  <c:v>-237.48065698771097</c:v>
                </c:pt>
                <c:pt idx="835">
                  <c:v>-214.47967050316038</c:v>
                </c:pt>
                <c:pt idx="836">
                  <c:v>-207.07623513381986</c:v>
                </c:pt>
                <c:pt idx="837">
                  <c:v>-204.74801031335846</c:v>
                </c:pt>
                <c:pt idx="838">
                  <c:v>-176.03694952276055</c:v>
                </c:pt>
                <c:pt idx="839">
                  <c:v>-166.96083794553851</c:v>
                </c:pt>
                <c:pt idx="840">
                  <c:v>-157.19019254715931</c:v>
                </c:pt>
                <c:pt idx="841">
                  <c:v>-152.78787426105737</c:v>
                </c:pt>
                <c:pt idx="842">
                  <c:v>-135.40347105395995</c:v>
                </c:pt>
                <c:pt idx="843">
                  <c:v>-158.63145929927668</c:v>
                </c:pt>
                <c:pt idx="844">
                  <c:v>-168.65577795581885</c:v>
                </c:pt>
                <c:pt idx="845">
                  <c:v>-159.70200423435199</c:v>
                </c:pt>
                <c:pt idx="846">
                  <c:v>-159.02013596858342</c:v>
                </c:pt>
                <c:pt idx="847">
                  <c:v>-161.00693150888037</c:v>
                </c:pt>
                <c:pt idx="848">
                  <c:v>-180.38959694679579</c:v>
                </c:pt>
                <c:pt idx="849">
                  <c:v>-207.0151634361282</c:v>
                </c:pt>
                <c:pt idx="850">
                  <c:v>-239.08532453628504</c:v>
                </c:pt>
                <c:pt idx="851">
                  <c:v>-245.18224614865176</c:v>
                </c:pt>
                <c:pt idx="852">
                  <c:v>-249.42692533929767</c:v>
                </c:pt>
                <c:pt idx="853">
                  <c:v>-249.62539811253191</c:v>
                </c:pt>
                <c:pt idx="854">
                  <c:v>-267.25116232971413</c:v>
                </c:pt>
                <c:pt idx="855">
                  <c:v>-301.36122493126459</c:v>
                </c:pt>
                <c:pt idx="856">
                  <c:v>-295.29572886384085</c:v>
                </c:pt>
                <c:pt idx="857">
                  <c:v>-301.69372480364109</c:v>
                </c:pt>
                <c:pt idx="858">
                  <c:v>-283.77872480364204</c:v>
                </c:pt>
                <c:pt idx="859">
                  <c:v>-268.71875482260657</c:v>
                </c:pt>
                <c:pt idx="860">
                  <c:v>-256.50922159352376</c:v>
                </c:pt>
                <c:pt idx="861">
                  <c:v>-263.00567190721085</c:v>
                </c:pt>
                <c:pt idx="862">
                  <c:v>-279.51707255484507</c:v>
                </c:pt>
                <c:pt idx="863">
                  <c:v>-248.66431555548479</c:v>
                </c:pt>
                <c:pt idx="864">
                  <c:v>-242.36207924273913</c:v>
                </c:pt>
                <c:pt idx="865">
                  <c:v>-247.04972699583777</c:v>
                </c:pt>
                <c:pt idx="866">
                  <c:v>-258.57905595301963</c:v>
                </c:pt>
                <c:pt idx="867">
                  <c:v>-254.08531721465079</c:v>
                </c:pt>
                <c:pt idx="868">
                  <c:v>-246.14683545160733</c:v>
                </c:pt>
                <c:pt idx="869">
                  <c:v>-208.02047598179888</c:v>
                </c:pt>
                <c:pt idx="870">
                  <c:v>-152.56523401039885</c:v>
                </c:pt>
                <c:pt idx="871">
                  <c:v>-131.40297602848477</c:v>
                </c:pt>
                <c:pt idx="872">
                  <c:v>-114.43950451480123</c:v>
                </c:pt>
                <c:pt idx="873">
                  <c:v>-89.275051516746316</c:v>
                </c:pt>
                <c:pt idx="874">
                  <c:v>-68.395505464504822</c:v>
                </c:pt>
                <c:pt idx="875">
                  <c:v>-18.550241458491655</c:v>
                </c:pt>
                <c:pt idx="876">
                  <c:v>-6.2205201436045172</c:v>
                </c:pt>
                <c:pt idx="877">
                  <c:v>20.753125815883323</c:v>
                </c:pt>
                <c:pt idx="878">
                  <c:v>7.6981211243491998</c:v>
                </c:pt>
                <c:pt idx="879">
                  <c:v>-1.8587202142407477</c:v>
                </c:pt>
                <c:pt idx="880">
                  <c:v>21.734101157850091</c:v>
                </c:pt>
                <c:pt idx="881">
                  <c:v>41.343232608354811</c:v>
                </c:pt>
                <c:pt idx="882">
                  <c:v>66.381069775765354</c:v>
                </c:pt>
                <c:pt idx="883">
                  <c:v>98.596280668756663</c:v>
                </c:pt>
                <c:pt idx="884">
                  <c:v>121.61934053598452</c:v>
                </c:pt>
                <c:pt idx="885">
                  <c:v>140.69845253828316</c:v>
                </c:pt>
                <c:pt idx="886">
                  <c:v>152.1543906978859</c:v>
                </c:pt>
                <c:pt idx="887">
                  <c:v>173.3113943268545</c:v>
                </c:pt>
                <c:pt idx="888">
                  <c:v>206.19788885079834</c:v>
                </c:pt>
                <c:pt idx="889">
                  <c:v>226.48717695235064</c:v>
                </c:pt>
                <c:pt idx="890">
                  <c:v>226.75635106693153</c:v>
                </c:pt>
                <c:pt idx="891">
                  <c:v>217.48602933697475</c:v>
                </c:pt>
                <c:pt idx="892">
                  <c:v>207.26303668661603</c:v>
                </c:pt>
                <c:pt idx="893">
                  <c:v>194.79755838057281</c:v>
                </c:pt>
                <c:pt idx="894">
                  <c:v>212.41160745940397</c:v>
                </c:pt>
                <c:pt idx="895">
                  <c:v>210.3616011225713</c:v>
                </c:pt>
                <c:pt idx="896">
                  <c:v>224.19693276514408</c:v>
                </c:pt>
                <c:pt idx="897">
                  <c:v>233.46311536357825</c:v>
                </c:pt>
                <c:pt idx="898">
                  <c:v>242.44288106719432</c:v>
                </c:pt>
                <c:pt idx="899">
                  <c:v>260.66978642121467</c:v>
                </c:pt>
                <c:pt idx="900">
                  <c:v>258.70075346880185</c:v>
                </c:pt>
                <c:pt idx="901">
                  <c:v>257.41065313245053</c:v>
                </c:pt>
                <c:pt idx="902">
                  <c:v>269.08183975802058</c:v>
                </c:pt>
                <c:pt idx="903">
                  <c:v>251.4669176761945</c:v>
                </c:pt>
                <c:pt idx="904">
                  <c:v>253.88220942750195</c:v>
                </c:pt>
                <c:pt idx="905">
                  <c:v>263.9067318158759</c:v>
                </c:pt>
                <c:pt idx="906">
                  <c:v>264.5669582079754</c:v>
                </c:pt>
                <c:pt idx="907">
                  <c:v>244.84167136529686</c:v>
                </c:pt>
                <c:pt idx="908">
                  <c:v>228.33630988650839</c:v>
                </c:pt>
                <c:pt idx="909">
                  <c:v>219.22959857973547</c:v>
                </c:pt>
                <c:pt idx="910">
                  <c:v>220.55995233256726</c:v>
                </c:pt>
                <c:pt idx="911">
                  <c:v>225.98875084165775</c:v>
                </c:pt>
                <c:pt idx="912">
                  <c:v>232.73995425778594</c:v>
                </c:pt>
                <c:pt idx="913">
                  <c:v>237.08888256812497</c:v>
                </c:pt>
                <c:pt idx="914">
                  <c:v>223.24869503707851</c:v>
                </c:pt>
                <c:pt idx="915">
                  <c:v>221.00390262308974</c:v>
                </c:pt>
                <c:pt idx="916">
                  <c:v>202.37374422480752</c:v>
                </c:pt>
                <c:pt idx="917">
                  <c:v>199.77753105350166</c:v>
                </c:pt>
                <c:pt idx="918">
                  <c:v>194.86792706843698</c:v>
                </c:pt>
                <c:pt idx="919">
                  <c:v>184.01799993487475</c:v>
                </c:pt>
                <c:pt idx="920">
                  <c:v>167.34635119443919</c:v>
                </c:pt>
                <c:pt idx="921">
                  <c:v>148.8528890016205</c:v>
                </c:pt>
                <c:pt idx="922">
                  <c:v>139.29624246805724</c:v>
                </c:pt>
                <c:pt idx="923">
                  <c:v>134.41189865848537</c:v>
                </c:pt>
                <c:pt idx="924">
                  <c:v>125.65163109585956</c:v>
                </c:pt>
                <c:pt idx="925">
                  <c:v>84.652631861461487</c:v>
                </c:pt>
                <c:pt idx="926">
                  <c:v>63.075035674357423</c:v>
                </c:pt>
                <c:pt idx="927">
                  <c:v>48.905000679314981</c:v>
                </c:pt>
                <c:pt idx="928">
                  <c:v>43.88261360949582</c:v>
                </c:pt>
                <c:pt idx="929">
                  <c:v>50.112897827639244</c:v>
                </c:pt>
                <c:pt idx="930">
                  <c:v>54.607710243164547</c:v>
                </c:pt>
                <c:pt idx="931">
                  <c:v>51.809444834721944</c:v>
                </c:pt>
                <c:pt idx="932">
                  <c:v>40.244027725702836</c:v>
                </c:pt>
                <c:pt idx="933">
                  <c:v>27.422529960880638</c:v>
                </c:pt>
                <c:pt idx="934">
                  <c:v>10.77016881853524</c:v>
                </c:pt>
                <c:pt idx="935">
                  <c:v>-19.035553641930164</c:v>
                </c:pt>
                <c:pt idx="936">
                  <c:v>-31.703450075172441</c:v>
                </c:pt>
                <c:pt idx="937">
                  <c:v>-36.728419301467511</c:v>
                </c:pt>
                <c:pt idx="938">
                  <c:v>-31.247627853248559</c:v>
                </c:pt>
                <c:pt idx="939">
                  <c:v>-15.528534892435346</c:v>
                </c:pt>
                <c:pt idx="940">
                  <c:v>-15.650328923715279</c:v>
                </c:pt>
                <c:pt idx="941">
                  <c:v>5.0490640329098824</c:v>
                </c:pt>
                <c:pt idx="942">
                  <c:v>-27.126948557201104</c:v>
                </c:pt>
                <c:pt idx="943">
                  <c:v>-29.433039892255692</c:v>
                </c:pt>
                <c:pt idx="944">
                  <c:v>-27.173757415637738</c:v>
                </c:pt>
                <c:pt idx="945">
                  <c:v>9.2601830696148681</c:v>
                </c:pt>
                <c:pt idx="946">
                  <c:v>37.410801207401164</c:v>
                </c:pt>
                <c:pt idx="947">
                  <c:v>56.168159128494153</c:v>
                </c:pt>
                <c:pt idx="948">
                  <c:v>46.164574012049343</c:v>
                </c:pt>
                <c:pt idx="949">
                  <c:v>23.80286281705412</c:v>
                </c:pt>
                <c:pt idx="950">
                  <c:v>-3.2264516377399559</c:v>
                </c:pt>
                <c:pt idx="951">
                  <c:v>-19.330309974417105</c:v>
                </c:pt>
                <c:pt idx="952">
                  <c:v>-46.734021763075361</c:v>
                </c:pt>
                <c:pt idx="953">
                  <c:v>-55.583576064114823</c:v>
                </c:pt>
                <c:pt idx="954">
                  <c:v>-32.416203157245036</c:v>
                </c:pt>
                <c:pt idx="955">
                  <c:v>6.6631019003416441</c:v>
                </c:pt>
                <c:pt idx="956">
                  <c:v>26.459129894425132</c:v>
                </c:pt>
                <c:pt idx="957">
                  <c:v>27.513209332844781</c:v>
                </c:pt>
                <c:pt idx="958">
                  <c:v>13.159135141280785</c:v>
                </c:pt>
                <c:pt idx="959">
                  <c:v>11.176125719241099</c:v>
                </c:pt>
                <c:pt idx="960">
                  <c:v>20.67107385250165</c:v>
                </c:pt>
                <c:pt idx="961">
                  <c:v>17.067331048043343</c:v>
                </c:pt>
                <c:pt idx="962">
                  <c:v>58.637320688094405</c:v>
                </c:pt>
                <c:pt idx="963">
                  <c:v>73.680289873314905</c:v>
                </c:pt>
                <c:pt idx="964">
                  <c:v>74.809647940606737</c:v>
                </c:pt>
                <c:pt idx="965">
                  <c:v>81.302892912699463</c:v>
                </c:pt>
                <c:pt idx="966">
                  <c:v>80.330192028648526</c:v>
                </c:pt>
                <c:pt idx="967">
                  <c:v>119.20694790870948</c:v>
                </c:pt>
                <c:pt idx="968">
                  <c:v>143.23542056622864</c:v>
                </c:pt>
                <c:pt idx="969">
                  <c:v>129.91042087911956</c:v>
                </c:pt>
                <c:pt idx="970">
                  <c:v>142.10046596341999</c:v>
                </c:pt>
                <c:pt idx="971">
                  <c:v>166.67943995843416</c:v>
                </c:pt>
                <c:pt idx="972">
                  <c:v>211.95945207079603</c:v>
                </c:pt>
                <c:pt idx="973">
                  <c:v>259.15630375587352</c:v>
                </c:pt>
                <c:pt idx="974">
                  <c:v>287.69882423794297</c:v>
                </c:pt>
                <c:pt idx="975">
                  <c:v>303.98795757678454</c:v>
                </c:pt>
                <c:pt idx="976">
                  <c:v>295.47692173072392</c:v>
                </c:pt>
                <c:pt idx="977">
                  <c:v>274.39681738124636</c:v>
                </c:pt>
                <c:pt idx="978">
                  <c:v>271.53031663047113</c:v>
                </c:pt>
                <c:pt idx="979">
                  <c:v>263.68698045724886</c:v>
                </c:pt>
                <c:pt idx="980">
                  <c:v>260.56648734802911</c:v>
                </c:pt>
                <c:pt idx="981">
                  <c:v>256.92950505375302</c:v>
                </c:pt>
                <c:pt idx="982">
                  <c:v>236.95276867799112</c:v>
                </c:pt>
                <c:pt idx="983">
                  <c:v>227.26322887957213</c:v>
                </c:pt>
                <c:pt idx="984">
                  <c:v>212.74244752191589</c:v>
                </c:pt>
                <c:pt idx="985">
                  <c:v>210.38389907867531</c:v>
                </c:pt>
                <c:pt idx="986">
                  <c:v>195.81054349689657</c:v>
                </c:pt>
                <c:pt idx="987">
                  <c:v>153.78077588195447</c:v>
                </c:pt>
                <c:pt idx="988">
                  <c:v>150.66627285843424</c:v>
                </c:pt>
                <c:pt idx="989">
                  <c:v>177.34289413141232</c:v>
                </c:pt>
                <c:pt idx="990">
                  <c:v>168.72248077017503</c:v>
                </c:pt>
                <c:pt idx="991">
                  <c:v>165.33286910816423</c:v>
                </c:pt>
                <c:pt idx="992">
                  <c:v>164.66092971200123</c:v>
                </c:pt>
                <c:pt idx="993">
                  <c:v>154.08659405404251</c:v>
                </c:pt>
                <c:pt idx="994">
                  <c:v>135.18393621423456</c:v>
                </c:pt>
                <c:pt idx="995">
                  <c:v>126.16747307423429</c:v>
                </c:pt>
                <c:pt idx="996">
                  <c:v>137.05549530946701</c:v>
                </c:pt>
                <c:pt idx="997">
                  <c:v>154.76559179646574</c:v>
                </c:pt>
                <c:pt idx="998">
                  <c:v>177.7961380604429</c:v>
                </c:pt>
                <c:pt idx="999">
                  <c:v>187.9486775766236</c:v>
                </c:pt>
                <c:pt idx="1000">
                  <c:v>216.53392188554426</c:v>
                </c:pt>
                <c:pt idx="1001">
                  <c:v>257.08105494069241</c:v>
                </c:pt>
                <c:pt idx="1002">
                  <c:v>287.62346001848891</c:v>
                </c:pt>
                <c:pt idx="1003">
                  <c:v>302.20501462278662</c:v>
                </c:pt>
                <c:pt idx="1004">
                  <c:v>331.52734903106466</c:v>
                </c:pt>
                <c:pt idx="1005">
                  <c:v>337.61952638634466</c:v>
                </c:pt>
                <c:pt idx="1006">
                  <c:v>375.83215050424769</c:v>
                </c:pt>
                <c:pt idx="1007">
                  <c:v>422.20095428928653</c:v>
                </c:pt>
                <c:pt idx="1008">
                  <c:v>469.4178501256265</c:v>
                </c:pt>
                <c:pt idx="1009">
                  <c:v>506.87785012562563</c:v>
                </c:pt>
                <c:pt idx="1010">
                  <c:v>540.8133636890052</c:v>
                </c:pt>
                <c:pt idx="1011">
                  <c:v>569.21413968334309</c:v>
                </c:pt>
                <c:pt idx="1012">
                  <c:v>578.6441082158417</c:v>
                </c:pt>
                <c:pt idx="1013">
                  <c:v>569.86617971996748</c:v>
                </c:pt>
                <c:pt idx="1014">
                  <c:v>571.99247572193781</c:v>
                </c:pt>
                <c:pt idx="1015">
                  <c:v>590.84300551205706</c:v>
                </c:pt>
                <c:pt idx="1016">
                  <c:v>617.5023899832704</c:v>
                </c:pt>
                <c:pt idx="1017">
                  <c:v>641.946811950751</c:v>
                </c:pt>
                <c:pt idx="1018">
                  <c:v>643.07449549455305</c:v>
                </c:pt>
                <c:pt idx="1019">
                  <c:v>690.2261850099294</c:v>
                </c:pt>
                <c:pt idx="1020">
                  <c:v>733.59589029715062</c:v>
                </c:pt>
                <c:pt idx="1021">
                  <c:v>773.43130932689746</c:v>
                </c:pt>
                <c:pt idx="1022">
                  <c:v>814.11254813793676</c:v>
                </c:pt>
                <c:pt idx="1023">
                  <c:v>885.35812499552776</c:v>
                </c:pt>
                <c:pt idx="1024">
                  <c:v>926.81549335289674</c:v>
                </c:pt>
                <c:pt idx="1025">
                  <c:v>955.51056375580811</c:v>
                </c:pt>
                <c:pt idx="1026">
                  <c:v>999.93081790213546</c:v>
                </c:pt>
                <c:pt idx="1027">
                  <c:v>1053.5411726307575</c:v>
                </c:pt>
                <c:pt idx="1028">
                  <c:v>1092.078336014305</c:v>
                </c:pt>
                <c:pt idx="1029">
                  <c:v>1121.7391543195772</c:v>
                </c:pt>
                <c:pt idx="1030">
                  <c:v>1163.1098900309717</c:v>
                </c:pt>
                <c:pt idx="1031">
                  <c:v>1196.3340915922199</c:v>
                </c:pt>
                <c:pt idx="1032">
                  <c:v>1235.3298789596101</c:v>
                </c:pt>
                <c:pt idx="1033">
                  <c:v>1271.1581180924677</c:v>
                </c:pt>
                <c:pt idx="1034">
                  <c:v>1300.8420771846286</c:v>
                </c:pt>
                <c:pt idx="1035">
                  <c:v>1307.0520065346536</c:v>
                </c:pt>
                <c:pt idx="1036">
                  <c:v>1309.2458441742328</c:v>
                </c:pt>
                <c:pt idx="1037">
                  <c:v>1328.1623519740715</c:v>
                </c:pt>
                <c:pt idx="1038">
                  <c:v>1352.9887486333919</c:v>
                </c:pt>
                <c:pt idx="1039">
                  <c:v>1310.2550386071925</c:v>
                </c:pt>
                <c:pt idx="1040">
                  <c:v>1255.1582148716116</c:v>
                </c:pt>
                <c:pt idx="1041">
                  <c:v>1204.8005580345707</c:v>
                </c:pt>
                <c:pt idx="1042">
                  <c:v>1175.0946965195508</c:v>
                </c:pt>
                <c:pt idx="1043">
                  <c:v>1132.6895959571993</c:v>
                </c:pt>
                <c:pt idx="1044">
                  <c:v>1113.2471280784303</c:v>
                </c:pt>
                <c:pt idx="1045">
                  <c:v>1089.3054821814403</c:v>
                </c:pt>
                <c:pt idx="1046">
                  <c:v>1034.2504435666124</c:v>
                </c:pt>
                <c:pt idx="1047">
                  <c:v>973.1238836727116</c:v>
                </c:pt>
                <c:pt idx="1048">
                  <c:v>914.94594512822914</c:v>
                </c:pt>
                <c:pt idx="1049">
                  <c:v>890.95012682251036</c:v>
                </c:pt>
                <c:pt idx="1050">
                  <c:v>858.91856093916067</c:v>
                </c:pt>
                <c:pt idx="1051">
                  <c:v>818.01514575882356</c:v>
                </c:pt>
                <c:pt idx="1052">
                  <c:v>794.43373357354176</c:v>
                </c:pt>
                <c:pt idx="1053">
                  <c:v>789.88713010057472</c:v>
                </c:pt>
                <c:pt idx="1054">
                  <c:v>771.63213010057189</c:v>
                </c:pt>
                <c:pt idx="1055">
                  <c:v>748.01521877740379</c:v>
                </c:pt>
                <c:pt idx="1056">
                  <c:v>733.67193263214358</c:v>
                </c:pt>
                <c:pt idx="1057">
                  <c:v>742.74693263224071</c:v>
                </c:pt>
                <c:pt idx="1058">
                  <c:v>731.35193263234214</c:v>
                </c:pt>
                <c:pt idx="1059">
                  <c:v>752.63354256880302</c:v>
                </c:pt>
                <c:pt idx="1060">
                  <c:v>744.04843740838078</c:v>
                </c:pt>
                <c:pt idx="1061">
                  <c:v>731.14343740843105</c:v>
                </c:pt>
                <c:pt idx="1062">
                  <c:v>726.22487644374087</c:v>
                </c:pt>
                <c:pt idx="1063">
                  <c:v>720.50501831149995</c:v>
                </c:pt>
                <c:pt idx="1064">
                  <c:v>727.37001831155249</c:v>
                </c:pt>
                <c:pt idx="1065">
                  <c:v>741.85001831160116</c:v>
                </c:pt>
                <c:pt idx="1066">
                  <c:v>756.03001831169786</c:v>
                </c:pt>
                <c:pt idx="1067">
                  <c:v>749.2332077987412</c:v>
                </c:pt>
                <c:pt idx="1068">
                  <c:v>725.34420880328253</c:v>
                </c:pt>
                <c:pt idx="1069">
                  <c:v>699.72920880373022</c:v>
                </c:pt>
                <c:pt idx="1070">
                  <c:v>700.28420880423073</c:v>
                </c:pt>
                <c:pt idx="1071">
                  <c:v>710.9492088042316</c:v>
                </c:pt>
                <c:pt idx="1072">
                  <c:v>720.91484055921137</c:v>
                </c:pt>
                <c:pt idx="1073">
                  <c:v>722.63121943711121</c:v>
                </c:pt>
                <c:pt idx="1074">
                  <c:v>717.96121943666367</c:v>
                </c:pt>
                <c:pt idx="1075">
                  <c:v>723.79621943671373</c:v>
                </c:pt>
                <c:pt idx="1076">
                  <c:v>739.43597899495398</c:v>
                </c:pt>
                <c:pt idx="1077">
                  <c:v>713.07873233578539</c:v>
                </c:pt>
                <c:pt idx="1078">
                  <c:v>702.32373233568433</c:v>
                </c:pt>
                <c:pt idx="1079">
                  <c:v>692.01729802792579</c:v>
                </c:pt>
                <c:pt idx="1080">
                  <c:v>700.68593184902238</c:v>
                </c:pt>
                <c:pt idx="1081">
                  <c:v>708.29999173101533</c:v>
                </c:pt>
                <c:pt idx="1082">
                  <c:v>722.12822208740363</c:v>
                </c:pt>
                <c:pt idx="1083">
                  <c:v>723.70754813498388</c:v>
                </c:pt>
                <c:pt idx="1084">
                  <c:v>711.2925481349339</c:v>
                </c:pt>
                <c:pt idx="1085">
                  <c:v>681.59717107539473</c:v>
                </c:pt>
                <c:pt idx="1086">
                  <c:v>681.21371238960455</c:v>
                </c:pt>
                <c:pt idx="1087">
                  <c:v>696.76576377963465</c:v>
                </c:pt>
                <c:pt idx="1088">
                  <c:v>721.91870660745371</c:v>
                </c:pt>
                <c:pt idx="1089">
                  <c:v>726.89870660750421</c:v>
                </c:pt>
                <c:pt idx="1090">
                  <c:v>725.06370660755601</c:v>
                </c:pt>
                <c:pt idx="1091">
                  <c:v>727.21370660755565</c:v>
                </c:pt>
                <c:pt idx="1092">
                  <c:v>717.46870660755485</c:v>
                </c:pt>
                <c:pt idx="1093">
                  <c:v>705.40370660800363</c:v>
                </c:pt>
                <c:pt idx="1094">
                  <c:v>706.96370660845605</c:v>
                </c:pt>
                <c:pt idx="1095">
                  <c:v>708.48370660840374</c:v>
                </c:pt>
                <c:pt idx="1096">
                  <c:v>697.56894705011473</c:v>
                </c:pt>
                <c:pt idx="1097">
                  <c:v>687.66619370918306</c:v>
                </c:pt>
                <c:pt idx="1098">
                  <c:v>690.90080656521422</c:v>
                </c:pt>
                <c:pt idx="1099">
                  <c:v>686.93724087292321</c:v>
                </c:pt>
                <c:pt idx="1100">
                  <c:v>689.84360705177096</c:v>
                </c:pt>
                <c:pt idx="1101">
                  <c:v>690.38954716978151</c:v>
                </c:pt>
                <c:pt idx="1102">
                  <c:v>661.05009737603177</c:v>
                </c:pt>
                <c:pt idx="1103">
                  <c:v>638.77577132840452</c:v>
                </c:pt>
                <c:pt idx="1104">
                  <c:v>632.12577132845399</c:v>
                </c:pt>
                <c:pt idx="1105">
                  <c:v>651.39114838799287</c:v>
                </c:pt>
                <c:pt idx="1106">
                  <c:v>643.274607073683</c:v>
                </c:pt>
                <c:pt idx="1107">
                  <c:v>632.00255568355351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7-4600-A6D5-7487F7800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3480"/>
        <c:axId val="1"/>
      </c:areaChart>
      <c:dateAx>
        <c:axId val="191493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250"/>
          <c:min val="-45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3480"/>
        <c:crosses val="autoZero"/>
        <c:crossBetween val="midCat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</a:t>
            </a:r>
          </a:p>
        </c:rich>
      </c:tx>
      <c:layout>
        <c:manualLayout>
          <c:xMode val="edge"/>
          <c:yMode val="edge"/>
          <c:x val="0.14838744736197557"/>
          <c:y val="2.9005573766843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548608119506327E-2"/>
          <c:y val="0.13121569085000534"/>
          <c:w val="0.86129235751407562"/>
          <c:h val="0.72513934417108217"/>
        </c:manualLayout>
      </c:layout>
      <c:lineChart>
        <c:grouping val="standard"/>
        <c:varyColors val="0"/>
        <c:ser>
          <c:idx val="1"/>
          <c:order val="0"/>
          <c:tx>
            <c:strRef>
              <c:f>'[3]Graph-East'!$R$3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pattFill prst="pct75">
                <a:fgClr>
                  <a:srgbClr val="0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'[3]Graph-East'!$A$5:$A$56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'[3]Graph-East'!$R$5:$R$56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5-4FDF-9ACA-343A61C93BA7}"/>
            </c:ext>
          </c:extLst>
        </c:ser>
        <c:ser>
          <c:idx val="2"/>
          <c:order val="1"/>
          <c:tx>
            <c:strRef>
              <c:f>'[3]Graph-East'!$V$3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'[3]Graph-East'!$A$5:$A$56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'[3]Graph-East'!$V$5:$V$56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5-4FDF-9ACA-343A61C93BA7}"/>
            </c:ext>
          </c:extLst>
        </c:ser>
        <c:ser>
          <c:idx val="0"/>
          <c:order val="2"/>
          <c:tx>
            <c:strRef>
              <c:f>'[3]Graph-East'!$Y$3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'[3]Graph-East'!$Y$5:$Y$45</c:f>
              <c:numCache>
                <c:formatCode>General</c:formatCode>
                <c:ptCount val="41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  <c:pt idx="11">
                  <c:v>113.038</c:v>
                </c:pt>
                <c:pt idx="12">
                  <c:v>98.325000000000003</c:v>
                </c:pt>
                <c:pt idx="13">
                  <c:v>87.935000000000002</c:v>
                </c:pt>
                <c:pt idx="14">
                  <c:v>80.007999999999996</c:v>
                </c:pt>
                <c:pt idx="15">
                  <c:v>69.900999999999996</c:v>
                </c:pt>
                <c:pt idx="16">
                  <c:v>56.779000000000003</c:v>
                </c:pt>
                <c:pt idx="17">
                  <c:v>45.472000000000001</c:v>
                </c:pt>
                <c:pt idx="18">
                  <c:v>37.374000000000002</c:v>
                </c:pt>
                <c:pt idx="19">
                  <c:v>32.921999999999997</c:v>
                </c:pt>
                <c:pt idx="20">
                  <c:v>30.469000000000001</c:v>
                </c:pt>
                <c:pt idx="21">
                  <c:v>26.271999999999998</c:v>
                </c:pt>
                <c:pt idx="22">
                  <c:v>26.901</c:v>
                </c:pt>
                <c:pt idx="23">
                  <c:v>32.200000000000003</c:v>
                </c:pt>
                <c:pt idx="24">
                  <c:v>39.466999999999999</c:v>
                </c:pt>
                <c:pt idx="25">
                  <c:v>49.497</c:v>
                </c:pt>
                <c:pt idx="26">
                  <c:v>61.774999999999999</c:v>
                </c:pt>
                <c:pt idx="27">
                  <c:v>74.275000000000006</c:v>
                </c:pt>
                <c:pt idx="28">
                  <c:v>87.144000000000005</c:v>
                </c:pt>
                <c:pt idx="29">
                  <c:v>100.2</c:v>
                </c:pt>
                <c:pt idx="30">
                  <c:v>112.709</c:v>
                </c:pt>
                <c:pt idx="31">
                  <c:v>124.467</c:v>
                </c:pt>
                <c:pt idx="32">
                  <c:v>135.411</c:v>
                </c:pt>
                <c:pt idx="33">
                  <c:v>143.17400000000001</c:v>
                </c:pt>
                <c:pt idx="34">
                  <c:v>151.041</c:v>
                </c:pt>
                <c:pt idx="35">
                  <c:v>162.31</c:v>
                </c:pt>
                <c:pt idx="36">
                  <c:v>170.10900000000001</c:v>
                </c:pt>
                <c:pt idx="37">
                  <c:v>182.005</c:v>
                </c:pt>
                <c:pt idx="38">
                  <c:v>186.102</c:v>
                </c:pt>
                <c:pt idx="39">
                  <c:v>186.44399999999999</c:v>
                </c:pt>
                <c:pt idx="40">
                  <c:v>193.476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5-4FDF-9ACA-343A61C9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96760"/>
        <c:axId val="1"/>
      </c:lineChart>
      <c:dateAx>
        <c:axId val="19149676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5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6760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548537239802583"/>
          <c:y val="0.6629845432421323"/>
          <c:w val="0.27096838213925972"/>
          <c:h val="0.143646651035795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&amp; Others - Nova Injections</a:t>
            </a:r>
          </a:p>
        </c:rich>
      </c:tx>
      <c:layout>
        <c:manualLayout>
          <c:xMode val="edge"/>
          <c:yMode val="edge"/>
          <c:x val="0.13940287513567981"/>
          <c:y val="2.9150846378028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4322205230353"/>
          <c:y val="0.11280110120193712"/>
          <c:w val="0.74537863848057362"/>
          <c:h val="0.82509569530855109"/>
        </c:manualLayout>
      </c:layout>
      <c:lineChart>
        <c:grouping val="standard"/>
        <c:varyColors val="0"/>
        <c:ser>
          <c:idx val="0"/>
          <c:order val="0"/>
          <c:tx>
            <c:v>Carbon Cap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[2]Carbon!$B$161:$B$374</c:f>
              <c:numCache>
                <c:formatCode>General</c:formatCode>
                <c:ptCount val="214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  <c:pt idx="86">
                  <c:v>37068</c:v>
                </c:pt>
                <c:pt idx="87">
                  <c:v>37069</c:v>
                </c:pt>
                <c:pt idx="88">
                  <c:v>37070</c:v>
                </c:pt>
                <c:pt idx="89">
                  <c:v>37071</c:v>
                </c:pt>
                <c:pt idx="90">
                  <c:v>37072</c:v>
                </c:pt>
                <c:pt idx="91">
                  <c:v>37073</c:v>
                </c:pt>
                <c:pt idx="92">
                  <c:v>37074</c:v>
                </c:pt>
                <c:pt idx="93">
                  <c:v>37075</c:v>
                </c:pt>
                <c:pt idx="94">
                  <c:v>37076</c:v>
                </c:pt>
                <c:pt idx="95">
                  <c:v>37077</c:v>
                </c:pt>
                <c:pt idx="96">
                  <c:v>37078</c:v>
                </c:pt>
                <c:pt idx="97">
                  <c:v>37079</c:v>
                </c:pt>
                <c:pt idx="98">
                  <c:v>37080</c:v>
                </c:pt>
                <c:pt idx="99">
                  <c:v>37081</c:v>
                </c:pt>
                <c:pt idx="100">
                  <c:v>37082</c:v>
                </c:pt>
                <c:pt idx="101">
                  <c:v>37083</c:v>
                </c:pt>
                <c:pt idx="102">
                  <c:v>37084</c:v>
                </c:pt>
                <c:pt idx="103">
                  <c:v>37085</c:v>
                </c:pt>
                <c:pt idx="104">
                  <c:v>37086</c:v>
                </c:pt>
                <c:pt idx="105">
                  <c:v>37087</c:v>
                </c:pt>
                <c:pt idx="106">
                  <c:v>37088</c:v>
                </c:pt>
                <c:pt idx="107">
                  <c:v>37089</c:v>
                </c:pt>
                <c:pt idx="108">
                  <c:v>37090</c:v>
                </c:pt>
                <c:pt idx="109">
                  <c:v>37091</c:v>
                </c:pt>
                <c:pt idx="110">
                  <c:v>37092</c:v>
                </c:pt>
                <c:pt idx="111">
                  <c:v>37093</c:v>
                </c:pt>
                <c:pt idx="112">
                  <c:v>37094</c:v>
                </c:pt>
                <c:pt idx="113">
                  <c:v>37095</c:v>
                </c:pt>
                <c:pt idx="114">
                  <c:v>37096</c:v>
                </c:pt>
                <c:pt idx="115">
                  <c:v>37097</c:v>
                </c:pt>
                <c:pt idx="116">
                  <c:v>37098</c:v>
                </c:pt>
                <c:pt idx="117">
                  <c:v>37099</c:v>
                </c:pt>
                <c:pt idx="118">
                  <c:v>37100</c:v>
                </c:pt>
                <c:pt idx="119">
                  <c:v>37101</c:v>
                </c:pt>
                <c:pt idx="120">
                  <c:v>37102</c:v>
                </c:pt>
                <c:pt idx="121">
                  <c:v>37103</c:v>
                </c:pt>
                <c:pt idx="122">
                  <c:v>37104</c:v>
                </c:pt>
                <c:pt idx="123">
                  <c:v>37105</c:v>
                </c:pt>
                <c:pt idx="124">
                  <c:v>37106</c:v>
                </c:pt>
                <c:pt idx="125">
                  <c:v>37107</c:v>
                </c:pt>
                <c:pt idx="126">
                  <c:v>37108</c:v>
                </c:pt>
                <c:pt idx="127">
                  <c:v>37109</c:v>
                </c:pt>
                <c:pt idx="128">
                  <c:v>37110</c:v>
                </c:pt>
                <c:pt idx="129">
                  <c:v>37111</c:v>
                </c:pt>
                <c:pt idx="130">
                  <c:v>37112</c:v>
                </c:pt>
                <c:pt idx="131">
                  <c:v>37113</c:v>
                </c:pt>
                <c:pt idx="132">
                  <c:v>37114</c:v>
                </c:pt>
                <c:pt idx="133">
                  <c:v>37115</c:v>
                </c:pt>
                <c:pt idx="134">
                  <c:v>37116</c:v>
                </c:pt>
                <c:pt idx="135">
                  <c:v>37117</c:v>
                </c:pt>
                <c:pt idx="136">
                  <c:v>37118</c:v>
                </c:pt>
                <c:pt idx="137">
                  <c:v>37119</c:v>
                </c:pt>
                <c:pt idx="138">
                  <c:v>37120</c:v>
                </c:pt>
                <c:pt idx="139">
                  <c:v>37121</c:v>
                </c:pt>
                <c:pt idx="140">
                  <c:v>37122</c:v>
                </c:pt>
                <c:pt idx="141">
                  <c:v>37123</c:v>
                </c:pt>
                <c:pt idx="142">
                  <c:v>37124</c:v>
                </c:pt>
                <c:pt idx="143">
                  <c:v>37125</c:v>
                </c:pt>
                <c:pt idx="144">
                  <c:v>37126</c:v>
                </c:pt>
                <c:pt idx="145">
                  <c:v>37127</c:v>
                </c:pt>
                <c:pt idx="146">
                  <c:v>37128</c:v>
                </c:pt>
                <c:pt idx="147">
                  <c:v>37129</c:v>
                </c:pt>
                <c:pt idx="148">
                  <c:v>37130</c:v>
                </c:pt>
                <c:pt idx="149">
                  <c:v>37131</c:v>
                </c:pt>
                <c:pt idx="150">
                  <c:v>37132</c:v>
                </c:pt>
                <c:pt idx="151">
                  <c:v>37133</c:v>
                </c:pt>
                <c:pt idx="152">
                  <c:v>37134</c:v>
                </c:pt>
                <c:pt idx="153">
                  <c:v>37135</c:v>
                </c:pt>
                <c:pt idx="154">
                  <c:v>37136</c:v>
                </c:pt>
                <c:pt idx="155">
                  <c:v>37137</c:v>
                </c:pt>
                <c:pt idx="156">
                  <c:v>37138</c:v>
                </c:pt>
                <c:pt idx="157">
                  <c:v>37139</c:v>
                </c:pt>
                <c:pt idx="158">
                  <c:v>37140</c:v>
                </c:pt>
                <c:pt idx="159">
                  <c:v>37141</c:v>
                </c:pt>
                <c:pt idx="160">
                  <c:v>37142</c:v>
                </c:pt>
                <c:pt idx="161">
                  <c:v>37143</c:v>
                </c:pt>
                <c:pt idx="162">
                  <c:v>37144</c:v>
                </c:pt>
                <c:pt idx="163">
                  <c:v>37145</c:v>
                </c:pt>
                <c:pt idx="164">
                  <c:v>37146</c:v>
                </c:pt>
                <c:pt idx="165">
                  <c:v>37147</c:v>
                </c:pt>
                <c:pt idx="166">
                  <c:v>37148</c:v>
                </c:pt>
                <c:pt idx="167">
                  <c:v>37149</c:v>
                </c:pt>
                <c:pt idx="168">
                  <c:v>37150</c:v>
                </c:pt>
                <c:pt idx="169">
                  <c:v>37151</c:v>
                </c:pt>
                <c:pt idx="170">
                  <c:v>37152</c:v>
                </c:pt>
                <c:pt idx="171">
                  <c:v>37153</c:v>
                </c:pt>
                <c:pt idx="172">
                  <c:v>37154</c:v>
                </c:pt>
                <c:pt idx="173">
                  <c:v>37155</c:v>
                </c:pt>
                <c:pt idx="174">
                  <c:v>37156</c:v>
                </c:pt>
                <c:pt idx="175">
                  <c:v>37157</c:v>
                </c:pt>
                <c:pt idx="176">
                  <c:v>37158</c:v>
                </c:pt>
                <c:pt idx="177">
                  <c:v>37159</c:v>
                </c:pt>
                <c:pt idx="178">
                  <c:v>37160</c:v>
                </c:pt>
                <c:pt idx="179">
                  <c:v>37161</c:v>
                </c:pt>
                <c:pt idx="180">
                  <c:v>37162</c:v>
                </c:pt>
                <c:pt idx="181">
                  <c:v>37163</c:v>
                </c:pt>
                <c:pt idx="182">
                  <c:v>37164</c:v>
                </c:pt>
                <c:pt idx="183">
                  <c:v>37165</c:v>
                </c:pt>
                <c:pt idx="184">
                  <c:v>37166</c:v>
                </c:pt>
                <c:pt idx="185">
                  <c:v>37167</c:v>
                </c:pt>
                <c:pt idx="186">
                  <c:v>37168</c:v>
                </c:pt>
                <c:pt idx="187">
                  <c:v>37169</c:v>
                </c:pt>
                <c:pt idx="188">
                  <c:v>37170</c:v>
                </c:pt>
                <c:pt idx="189">
                  <c:v>37171</c:v>
                </c:pt>
                <c:pt idx="190">
                  <c:v>37172</c:v>
                </c:pt>
                <c:pt idx="191">
                  <c:v>37173</c:v>
                </c:pt>
                <c:pt idx="192">
                  <c:v>37174</c:v>
                </c:pt>
                <c:pt idx="193">
                  <c:v>37175</c:v>
                </c:pt>
                <c:pt idx="194">
                  <c:v>37176</c:v>
                </c:pt>
                <c:pt idx="195">
                  <c:v>37177</c:v>
                </c:pt>
                <c:pt idx="196">
                  <c:v>37178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37184</c:v>
                </c:pt>
                <c:pt idx="203">
                  <c:v>37185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37191</c:v>
                </c:pt>
                <c:pt idx="210">
                  <c:v>37192</c:v>
                </c:pt>
                <c:pt idx="211">
                  <c:v>37193</c:v>
                </c:pt>
                <c:pt idx="212">
                  <c:v>37194</c:v>
                </c:pt>
                <c:pt idx="213">
                  <c:v>37195</c:v>
                </c:pt>
              </c:numCache>
            </c:numRef>
          </c:cat>
          <c:val>
            <c:numRef>
              <c:f>[2]Carbon!$G$161:$G$374</c:f>
              <c:numCache>
                <c:formatCode>General</c:formatCode>
                <c:ptCount val="214"/>
                <c:pt idx="0">
                  <c:v>42000</c:v>
                </c:pt>
                <c:pt idx="1">
                  <c:v>42000</c:v>
                </c:pt>
                <c:pt idx="2">
                  <c:v>42000</c:v>
                </c:pt>
                <c:pt idx="3">
                  <c:v>42000</c:v>
                </c:pt>
                <c:pt idx="4">
                  <c:v>42000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  <c:pt idx="61">
                  <c:v>42000</c:v>
                </c:pt>
                <c:pt idx="62">
                  <c:v>42000</c:v>
                </c:pt>
                <c:pt idx="63">
                  <c:v>42000</c:v>
                </c:pt>
                <c:pt idx="64">
                  <c:v>42000</c:v>
                </c:pt>
                <c:pt idx="65">
                  <c:v>42000</c:v>
                </c:pt>
                <c:pt idx="66">
                  <c:v>42000</c:v>
                </c:pt>
                <c:pt idx="67">
                  <c:v>42000</c:v>
                </c:pt>
                <c:pt idx="68">
                  <c:v>42000</c:v>
                </c:pt>
                <c:pt idx="69">
                  <c:v>42000</c:v>
                </c:pt>
                <c:pt idx="70">
                  <c:v>42000</c:v>
                </c:pt>
                <c:pt idx="71">
                  <c:v>42000</c:v>
                </c:pt>
                <c:pt idx="72">
                  <c:v>42000</c:v>
                </c:pt>
                <c:pt idx="73">
                  <c:v>42000</c:v>
                </c:pt>
                <c:pt idx="74">
                  <c:v>42000</c:v>
                </c:pt>
                <c:pt idx="75">
                  <c:v>42000</c:v>
                </c:pt>
                <c:pt idx="76">
                  <c:v>42000</c:v>
                </c:pt>
                <c:pt idx="77">
                  <c:v>42000</c:v>
                </c:pt>
                <c:pt idx="78">
                  <c:v>42000</c:v>
                </c:pt>
                <c:pt idx="79">
                  <c:v>42000</c:v>
                </c:pt>
                <c:pt idx="80">
                  <c:v>42000</c:v>
                </c:pt>
                <c:pt idx="81">
                  <c:v>42000</c:v>
                </c:pt>
                <c:pt idx="82">
                  <c:v>42000</c:v>
                </c:pt>
                <c:pt idx="83">
                  <c:v>42000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42000</c:v>
                </c:pt>
                <c:pt idx="89">
                  <c:v>42000</c:v>
                </c:pt>
                <c:pt idx="90">
                  <c:v>42000</c:v>
                </c:pt>
                <c:pt idx="91">
                  <c:v>42000</c:v>
                </c:pt>
                <c:pt idx="92">
                  <c:v>42000</c:v>
                </c:pt>
                <c:pt idx="93">
                  <c:v>42000</c:v>
                </c:pt>
                <c:pt idx="94">
                  <c:v>42000</c:v>
                </c:pt>
                <c:pt idx="95">
                  <c:v>42000</c:v>
                </c:pt>
                <c:pt idx="96">
                  <c:v>42000</c:v>
                </c:pt>
                <c:pt idx="97">
                  <c:v>42000</c:v>
                </c:pt>
                <c:pt idx="98">
                  <c:v>42000</c:v>
                </c:pt>
                <c:pt idx="99">
                  <c:v>42000</c:v>
                </c:pt>
                <c:pt idx="100">
                  <c:v>42000</c:v>
                </c:pt>
                <c:pt idx="101">
                  <c:v>42000</c:v>
                </c:pt>
                <c:pt idx="102">
                  <c:v>42000</c:v>
                </c:pt>
                <c:pt idx="103">
                  <c:v>42000</c:v>
                </c:pt>
                <c:pt idx="104">
                  <c:v>42000</c:v>
                </c:pt>
                <c:pt idx="105">
                  <c:v>42000</c:v>
                </c:pt>
                <c:pt idx="106">
                  <c:v>42000</c:v>
                </c:pt>
                <c:pt idx="107">
                  <c:v>42000</c:v>
                </c:pt>
                <c:pt idx="108">
                  <c:v>42000</c:v>
                </c:pt>
                <c:pt idx="109">
                  <c:v>42000</c:v>
                </c:pt>
                <c:pt idx="110">
                  <c:v>42000</c:v>
                </c:pt>
                <c:pt idx="111">
                  <c:v>42000</c:v>
                </c:pt>
                <c:pt idx="112">
                  <c:v>42000</c:v>
                </c:pt>
                <c:pt idx="113">
                  <c:v>42000</c:v>
                </c:pt>
                <c:pt idx="114">
                  <c:v>42000</c:v>
                </c:pt>
                <c:pt idx="115">
                  <c:v>42000</c:v>
                </c:pt>
                <c:pt idx="116">
                  <c:v>42000</c:v>
                </c:pt>
                <c:pt idx="117">
                  <c:v>42000</c:v>
                </c:pt>
                <c:pt idx="118">
                  <c:v>42000</c:v>
                </c:pt>
                <c:pt idx="119">
                  <c:v>42000</c:v>
                </c:pt>
                <c:pt idx="120">
                  <c:v>42000</c:v>
                </c:pt>
                <c:pt idx="121">
                  <c:v>42000</c:v>
                </c:pt>
                <c:pt idx="122">
                  <c:v>42000</c:v>
                </c:pt>
                <c:pt idx="123">
                  <c:v>42000</c:v>
                </c:pt>
                <c:pt idx="124">
                  <c:v>42000</c:v>
                </c:pt>
                <c:pt idx="125">
                  <c:v>42000</c:v>
                </c:pt>
                <c:pt idx="126">
                  <c:v>42000</c:v>
                </c:pt>
                <c:pt idx="127">
                  <c:v>42000</c:v>
                </c:pt>
                <c:pt idx="128">
                  <c:v>42000</c:v>
                </c:pt>
                <c:pt idx="129">
                  <c:v>42000</c:v>
                </c:pt>
                <c:pt idx="130">
                  <c:v>42000</c:v>
                </c:pt>
                <c:pt idx="131">
                  <c:v>42000</c:v>
                </c:pt>
                <c:pt idx="132">
                  <c:v>42000</c:v>
                </c:pt>
                <c:pt idx="133">
                  <c:v>42000</c:v>
                </c:pt>
                <c:pt idx="134">
                  <c:v>42000</c:v>
                </c:pt>
                <c:pt idx="135">
                  <c:v>42000</c:v>
                </c:pt>
                <c:pt idx="136">
                  <c:v>42000</c:v>
                </c:pt>
                <c:pt idx="137">
                  <c:v>42000</c:v>
                </c:pt>
                <c:pt idx="138">
                  <c:v>42000</c:v>
                </c:pt>
                <c:pt idx="139">
                  <c:v>42000</c:v>
                </c:pt>
                <c:pt idx="140">
                  <c:v>42000</c:v>
                </c:pt>
                <c:pt idx="141">
                  <c:v>42000</c:v>
                </c:pt>
                <c:pt idx="142">
                  <c:v>42000</c:v>
                </c:pt>
                <c:pt idx="143">
                  <c:v>42000</c:v>
                </c:pt>
                <c:pt idx="144">
                  <c:v>42000</c:v>
                </c:pt>
                <c:pt idx="145">
                  <c:v>42000</c:v>
                </c:pt>
                <c:pt idx="146">
                  <c:v>42000</c:v>
                </c:pt>
                <c:pt idx="147">
                  <c:v>42000</c:v>
                </c:pt>
                <c:pt idx="148">
                  <c:v>42000</c:v>
                </c:pt>
                <c:pt idx="149">
                  <c:v>42000</c:v>
                </c:pt>
                <c:pt idx="150">
                  <c:v>42000</c:v>
                </c:pt>
                <c:pt idx="151">
                  <c:v>42000</c:v>
                </c:pt>
                <c:pt idx="152">
                  <c:v>42000</c:v>
                </c:pt>
                <c:pt idx="153">
                  <c:v>42000</c:v>
                </c:pt>
                <c:pt idx="154">
                  <c:v>42000</c:v>
                </c:pt>
                <c:pt idx="155">
                  <c:v>42000</c:v>
                </c:pt>
                <c:pt idx="156">
                  <c:v>42000</c:v>
                </c:pt>
                <c:pt idx="157">
                  <c:v>42000</c:v>
                </c:pt>
                <c:pt idx="158">
                  <c:v>42000</c:v>
                </c:pt>
                <c:pt idx="159">
                  <c:v>42000</c:v>
                </c:pt>
                <c:pt idx="160">
                  <c:v>42000</c:v>
                </c:pt>
                <c:pt idx="161">
                  <c:v>42000</c:v>
                </c:pt>
                <c:pt idx="162">
                  <c:v>42000</c:v>
                </c:pt>
                <c:pt idx="163">
                  <c:v>42000</c:v>
                </c:pt>
                <c:pt idx="164">
                  <c:v>42000</c:v>
                </c:pt>
                <c:pt idx="165">
                  <c:v>42000</c:v>
                </c:pt>
                <c:pt idx="166">
                  <c:v>42000</c:v>
                </c:pt>
                <c:pt idx="167">
                  <c:v>42000</c:v>
                </c:pt>
                <c:pt idx="168">
                  <c:v>42000</c:v>
                </c:pt>
                <c:pt idx="169">
                  <c:v>42000</c:v>
                </c:pt>
                <c:pt idx="170">
                  <c:v>42000</c:v>
                </c:pt>
                <c:pt idx="171">
                  <c:v>42000</c:v>
                </c:pt>
                <c:pt idx="172">
                  <c:v>42000</c:v>
                </c:pt>
                <c:pt idx="173">
                  <c:v>42000</c:v>
                </c:pt>
                <c:pt idx="174">
                  <c:v>42000</c:v>
                </c:pt>
                <c:pt idx="175">
                  <c:v>42000</c:v>
                </c:pt>
                <c:pt idx="176">
                  <c:v>42000</c:v>
                </c:pt>
                <c:pt idx="177">
                  <c:v>42000</c:v>
                </c:pt>
                <c:pt idx="178">
                  <c:v>42000</c:v>
                </c:pt>
                <c:pt idx="179">
                  <c:v>42000</c:v>
                </c:pt>
                <c:pt idx="180">
                  <c:v>42000</c:v>
                </c:pt>
                <c:pt idx="181">
                  <c:v>42000</c:v>
                </c:pt>
                <c:pt idx="182">
                  <c:v>42000</c:v>
                </c:pt>
                <c:pt idx="183">
                  <c:v>42000</c:v>
                </c:pt>
                <c:pt idx="184">
                  <c:v>42000</c:v>
                </c:pt>
                <c:pt idx="185">
                  <c:v>42000</c:v>
                </c:pt>
                <c:pt idx="186">
                  <c:v>42000</c:v>
                </c:pt>
                <c:pt idx="187">
                  <c:v>42000</c:v>
                </c:pt>
                <c:pt idx="188">
                  <c:v>42000</c:v>
                </c:pt>
                <c:pt idx="189">
                  <c:v>42000</c:v>
                </c:pt>
                <c:pt idx="190">
                  <c:v>42000</c:v>
                </c:pt>
                <c:pt idx="191">
                  <c:v>42000</c:v>
                </c:pt>
                <c:pt idx="192">
                  <c:v>42000</c:v>
                </c:pt>
                <c:pt idx="193">
                  <c:v>42000</c:v>
                </c:pt>
                <c:pt idx="194">
                  <c:v>42000</c:v>
                </c:pt>
                <c:pt idx="195">
                  <c:v>42000</c:v>
                </c:pt>
                <c:pt idx="196">
                  <c:v>42000</c:v>
                </c:pt>
                <c:pt idx="197">
                  <c:v>42000</c:v>
                </c:pt>
                <c:pt idx="198">
                  <c:v>42000</c:v>
                </c:pt>
                <c:pt idx="199">
                  <c:v>42000</c:v>
                </c:pt>
                <c:pt idx="200">
                  <c:v>42000</c:v>
                </c:pt>
                <c:pt idx="201">
                  <c:v>42000</c:v>
                </c:pt>
                <c:pt idx="202">
                  <c:v>42000</c:v>
                </c:pt>
                <c:pt idx="203">
                  <c:v>42000</c:v>
                </c:pt>
                <c:pt idx="204">
                  <c:v>42000</c:v>
                </c:pt>
                <c:pt idx="205">
                  <c:v>42000</c:v>
                </c:pt>
                <c:pt idx="206">
                  <c:v>42000</c:v>
                </c:pt>
                <c:pt idx="207">
                  <c:v>42000</c:v>
                </c:pt>
                <c:pt idx="208">
                  <c:v>42000</c:v>
                </c:pt>
                <c:pt idx="209">
                  <c:v>42000</c:v>
                </c:pt>
                <c:pt idx="210">
                  <c:v>42000</c:v>
                </c:pt>
                <c:pt idx="211">
                  <c:v>42000</c:v>
                </c:pt>
                <c:pt idx="212">
                  <c:v>42000</c:v>
                </c:pt>
                <c:pt idx="213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4-49CB-BBFF-97426F3EEE30}"/>
            </c:ext>
          </c:extLst>
        </c:ser>
        <c:ser>
          <c:idx val="1"/>
          <c:order val="1"/>
          <c:tx>
            <c:v>Carbon</c:v>
          </c:tx>
          <c:spPr>
            <a:ln w="38100">
              <a:solidFill>
                <a:srgbClr val="FF00FF"/>
              </a:solidFill>
              <a:prstDash val="lgDashDot"/>
            </a:ln>
          </c:spPr>
          <c:marker>
            <c:symbol val="none"/>
          </c:marker>
          <c:val>
            <c:numRef>
              <c:f>[2]Carbon!$C$161:$C$286</c:f>
              <c:numCache>
                <c:formatCode>General</c:formatCode>
                <c:ptCount val="126"/>
                <c:pt idx="0">
                  <c:v>25.363809453600002</c:v>
                </c:pt>
                <c:pt idx="1">
                  <c:v>254.57867801</c:v>
                </c:pt>
                <c:pt idx="2">
                  <c:v>384.25496941599999</c:v>
                </c:pt>
                <c:pt idx="3">
                  <c:v>494.98826459280002</c:v>
                </c:pt>
                <c:pt idx="4">
                  <c:v>572.64851520080003</c:v>
                </c:pt>
                <c:pt idx="5">
                  <c:v>507.1377635796</c:v>
                </c:pt>
                <c:pt idx="6">
                  <c:v>518.90393043359995</c:v>
                </c:pt>
                <c:pt idx="7">
                  <c:v>612.11752739279996</c:v>
                </c:pt>
                <c:pt idx="8">
                  <c:v>584.14492981319995</c:v>
                </c:pt>
                <c:pt idx="9">
                  <c:v>577.4863086915999</c:v>
                </c:pt>
                <c:pt idx="10">
                  <c:v>493.3874980011999</c:v>
                </c:pt>
                <c:pt idx="11">
                  <c:v>482.49092718919991</c:v>
                </c:pt>
                <c:pt idx="12">
                  <c:v>593.77792433559989</c:v>
                </c:pt>
                <c:pt idx="13">
                  <c:v>712.22045462759991</c:v>
                </c:pt>
                <c:pt idx="14">
                  <c:v>868.68740287039986</c:v>
                </c:pt>
                <c:pt idx="15">
                  <c:v>912.09976690999986</c:v>
                </c:pt>
                <c:pt idx="16">
                  <c:v>894.8391728191998</c:v>
                </c:pt>
                <c:pt idx="17">
                  <c:v>925.10111508079979</c:v>
                </c:pt>
                <c:pt idx="18">
                  <c:v>952.72587424359983</c:v>
                </c:pt>
                <c:pt idx="19">
                  <c:v>1152.4419154323998</c:v>
                </c:pt>
                <c:pt idx="20">
                  <c:v>1265.2941854543999</c:v>
                </c:pt>
                <c:pt idx="21">
                  <c:v>1238.0918015119998</c:v>
                </c:pt>
                <c:pt idx="22">
                  <c:v>1279.3390488755999</c:v>
                </c:pt>
                <c:pt idx="23">
                  <c:v>1378.0115793555999</c:v>
                </c:pt>
                <c:pt idx="24">
                  <c:v>1449.9324960863999</c:v>
                </c:pt>
                <c:pt idx="25">
                  <c:v>1535.0499764259998</c:v>
                </c:pt>
                <c:pt idx="26">
                  <c:v>1610.4244317235998</c:v>
                </c:pt>
                <c:pt idx="27">
                  <c:v>1712.8912404439998</c:v>
                </c:pt>
                <c:pt idx="28">
                  <c:v>1840.1788047631999</c:v>
                </c:pt>
                <c:pt idx="29">
                  <c:v>1988.1663042535999</c:v>
                </c:pt>
                <c:pt idx="30">
                  <c:v>2243.7778493992</c:v>
                </c:pt>
                <c:pt idx="31">
                  <c:v>2532.5653708899999</c:v>
                </c:pt>
                <c:pt idx="32">
                  <c:v>2704.5608198827999</c:v>
                </c:pt>
                <c:pt idx="33">
                  <c:v>2870.7388488232</c:v>
                </c:pt>
                <c:pt idx="34">
                  <c:v>3097.1177694712001</c:v>
                </c:pt>
                <c:pt idx="35">
                  <c:v>3331.7702753188</c:v>
                </c:pt>
                <c:pt idx="36">
                  <c:v>3518.2613579260001</c:v>
                </c:pt>
                <c:pt idx="37">
                  <c:v>3722.9252231251999</c:v>
                </c:pt>
                <c:pt idx="38">
                  <c:v>3925.2252068387997</c:v>
                </c:pt>
                <c:pt idx="39">
                  <c:v>4113.1466862008001</c:v>
                </c:pt>
                <c:pt idx="40">
                  <c:v>4345.9996606472005</c:v>
                </c:pt>
                <c:pt idx="41">
                  <c:v>4544.2817557096005</c:v>
                </c:pt>
                <c:pt idx="42">
                  <c:v>4700.2908350160005</c:v>
                </c:pt>
                <c:pt idx="43">
                  <c:v>4885.8413341492005</c:v>
                </c:pt>
                <c:pt idx="44">
                  <c:v>5046.0280238288005</c:v>
                </c:pt>
                <c:pt idx="45">
                  <c:v>5301.1604038084006</c:v>
                </c:pt>
                <c:pt idx="46">
                  <c:v>5522.6198954188003</c:v>
                </c:pt>
                <c:pt idx="47">
                  <c:v>5688.4642834288006</c:v>
                </c:pt>
                <c:pt idx="48">
                  <c:v>5913.3631161196008</c:v>
                </c:pt>
                <c:pt idx="49">
                  <c:v>6139.3232109188011</c:v>
                </c:pt>
                <c:pt idx="50">
                  <c:v>6346.6916972772015</c:v>
                </c:pt>
                <c:pt idx="51">
                  <c:v>6487.5307623652016</c:v>
                </c:pt>
                <c:pt idx="52">
                  <c:v>6657.3007553648013</c:v>
                </c:pt>
                <c:pt idx="53">
                  <c:v>6748.7574133820017</c:v>
                </c:pt>
                <c:pt idx="54">
                  <c:v>6901.926995408402</c:v>
                </c:pt>
                <c:pt idx="55">
                  <c:v>7010.1047430332019</c:v>
                </c:pt>
                <c:pt idx="56">
                  <c:v>7127.2588514344015</c:v>
                </c:pt>
                <c:pt idx="57">
                  <c:v>7222.4388002600017</c:v>
                </c:pt>
                <c:pt idx="58">
                  <c:v>7366.1244613712015</c:v>
                </c:pt>
                <c:pt idx="59">
                  <c:v>7515.8156592296018</c:v>
                </c:pt>
                <c:pt idx="60">
                  <c:v>7593.273595656402</c:v>
                </c:pt>
                <c:pt idx="61">
                  <c:v>7667.9665716068021</c:v>
                </c:pt>
                <c:pt idx="62">
                  <c:v>7772.7156262660019</c:v>
                </c:pt>
                <c:pt idx="63">
                  <c:v>7912.3869480976018</c:v>
                </c:pt>
                <c:pt idx="64">
                  <c:v>8068.9781243464022</c:v>
                </c:pt>
                <c:pt idx="65">
                  <c:v>8222.5736309648019</c:v>
                </c:pt>
                <c:pt idx="66">
                  <c:v>8366.3196313932021</c:v>
                </c:pt>
                <c:pt idx="67">
                  <c:v>8492.7943896160014</c:v>
                </c:pt>
                <c:pt idx="68">
                  <c:v>8598.0119613264014</c:v>
                </c:pt>
                <c:pt idx="69">
                  <c:v>8690.2601292104009</c:v>
                </c:pt>
                <c:pt idx="70">
                  <c:v>8797.4795465032003</c:v>
                </c:pt>
                <c:pt idx="71">
                  <c:v>8918.0623478699999</c:v>
                </c:pt>
                <c:pt idx="72">
                  <c:v>9037.2324993399998</c:v>
                </c:pt>
                <c:pt idx="73">
                  <c:v>9143.482938186</c:v>
                </c:pt>
                <c:pt idx="74">
                  <c:v>9247.0642495888005</c:v>
                </c:pt>
                <c:pt idx="75">
                  <c:v>9340.5263025599997</c:v>
                </c:pt>
                <c:pt idx="76">
                  <c:v>9422.5238852631992</c:v>
                </c:pt>
                <c:pt idx="77">
                  <c:v>9504.1700801779989</c:v>
                </c:pt>
                <c:pt idx="78">
                  <c:v>9585.1667400899987</c:v>
                </c:pt>
                <c:pt idx="79">
                  <c:v>9662.2271468975996</c:v>
                </c:pt>
                <c:pt idx="80">
                  <c:v>9739.7986632155989</c:v>
                </c:pt>
                <c:pt idx="81">
                  <c:v>9854.5250014423982</c:v>
                </c:pt>
                <c:pt idx="82">
                  <c:v>9975.1716914979988</c:v>
                </c:pt>
                <c:pt idx="83">
                  <c:v>10074.859342255599</c:v>
                </c:pt>
                <c:pt idx="84">
                  <c:v>10181.202064763198</c:v>
                </c:pt>
                <c:pt idx="85">
                  <c:v>10281.390176916399</c:v>
                </c:pt>
                <c:pt idx="86">
                  <c:v>10397.635646187999</c:v>
                </c:pt>
                <c:pt idx="87">
                  <c:v>10485.241236019199</c:v>
                </c:pt>
                <c:pt idx="88">
                  <c:v>10570.000229827199</c:v>
                </c:pt>
                <c:pt idx="89">
                  <c:v>10662.2022558804</c:v>
                </c:pt>
                <c:pt idx="90">
                  <c:v>10776.5772063188</c:v>
                </c:pt>
                <c:pt idx="91">
                  <c:v>10888.9254655736</c:v>
                </c:pt>
                <c:pt idx="92">
                  <c:v>10983.683039178801</c:v>
                </c:pt>
                <c:pt idx="93">
                  <c:v>11107.314750750002</c:v>
                </c:pt>
                <c:pt idx="94">
                  <c:v>11145.633766543602</c:v>
                </c:pt>
                <c:pt idx="95">
                  <c:v>11237.544744125602</c:v>
                </c:pt>
                <c:pt idx="96">
                  <c:v>11328.114059242802</c:v>
                </c:pt>
                <c:pt idx="97">
                  <c:v>11392.907837800802</c:v>
                </c:pt>
                <c:pt idx="98">
                  <c:v>11455.916282444001</c:v>
                </c:pt>
                <c:pt idx="99">
                  <c:v>11517.5120771904</c:v>
                </c:pt>
                <c:pt idx="100">
                  <c:v>11568.6869169192</c:v>
                </c:pt>
                <c:pt idx="101">
                  <c:v>11625.562047437599</c:v>
                </c:pt>
                <c:pt idx="102">
                  <c:v>11694.3914615048</c:v>
                </c:pt>
                <c:pt idx="103">
                  <c:v>11762.4009707324</c:v>
                </c:pt>
                <c:pt idx="104">
                  <c:v>11826.4848749704</c:v>
                </c:pt>
                <c:pt idx="105">
                  <c:v>11892.7942352016</c:v>
                </c:pt>
                <c:pt idx="106">
                  <c:v>11954.390029947999</c:v>
                </c:pt>
                <c:pt idx="107">
                  <c:v>12019.073777986399</c:v>
                </c:pt>
                <c:pt idx="108">
                  <c:v>12074.735023417599</c:v>
                </c:pt>
                <c:pt idx="109">
                  <c:v>12185.809058268</c:v>
                </c:pt>
                <c:pt idx="110">
                  <c:v>12258.4682442916</c:v>
                </c:pt>
                <c:pt idx="111">
                  <c:v>12339.951168112801</c:v>
                </c:pt>
                <c:pt idx="112">
                  <c:v>12443.8235279868</c:v>
                </c:pt>
                <c:pt idx="113">
                  <c:v>12555.4015736044</c:v>
                </c:pt>
                <c:pt idx="114">
                  <c:v>12699.633837941999</c:v>
                </c:pt>
                <c:pt idx="115">
                  <c:v>12799.903585642</c:v>
                </c:pt>
                <c:pt idx="116">
                  <c:v>12871.111078681199</c:v>
                </c:pt>
                <c:pt idx="117">
                  <c:v>12915.141033379199</c:v>
                </c:pt>
                <c:pt idx="118">
                  <c:v>12920.9123116008</c:v>
                </c:pt>
                <c:pt idx="119">
                  <c:v>12983.739738292399</c:v>
                </c:pt>
                <c:pt idx="120">
                  <c:v>13037.636946038399</c:v>
                </c:pt>
                <c:pt idx="121">
                  <c:v>13165.598890961599</c:v>
                </c:pt>
                <c:pt idx="122">
                  <c:v>13257.605701576798</c:v>
                </c:pt>
                <c:pt idx="123">
                  <c:v>13320.021401162798</c:v>
                </c:pt>
                <c:pt idx="124">
                  <c:v>13385.681226391198</c:v>
                </c:pt>
                <c:pt idx="125">
                  <c:v>13462.535769645998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4-49CB-BBFF-97426F3EEE30}"/>
            </c:ext>
          </c:extLst>
        </c:ser>
        <c:ser>
          <c:idx val="2"/>
          <c:order val="2"/>
          <c:tx>
            <c:v>Severn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[2]Carbon!$D$161:$D$286</c:f>
              <c:numCache>
                <c:formatCode>General</c:formatCode>
                <c:ptCount val="126"/>
                <c:pt idx="0">
                  <c:v>-0.31654405032001021</c:v>
                </c:pt>
                <c:pt idx="1">
                  <c:v>34.072536056640011</c:v>
                </c:pt>
                <c:pt idx="2">
                  <c:v>50.472387123600001</c:v>
                </c:pt>
                <c:pt idx="3">
                  <c:v>67.426458790560019</c:v>
                </c:pt>
                <c:pt idx="4">
                  <c:v>94.815172506000025</c:v>
                </c:pt>
                <c:pt idx="5">
                  <c:v>127.07802996480002</c:v>
                </c:pt>
                <c:pt idx="6">
                  <c:v>147.90600727872001</c:v>
                </c:pt>
                <c:pt idx="7">
                  <c:v>170.17110474263998</c:v>
                </c:pt>
                <c:pt idx="8">
                  <c:v>194.53599545784002</c:v>
                </c:pt>
                <c:pt idx="9">
                  <c:v>194.84044510272003</c:v>
                </c:pt>
                <c:pt idx="10">
                  <c:v>189.1114149492</c:v>
                </c:pt>
                <c:pt idx="11">
                  <c:v>215.62433091023999</c:v>
                </c:pt>
                <c:pt idx="12">
                  <c:v>179.65522066175996</c:v>
                </c:pt>
                <c:pt idx="13">
                  <c:v>204.92601821231992</c:v>
                </c:pt>
                <c:pt idx="14">
                  <c:v>227.99167694495992</c:v>
                </c:pt>
                <c:pt idx="15">
                  <c:v>241.18124628863993</c:v>
                </c:pt>
                <c:pt idx="16">
                  <c:v>243.37105917863991</c:v>
                </c:pt>
                <c:pt idx="17">
                  <c:v>249.9435929011199</c:v>
                </c:pt>
                <c:pt idx="18">
                  <c:v>250.65664124471985</c:v>
                </c:pt>
                <c:pt idx="19">
                  <c:v>317.06610023999986</c:v>
                </c:pt>
                <c:pt idx="20">
                  <c:v>389.34956436455991</c:v>
                </c:pt>
                <c:pt idx="21">
                  <c:v>452.29649802983988</c:v>
                </c:pt>
                <c:pt idx="22">
                  <c:v>507.91941264527986</c:v>
                </c:pt>
                <c:pt idx="23">
                  <c:v>585.8330989579199</c:v>
                </c:pt>
                <c:pt idx="24">
                  <c:v>657.3482027483999</c:v>
                </c:pt>
                <c:pt idx="25">
                  <c:v>724.66534154855992</c:v>
                </c:pt>
                <c:pt idx="26">
                  <c:v>770.08330813583996</c:v>
                </c:pt>
                <c:pt idx="27">
                  <c:v>812.69695298255999</c:v>
                </c:pt>
                <c:pt idx="28">
                  <c:v>855.81870281303998</c:v>
                </c:pt>
                <c:pt idx="29">
                  <c:v>924.08174541096002</c:v>
                </c:pt>
                <c:pt idx="30">
                  <c:v>997.09142731463999</c:v>
                </c:pt>
                <c:pt idx="31">
                  <c:v>1070.23667036136</c:v>
                </c:pt>
                <c:pt idx="32">
                  <c:v>1143.0565901882401</c:v>
                </c:pt>
                <c:pt idx="33">
                  <c:v>1186.4730219024</c:v>
                </c:pt>
                <c:pt idx="34">
                  <c:v>1229.2062295317598</c:v>
                </c:pt>
                <c:pt idx="35">
                  <c:v>1271.1985835987998</c:v>
                </c:pt>
                <c:pt idx="36">
                  <c:v>1336.4485864187998</c:v>
                </c:pt>
                <c:pt idx="37">
                  <c:v>1402.2651135278397</c:v>
                </c:pt>
                <c:pt idx="38">
                  <c:v>1472.5133427974397</c:v>
                </c:pt>
                <c:pt idx="39">
                  <c:v>1529.3509177207197</c:v>
                </c:pt>
                <c:pt idx="40">
                  <c:v>1643.7738891801596</c:v>
                </c:pt>
                <c:pt idx="41">
                  <c:v>1758.8603644430395</c:v>
                </c:pt>
                <c:pt idx="42">
                  <c:v>1876.0764585784796</c:v>
                </c:pt>
                <c:pt idx="43">
                  <c:v>1983.8412846549595</c:v>
                </c:pt>
                <c:pt idx="44">
                  <c:v>2098.1653062290393</c:v>
                </c:pt>
                <c:pt idx="45">
                  <c:v>2203.4390676112794</c:v>
                </c:pt>
                <c:pt idx="46">
                  <c:v>2323.9842378443996</c:v>
                </c:pt>
                <c:pt idx="47">
                  <c:v>2431.8021857371195</c:v>
                </c:pt>
                <c:pt idx="48">
                  <c:v>2524.6789973894397</c:v>
                </c:pt>
                <c:pt idx="49">
                  <c:v>2620.1504149960797</c:v>
                </c:pt>
                <c:pt idx="50">
                  <c:v>2713.7938922764797</c:v>
                </c:pt>
                <c:pt idx="51">
                  <c:v>2796.3851691693599</c:v>
                </c:pt>
                <c:pt idx="52">
                  <c:v>2878.9511876711999</c:v>
                </c:pt>
                <c:pt idx="53">
                  <c:v>2906.07278818848</c:v>
                </c:pt>
                <c:pt idx="54">
                  <c:v>2990.6095654999199</c:v>
                </c:pt>
                <c:pt idx="55">
                  <c:v>3073.4943550132798</c:v>
                </c:pt>
                <c:pt idx="56">
                  <c:v>3152.0102264303996</c:v>
                </c:pt>
                <c:pt idx="57">
                  <c:v>3238.0671332431198</c:v>
                </c:pt>
                <c:pt idx="58">
                  <c:v>3331.4428681120799</c:v>
                </c:pt>
                <c:pt idx="59">
                  <c:v>3409.3960814258398</c:v>
                </c:pt>
                <c:pt idx="60">
                  <c:v>3510.1368573055197</c:v>
                </c:pt>
                <c:pt idx="61">
                  <c:v>3601.9915350129595</c:v>
                </c:pt>
                <c:pt idx="62">
                  <c:v>3692.9160793048795</c:v>
                </c:pt>
                <c:pt idx="63">
                  <c:v>3788.4252373183194</c:v>
                </c:pt>
                <c:pt idx="64">
                  <c:v>3875.9705035271995</c:v>
                </c:pt>
                <c:pt idx="65">
                  <c:v>3964.1174266727994</c:v>
                </c:pt>
                <c:pt idx="66">
                  <c:v>4060.7900071103995</c:v>
                </c:pt>
                <c:pt idx="67">
                  <c:v>4159.2229672960793</c:v>
                </c:pt>
                <c:pt idx="68">
                  <c:v>4249.3823786889598</c:v>
                </c:pt>
                <c:pt idx="69">
                  <c:v>4342.2241750888797</c:v>
                </c:pt>
                <c:pt idx="70">
                  <c:v>4436.7836400199194</c:v>
                </c:pt>
                <c:pt idx="71">
                  <c:v>4530.0224011370392</c:v>
                </c:pt>
                <c:pt idx="72">
                  <c:v>4605.6133562200794</c:v>
                </c:pt>
                <c:pt idx="73">
                  <c:v>4681.4608437501593</c:v>
                </c:pt>
                <c:pt idx="74">
                  <c:v>4754.1387757958391</c:v>
                </c:pt>
                <c:pt idx="75">
                  <c:v>4848.5635289805596</c:v>
                </c:pt>
                <c:pt idx="76">
                  <c:v>4942.5403766488798</c:v>
                </c:pt>
                <c:pt idx="77">
                  <c:v>5034.3180894828001</c:v>
                </c:pt>
                <c:pt idx="78">
                  <c:v>5107.5760000751998</c:v>
                </c:pt>
                <c:pt idx="79">
                  <c:v>5164.3746003095994</c:v>
                </c:pt>
                <c:pt idx="80">
                  <c:v>5230.4873638310391</c:v>
                </c:pt>
                <c:pt idx="81">
                  <c:v>5291.2474922380788</c:v>
                </c:pt>
                <c:pt idx="82">
                  <c:v>5381.0590876687183</c:v>
                </c:pt>
                <c:pt idx="83">
                  <c:v>5476.3211971564788</c:v>
                </c:pt>
                <c:pt idx="84">
                  <c:v>5567.4773949398386</c:v>
                </c:pt>
                <c:pt idx="85">
                  <c:v>5641.8205975269584</c:v>
                </c:pt>
                <c:pt idx="86">
                  <c:v>5729.620541844718</c:v>
                </c:pt>
                <c:pt idx="87">
                  <c:v>5817.551927254558</c:v>
                </c:pt>
                <c:pt idx="88">
                  <c:v>5909.2172805271175</c:v>
                </c:pt>
                <c:pt idx="89">
                  <c:v>5998.9502163782372</c:v>
                </c:pt>
                <c:pt idx="90">
                  <c:v>6077.9755294691968</c:v>
                </c:pt>
                <c:pt idx="91">
                  <c:v>6162.746524811997</c:v>
                </c:pt>
                <c:pt idx="92">
                  <c:v>6249.3381776337574</c:v>
                </c:pt>
                <c:pt idx="93">
                  <c:v>6336.6171895785574</c:v>
                </c:pt>
                <c:pt idx="94">
                  <c:v>6455.1141743421576</c:v>
                </c:pt>
                <c:pt idx="95">
                  <c:v>6535.416612921118</c:v>
                </c:pt>
                <c:pt idx="96">
                  <c:v>6619.5129836594379</c:v>
                </c:pt>
                <c:pt idx="97">
                  <c:v>6704.5974535070382</c:v>
                </c:pt>
                <c:pt idx="98">
                  <c:v>6788.5901992718382</c:v>
                </c:pt>
                <c:pt idx="99">
                  <c:v>6866.0120304815982</c:v>
                </c:pt>
                <c:pt idx="100">
                  <c:v>6928.8785220604786</c:v>
                </c:pt>
                <c:pt idx="101">
                  <c:v>7000.3793085717589</c:v>
                </c:pt>
                <c:pt idx="102">
                  <c:v>7066.0563487831187</c:v>
                </c:pt>
                <c:pt idx="103">
                  <c:v>7152.4913871976787</c:v>
                </c:pt>
                <c:pt idx="104">
                  <c:v>7236.6262248943185</c:v>
                </c:pt>
                <c:pt idx="105">
                  <c:v>7322.7002105474385</c:v>
                </c:pt>
                <c:pt idx="106">
                  <c:v>7408.693863334558</c:v>
                </c:pt>
                <c:pt idx="107">
                  <c:v>7487.4341809343978</c:v>
                </c:pt>
                <c:pt idx="108">
                  <c:v>7573.2968962725581</c:v>
                </c:pt>
                <c:pt idx="109">
                  <c:v>7654.801252465918</c:v>
                </c:pt>
                <c:pt idx="110">
                  <c:v>7736.2881922401575</c:v>
                </c:pt>
                <c:pt idx="111">
                  <c:v>7823.0399030001572</c:v>
                </c:pt>
                <c:pt idx="112">
                  <c:v>7907.4533268818368</c:v>
                </c:pt>
                <c:pt idx="113">
                  <c:v>7994.1027252139165</c:v>
                </c:pt>
                <c:pt idx="114">
                  <c:v>8079.3691420358364</c:v>
                </c:pt>
                <c:pt idx="115">
                  <c:v>8161.0450131847165</c:v>
                </c:pt>
                <c:pt idx="116">
                  <c:v>8243.2929440073567</c:v>
                </c:pt>
                <c:pt idx="117">
                  <c:v>8327.7129200973559</c:v>
                </c:pt>
                <c:pt idx="118">
                  <c:v>8406.9358800760765</c:v>
                </c:pt>
                <c:pt idx="119">
                  <c:v>8486.812682972637</c:v>
                </c:pt>
                <c:pt idx="120">
                  <c:v>8567.5824784967972</c:v>
                </c:pt>
                <c:pt idx="121">
                  <c:v>8649.1218390427166</c:v>
                </c:pt>
                <c:pt idx="122">
                  <c:v>8729.8832903143175</c:v>
                </c:pt>
                <c:pt idx="123">
                  <c:v>8809.5049720101579</c:v>
                </c:pt>
                <c:pt idx="124">
                  <c:v>8881.7972949302384</c:v>
                </c:pt>
                <c:pt idx="125">
                  <c:v>8960.6519179377592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4-49CB-BBFF-97426F3EEE30}"/>
            </c:ext>
          </c:extLst>
        </c:ser>
        <c:ser>
          <c:idx val="3"/>
          <c:order val="3"/>
          <c:tx>
            <c:v>Demmit</c:v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none"/>
          </c:marker>
          <c:val>
            <c:numRef>
              <c:f>[2]Carbon!$E$161:$E$286</c:f>
              <c:numCache>
                <c:formatCode>General</c:formatCode>
                <c:ptCount val="126"/>
                <c:pt idx="0">
                  <c:v>-0.21102936688000684</c:v>
                </c:pt>
                <c:pt idx="1">
                  <c:v>22.71502403776001</c:v>
                </c:pt>
                <c:pt idx="2">
                  <c:v>33.648258082400005</c:v>
                </c:pt>
                <c:pt idx="3">
                  <c:v>44.950972527040022</c:v>
                </c:pt>
                <c:pt idx="4">
                  <c:v>63.210115004000031</c:v>
                </c:pt>
                <c:pt idx="5">
                  <c:v>84.71868664320003</c:v>
                </c:pt>
                <c:pt idx="6">
                  <c:v>98.604004852480017</c:v>
                </c:pt>
                <c:pt idx="7">
                  <c:v>113.44740316175999</c:v>
                </c:pt>
                <c:pt idx="8">
                  <c:v>129.69066363856001</c:v>
                </c:pt>
                <c:pt idx="9">
                  <c:v>129.89363006848004</c:v>
                </c:pt>
                <c:pt idx="10">
                  <c:v>126.07427663280001</c:v>
                </c:pt>
                <c:pt idx="11">
                  <c:v>143.74955394015998</c:v>
                </c:pt>
                <c:pt idx="12">
                  <c:v>119.77014710783996</c:v>
                </c:pt>
                <c:pt idx="13">
                  <c:v>136.61734547487995</c:v>
                </c:pt>
                <c:pt idx="14">
                  <c:v>151.99445129663997</c:v>
                </c:pt>
                <c:pt idx="15">
                  <c:v>160.78749752575996</c:v>
                </c:pt>
                <c:pt idx="16">
                  <c:v>162.24737278575995</c:v>
                </c:pt>
                <c:pt idx="17">
                  <c:v>166.62906193407994</c:v>
                </c:pt>
                <c:pt idx="18">
                  <c:v>167.10442749647993</c:v>
                </c:pt>
                <c:pt idx="19">
                  <c:v>211.37740015999995</c:v>
                </c:pt>
                <c:pt idx="20">
                  <c:v>259.56637624304</c:v>
                </c:pt>
                <c:pt idx="21">
                  <c:v>301.53099868656</c:v>
                </c:pt>
                <c:pt idx="22">
                  <c:v>338.61294176351998</c:v>
                </c:pt>
                <c:pt idx="23">
                  <c:v>390.55539930527999</c:v>
                </c:pt>
                <c:pt idx="24">
                  <c:v>438.23213516559997</c:v>
                </c:pt>
                <c:pt idx="25">
                  <c:v>483.11022769903997</c:v>
                </c:pt>
                <c:pt idx="26">
                  <c:v>513.38887209055997</c:v>
                </c:pt>
                <c:pt idx="27">
                  <c:v>541.79796865503999</c:v>
                </c:pt>
                <c:pt idx="28">
                  <c:v>570.54580187535998</c:v>
                </c:pt>
                <c:pt idx="29">
                  <c:v>616.05449694063998</c:v>
                </c:pt>
                <c:pt idx="30">
                  <c:v>664.72761820975995</c:v>
                </c:pt>
                <c:pt idx="31">
                  <c:v>713.49111357423999</c:v>
                </c:pt>
                <c:pt idx="32">
                  <c:v>762.03772679216002</c:v>
                </c:pt>
                <c:pt idx="33">
                  <c:v>790.98201460159999</c:v>
                </c:pt>
                <c:pt idx="34">
                  <c:v>819.47081968783993</c:v>
                </c:pt>
                <c:pt idx="35">
                  <c:v>847.46572239919999</c:v>
                </c:pt>
                <c:pt idx="36">
                  <c:v>890.9657242792</c:v>
                </c:pt>
                <c:pt idx="37">
                  <c:v>934.84340901856001</c:v>
                </c:pt>
                <c:pt idx="38">
                  <c:v>981.67556186496006</c:v>
                </c:pt>
                <c:pt idx="39">
                  <c:v>1019.56727848048</c:v>
                </c:pt>
                <c:pt idx="40">
                  <c:v>1095.84925945344</c:v>
                </c:pt>
                <c:pt idx="41">
                  <c:v>1172.57357629536</c:v>
                </c:pt>
                <c:pt idx="42">
                  <c:v>1250.71763905232</c:v>
                </c:pt>
                <c:pt idx="43">
                  <c:v>1322.5608564366401</c:v>
                </c:pt>
                <c:pt idx="44">
                  <c:v>1398.7768708193601</c:v>
                </c:pt>
                <c:pt idx="45">
                  <c:v>1468.95937840752</c:v>
                </c:pt>
                <c:pt idx="46">
                  <c:v>1549.3228252296001</c:v>
                </c:pt>
                <c:pt idx="47">
                  <c:v>1621.2014571580801</c:v>
                </c:pt>
                <c:pt idx="48">
                  <c:v>1683.11933159296</c:v>
                </c:pt>
                <c:pt idx="49">
                  <c:v>1746.7669433307199</c:v>
                </c:pt>
                <c:pt idx="50">
                  <c:v>1809.1959281843199</c:v>
                </c:pt>
                <c:pt idx="51">
                  <c:v>1864.25677944624</c:v>
                </c:pt>
                <c:pt idx="52">
                  <c:v>1919.3007917808</c:v>
                </c:pt>
                <c:pt idx="53">
                  <c:v>1937.3818587923199</c:v>
                </c:pt>
                <c:pt idx="54">
                  <c:v>1993.7397103332798</c:v>
                </c:pt>
                <c:pt idx="55">
                  <c:v>2048.9962366755199</c:v>
                </c:pt>
                <c:pt idx="56">
                  <c:v>2101.3401509535997</c:v>
                </c:pt>
                <c:pt idx="57">
                  <c:v>2158.7114221620795</c:v>
                </c:pt>
                <c:pt idx="58">
                  <c:v>2220.9619120747193</c:v>
                </c:pt>
                <c:pt idx="59">
                  <c:v>2272.9307209505591</c:v>
                </c:pt>
                <c:pt idx="60">
                  <c:v>2340.091238203679</c:v>
                </c:pt>
                <c:pt idx="61">
                  <c:v>2401.3276900086389</c:v>
                </c:pt>
                <c:pt idx="62">
                  <c:v>2461.9440528699188</c:v>
                </c:pt>
                <c:pt idx="63">
                  <c:v>2525.616824878879</c:v>
                </c:pt>
                <c:pt idx="64">
                  <c:v>2583.9803356847988</c:v>
                </c:pt>
                <c:pt idx="65">
                  <c:v>2642.7449511151985</c:v>
                </c:pt>
                <c:pt idx="66">
                  <c:v>2707.1933380735986</c:v>
                </c:pt>
                <c:pt idx="67">
                  <c:v>2772.8153115307186</c:v>
                </c:pt>
                <c:pt idx="68">
                  <c:v>2832.9215857926388</c:v>
                </c:pt>
                <c:pt idx="69">
                  <c:v>2894.8161167259186</c:v>
                </c:pt>
                <c:pt idx="70">
                  <c:v>2957.8557600132785</c:v>
                </c:pt>
                <c:pt idx="71">
                  <c:v>3020.0149340913586</c:v>
                </c:pt>
                <c:pt idx="72">
                  <c:v>3070.4089041467187</c:v>
                </c:pt>
                <c:pt idx="73">
                  <c:v>3120.9738958334387</c:v>
                </c:pt>
                <c:pt idx="74">
                  <c:v>3169.4258505305588</c:v>
                </c:pt>
                <c:pt idx="75">
                  <c:v>3232.3756859870391</c:v>
                </c:pt>
                <c:pt idx="76">
                  <c:v>3295.0269177659193</c:v>
                </c:pt>
                <c:pt idx="77">
                  <c:v>3356.2120596551995</c:v>
                </c:pt>
                <c:pt idx="78">
                  <c:v>3405.0506667167992</c:v>
                </c:pt>
                <c:pt idx="79">
                  <c:v>3442.9164002063994</c:v>
                </c:pt>
                <c:pt idx="80">
                  <c:v>3486.9915758873594</c:v>
                </c:pt>
                <c:pt idx="81">
                  <c:v>3527.4983281587192</c:v>
                </c:pt>
                <c:pt idx="82">
                  <c:v>3587.3727251124792</c:v>
                </c:pt>
                <c:pt idx="83">
                  <c:v>3650.8807981043192</c:v>
                </c:pt>
                <c:pt idx="84">
                  <c:v>3711.6515966265592</c:v>
                </c:pt>
                <c:pt idx="85">
                  <c:v>3761.2137316846392</c:v>
                </c:pt>
                <c:pt idx="86">
                  <c:v>3819.7470278964793</c:v>
                </c:pt>
                <c:pt idx="87">
                  <c:v>3878.3679515030394</c:v>
                </c:pt>
                <c:pt idx="88">
                  <c:v>3939.4781870180796</c:v>
                </c:pt>
                <c:pt idx="89">
                  <c:v>3999.3001442521595</c:v>
                </c:pt>
                <c:pt idx="90">
                  <c:v>4051.9836863127994</c:v>
                </c:pt>
                <c:pt idx="91">
                  <c:v>4108.4976832079992</c:v>
                </c:pt>
                <c:pt idx="92">
                  <c:v>4166.2254517558395</c:v>
                </c:pt>
                <c:pt idx="93">
                  <c:v>4224.4114597190392</c:v>
                </c:pt>
                <c:pt idx="94">
                  <c:v>4303.409449561439</c:v>
                </c:pt>
                <c:pt idx="95">
                  <c:v>4356.9444086140793</c:v>
                </c:pt>
                <c:pt idx="96">
                  <c:v>4413.0086557729592</c:v>
                </c:pt>
                <c:pt idx="97">
                  <c:v>4469.7316356713591</c:v>
                </c:pt>
                <c:pt idx="98">
                  <c:v>4525.7267995145594</c:v>
                </c:pt>
                <c:pt idx="99">
                  <c:v>4577.3413536543994</c:v>
                </c:pt>
                <c:pt idx="100">
                  <c:v>4619.2523480403197</c:v>
                </c:pt>
                <c:pt idx="101">
                  <c:v>4666.9195390478399</c:v>
                </c:pt>
                <c:pt idx="102">
                  <c:v>4710.70423252208</c:v>
                </c:pt>
                <c:pt idx="103">
                  <c:v>4768.3275914651203</c:v>
                </c:pt>
                <c:pt idx="104">
                  <c:v>4824.4174832628805</c:v>
                </c:pt>
                <c:pt idx="105">
                  <c:v>4881.8001403649605</c:v>
                </c:pt>
                <c:pt idx="106">
                  <c:v>4939.1292422230408</c:v>
                </c:pt>
                <c:pt idx="107">
                  <c:v>4991.6227872896006</c:v>
                </c:pt>
                <c:pt idx="108">
                  <c:v>5048.8645975150403</c:v>
                </c:pt>
                <c:pt idx="109">
                  <c:v>5103.2008349772805</c:v>
                </c:pt>
                <c:pt idx="110">
                  <c:v>5157.5254614934402</c:v>
                </c:pt>
                <c:pt idx="111">
                  <c:v>5215.3599353334403</c:v>
                </c:pt>
                <c:pt idx="112">
                  <c:v>5271.6355512545606</c:v>
                </c:pt>
                <c:pt idx="113">
                  <c:v>5329.4018168092807</c:v>
                </c:pt>
                <c:pt idx="114">
                  <c:v>5386.2460946905603</c:v>
                </c:pt>
                <c:pt idx="115">
                  <c:v>5440.6966754564801</c:v>
                </c:pt>
                <c:pt idx="116">
                  <c:v>5495.5286293382396</c:v>
                </c:pt>
                <c:pt idx="117">
                  <c:v>5551.8086133982397</c:v>
                </c:pt>
                <c:pt idx="118">
                  <c:v>5604.6239200507198</c:v>
                </c:pt>
                <c:pt idx="119">
                  <c:v>5657.8751219817595</c:v>
                </c:pt>
                <c:pt idx="120">
                  <c:v>5711.7216523311999</c:v>
                </c:pt>
                <c:pt idx="121">
                  <c:v>5766.0812260284802</c:v>
                </c:pt>
                <c:pt idx="122">
                  <c:v>5819.9221935428804</c:v>
                </c:pt>
                <c:pt idx="123">
                  <c:v>5873.0033146734404</c:v>
                </c:pt>
                <c:pt idx="124">
                  <c:v>5921.1981966201602</c:v>
                </c:pt>
                <c:pt idx="125">
                  <c:v>5973.7679452918401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4-49CB-BBFF-97426F3EEE30}"/>
            </c:ext>
          </c:extLst>
        </c:ser>
        <c:ser>
          <c:idx val="4"/>
          <c:order val="4"/>
          <c:tx>
            <c:v>Total Others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[2]Carbon!$F$161:$F$286</c:f>
              <c:numCache>
                <c:formatCode>General</c:formatCode>
                <c:ptCount val="126"/>
                <c:pt idx="0">
                  <c:v>24.836236036399985</c:v>
                </c:pt>
                <c:pt idx="1">
                  <c:v>311.36623810440005</c:v>
                </c:pt>
                <c:pt idx="2">
                  <c:v>468.37561462200006</c:v>
                </c:pt>
                <c:pt idx="3">
                  <c:v>607.36569591040006</c:v>
                </c:pt>
                <c:pt idx="4">
                  <c:v>730.67380271080003</c:v>
                </c:pt>
                <c:pt idx="5">
                  <c:v>718.9344801876</c:v>
                </c:pt>
                <c:pt idx="6">
                  <c:v>765.41394256479998</c:v>
                </c:pt>
                <c:pt idx="7">
                  <c:v>895.73603529719992</c:v>
                </c:pt>
                <c:pt idx="8">
                  <c:v>908.37158890959995</c:v>
                </c:pt>
                <c:pt idx="9">
                  <c:v>902.22038386279996</c:v>
                </c:pt>
                <c:pt idx="10">
                  <c:v>808.57318958319991</c:v>
                </c:pt>
                <c:pt idx="11">
                  <c:v>841.86481203959988</c:v>
                </c:pt>
                <c:pt idx="12">
                  <c:v>893.20329210519981</c:v>
                </c:pt>
                <c:pt idx="13">
                  <c:v>1053.7638183147997</c:v>
                </c:pt>
                <c:pt idx="14">
                  <c:v>1248.6735311119996</c:v>
                </c:pt>
                <c:pt idx="15">
                  <c:v>1314.0685107243996</c:v>
                </c:pt>
                <c:pt idx="16">
                  <c:v>1300.4576047835997</c:v>
                </c:pt>
                <c:pt idx="17">
                  <c:v>1341.6737699159996</c:v>
                </c:pt>
                <c:pt idx="18">
                  <c:v>1370.4869429847995</c:v>
                </c:pt>
                <c:pt idx="19">
                  <c:v>1680.8854158323995</c:v>
                </c:pt>
                <c:pt idx="20">
                  <c:v>1914.2101260619995</c:v>
                </c:pt>
                <c:pt idx="21">
                  <c:v>1991.9192982283994</c:v>
                </c:pt>
                <c:pt idx="22">
                  <c:v>2125.8714032843995</c:v>
                </c:pt>
                <c:pt idx="23">
                  <c:v>2354.4000776187995</c:v>
                </c:pt>
                <c:pt idx="24">
                  <c:v>2545.5128340003994</c:v>
                </c:pt>
                <c:pt idx="25">
                  <c:v>2742.8255456735992</c:v>
                </c:pt>
                <c:pt idx="26">
                  <c:v>2893.8966119499992</c:v>
                </c:pt>
                <c:pt idx="27">
                  <c:v>3067.3861620815992</c:v>
                </c:pt>
                <c:pt idx="28">
                  <c:v>3266.5433094515993</c:v>
                </c:pt>
                <c:pt idx="29">
                  <c:v>3528.3025466051995</c:v>
                </c:pt>
                <c:pt idx="30">
                  <c:v>3905.5968949235994</c:v>
                </c:pt>
                <c:pt idx="31">
                  <c:v>4316.2931548255992</c:v>
                </c:pt>
                <c:pt idx="32">
                  <c:v>4609.655136863199</c:v>
                </c:pt>
                <c:pt idx="33">
                  <c:v>4848.1938853271986</c:v>
                </c:pt>
                <c:pt idx="34">
                  <c:v>5145.7948186907988</c:v>
                </c:pt>
                <c:pt idx="35">
                  <c:v>5450.4345813167993</c:v>
                </c:pt>
                <c:pt idx="36">
                  <c:v>5745.6756686239987</c:v>
                </c:pt>
                <c:pt idx="37">
                  <c:v>6060.0337456715988</c:v>
                </c:pt>
                <c:pt idx="38">
                  <c:v>6379.4141115011989</c:v>
                </c:pt>
                <c:pt idx="39">
                  <c:v>6662.0648824019991</c:v>
                </c:pt>
                <c:pt idx="40">
                  <c:v>7085.6228092807987</c:v>
                </c:pt>
                <c:pt idx="41">
                  <c:v>7475.7156964479982</c:v>
                </c:pt>
                <c:pt idx="42">
                  <c:v>7827.0849326467978</c:v>
                </c:pt>
                <c:pt idx="43">
                  <c:v>8192.2434752407971</c:v>
                </c:pt>
                <c:pt idx="44">
                  <c:v>8542.9702008771965</c:v>
                </c:pt>
                <c:pt idx="45">
                  <c:v>8973.5588498271954</c:v>
                </c:pt>
                <c:pt idx="46">
                  <c:v>9395.9269584927952</c:v>
                </c:pt>
                <c:pt idx="47">
                  <c:v>9741.4679263239959</c:v>
                </c:pt>
                <c:pt idx="48">
                  <c:v>10121.161445101996</c:v>
                </c:pt>
                <c:pt idx="49">
                  <c:v>10506.240569245596</c:v>
                </c:pt>
                <c:pt idx="50">
                  <c:v>10869.681517737996</c:v>
                </c:pt>
                <c:pt idx="51">
                  <c:v>11148.172710980796</c:v>
                </c:pt>
                <c:pt idx="52">
                  <c:v>11455.552734816796</c:v>
                </c:pt>
                <c:pt idx="53">
                  <c:v>11592.212060362795</c:v>
                </c:pt>
                <c:pt idx="54">
                  <c:v>11886.276271241595</c:v>
                </c:pt>
                <c:pt idx="55">
                  <c:v>12132.595334721995</c:v>
                </c:pt>
                <c:pt idx="56">
                  <c:v>12380.609228818395</c:v>
                </c:pt>
                <c:pt idx="57">
                  <c:v>12619.217355665196</c:v>
                </c:pt>
                <c:pt idx="58">
                  <c:v>12918.529241557995</c:v>
                </c:pt>
                <c:pt idx="59">
                  <c:v>13198.142461605996</c:v>
                </c:pt>
                <c:pt idx="60">
                  <c:v>13443.501691165597</c:v>
                </c:pt>
                <c:pt idx="61">
                  <c:v>13671.285796628397</c:v>
                </c:pt>
                <c:pt idx="62">
                  <c:v>13927.575758440797</c:v>
                </c:pt>
                <c:pt idx="63">
                  <c:v>14226.429010294796</c:v>
                </c:pt>
                <c:pt idx="64">
                  <c:v>14528.928963558395</c:v>
                </c:pt>
                <c:pt idx="65">
                  <c:v>14829.436008752795</c:v>
                </c:pt>
                <c:pt idx="66">
                  <c:v>15134.302976577195</c:v>
                </c:pt>
                <c:pt idx="67">
                  <c:v>15424.832668442796</c:v>
                </c:pt>
                <c:pt idx="68">
                  <c:v>15680.315925807996</c:v>
                </c:pt>
                <c:pt idx="69">
                  <c:v>15927.300421025197</c:v>
                </c:pt>
                <c:pt idx="70">
                  <c:v>16192.118946536397</c:v>
                </c:pt>
                <c:pt idx="71">
                  <c:v>16468.099683098397</c:v>
                </c:pt>
                <c:pt idx="72">
                  <c:v>16713.254759706797</c:v>
                </c:pt>
                <c:pt idx="73">
                  <c:v>16945.917677769598</c:v>
                </c:pt>
                <c:pt idx="74">
                  <c:v>17170.628875915198</c:v>
                </c:pt>
                <c:pt idx="75">
                  <c:v>17421.465517527598</c:v>
                </c:pt>
                <c:pt idx="76">
                  <c:v>17660.091179677998</c:v>
                </c:pt>
                <c:pt idx="77">
                  <c:v>17894.700229315997</c:v>
                </c:pt>
                <c:pt idx="78">
                  <c:v>18097.793406881996</c:v>
                </c:pt>
                <c:pt idx="79">
                  <c:v>18269.518147413597</c:v>
                </c:pt>
                <c:pt idx="80">
                  <c:v>18457.277602933998</c:v>
                </c:pt>
                <c:pt idx="81">
                  <c:v>18673.2708218392</c:v>
                </c:pt>
                <c:pt idx="82">
                  <c:v>18943.603504279199</c:v>
                </c:pt>
                <c:pt idx="83">
                  <c:v>19202.061337516399</c:v>
                </c:pt>
                <c:pt idx="84">
                  <c:v>19460.3310563296</c:v>
                </c:pt>
                <c:pt idx="85">
                  <c:v>19684.424506128002</c:v>
                </c:pt>
                <c:pt idx="86">
                  <c:v>19947.003215929202</c:v>
                </c:pt>
                <c:pt idx="87">
                  <c:v>20181.161114776802</c:v>
                </c:pt>
                <c:pt idx="88">
                  <c:v>20418.695697372401</c:v>
                </c:pt>
                <c:pt idx="89">
                  <c:v>20660.4526165108</c:v>
                </c:pt>
                <c:pt idx="90">
                  <c:v>20906.536422100799</c:v>
                </c:pt>
                <c:pt idx="91">
                  <c:v>21160.169673593598</c:v>
                </c:pt>
                <c:pt idx="92">
                  <c:v>21399.246668568398</c:v>
                </c:pt>
                <c:pt idx="93">
                  <c:v>21668.343400047597</c:v>
                </c:pt>
                <c:pt idx="94">
                  <c:v>21904.157390447195</c:v>
                </c:pt>
                <c:pt idx="95">
                  <c:v>22129.905765660795</c:v>
                </c:pt>
                <c:pt idx="96">
                  <c:v>22360.635698675196</c:v>
                </c:pt>
                <c:pt idx="97">
                  <c:v>22567.236926979196</c:v>
                </c:pt>
                <c:pt idx="98">
                  <c:v>22770.233281230398</c:v>
                </c:pt>
                <c:pt idx="99">
                  <c:v>22960.865461326397</c:v>
                </c:pt>
                <c:pt idx="100">
                  <c:v>23116.817787019998</c:v>
                </c:pt>
                <c:pt idx="101">
                  <c:v>23292.860895057198</c:v>
                </c:pt>
                <c:pt idx="102">
                  <c:v>23471.152042809998</c:v>
                </c:pt>
                <c:pt idx="103">
                  <c:v>23683.219949395196</c:v>
                </c:pt>
                <c:pt idx="104">
                  <c:v>23887.528583127594</c:v>
                </c:pt>
                <c:pt idx="105">
                  <c:v>24097.294586113996</c:v>
                </c:pt>
                <c:pt idx="106">
                  <c:v>24302.213135505597</c:v>
                </c:pt>
                <c:pt idx="107">
                  <c:v>24498.130746210398</c:v>
                </c:pt>
                <c:pt idx="108">
                  <c:v>24696.896517205198</c:v>
                </c:pt>
                <c:pt idx="109">
                  <c:v>24943.811145711199</c:v>
                </c:pt>
                <c:pt idx="110">
                  <c:v>25152.281898025198</c:v>
                </c:pt>
                <c:pt idx="111">
                  <c:v>25378.351006446399</c:v>
                </c:pt>
                <c:pt idx="112">
                  <c:v>25622.9124061232</c:v>
                </c:pt>
                <c:pt idx="113">
                  <c:v>25878.9061156276</c:v>
                </c:pt>
                <c:pt idx="114">
                  <c:v>26165.249074668402</c:v>
                </c:pt>
                <c:pt idx="115">
                  <c:v>26401.645274283201</c:v>
                </c:pt>
                <c:pt idx="116">
                  <c:v>26609.9326520268</c:v>
                </c:pt>
                <c:pt idx="117">
                  <c:v>26794.662566874802</c:v>
                </c:pt>
                <c:pt idx="118">
                  <c:v>26932.472111727602</c:v>
                </c:pt>
                <c:pt idx="119">
                  <c:v>27128.427543246802</c:v>
                </c:pt>
                <c:pt idx="120">
                  <c:v>27316.941076866402</c:v>
                </c:pt>
                <c:pt idx="121">
                  <c:v>27580.801956032803</c:v>
                </c:pt>
                <c:pt idx="122">
                  <c:v>27807.411185434004</c:v>
                </c:pt>
                <c:pt idx="123">
                  <c:v>28002.529687846403</c:v>
                </c:pt>
                <c:pt idx="124">
                  <c:v>28188.676717941602</c:v>
                </c:pt>
                <c:pt idx="125">
                  <c:v>28396.955632875601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04-49CB-BBFF-97426F3EEE30}"/>
            </c:ext>
          </c:extLst>
        </c:ser>
        <c:ser>
          <c:idx val="5"/>
          <c:order val="5"/>
          <c:tx>
            <c:v>Total 2000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[2]Carbon!$R$161:$R$374</c:f>
              <c:numCache>
                <c:formatCode>General</c:formatCode>
                <c:ptCount val="214"/>
                <c:pt idx="0">
                  <c:v>195.6</c:v>
                </c:pt>
                <c:pt idx="1">
                  <c:v>339.72223381800001</c:v>
                </c:pt>
                <c:pt idx="2">
                  <c:v>512.24433942065718</c:v>
                </c:pt>
                <c:pt idx="3">
                  <c:v>755.17575523513153</c:v>
                </c:pt>
                <c:pt idx="4">
                  <c:v>867.51336637513157</c:v>
                </c:pt>
                <c:pt idx="5">
                  <c:v>1050.8659532776344</c:v>
                </c:pt>
                <c:pt idx="6">
                  <c:v>1281.4859532776345</c:v>
                </c:pt>
                <c:pt idx="7">
                  <c:v>1476.6481507036344</c:v>
                </c:pt>
                <c:pt idx="8">
                  <c:v>1681.3523382194528</c:v>
                </c:pt>
                <c:pt idx="9">
                  <c:v>1864.176211331813</c:v>
                </c:pt>
                <c:pt idx="10">
                  <c:v>2027.868688315813</c:v>
                </c:pt>
                <c:pt idx="11">
                  <c:v>2064.9405248517933</c:v>
                </c:pt>
                <c:pt idx="12">
                  <c:v>2276.8981401634119</c:v>
                </c:pt>
                <c:pt idx="13">
                  <c:v>2593.6981401634121</c:v>
                </c:pt>
                <c:pt idx="14">
                  <c:v>2994.2881401634122</c:v>
                </c:pt>
                <c:pt idx="15">
                  <c:v>3285.1555224243803</c:v>
                </c:pt>
                <c:pt idx="16">
                  <c:v>3631.9153561825724</c:v>
                </c:pt>
                <c:pt idx="17">
                  <c:v>3946.599383844456</c:v>
                </c:pt>
                <c:pt idx="18">
                  <c:v>4205.4409329961272</c:v>
                </c:pt>
                <c:pt idx="19">
                  <c:v>4611.5009329961276</c:v>
                </c:pt>
                <c:pt idx="20">
                  <c:v>4857.6609329961275</c:v>
                </c:pt>
                <c:pt idx="21">
                  <c:v>5277.3109329961271</c:v>
                </c:pt>
                <c:pt idx="22">
                  <c:v>5561.6273877488338</c:v>
                </c:pt>
                <c:pt idx="23">
                  <c:v>5820.7494800836184</c:v>
                </c:pt>
                <c:pt idx="24">
                  <c:v>6028.6657107913879</c:v>
                </c:pt>
                <c:pt idx="25">
                  <c:v>6145.0673524133881</c:v>
                </c:pt>
                <c:pt idx="26">
                  <c:v>6386.2151426611072</c:v>
                </c:pt>
                <c:pt idx="27">
                  <c:v>6662.5551426611073</c:v>
                </c:pt>
                <c:pt idx="28">
                  <c:v>6878.9551426611069</c:v>
                </c:pt>
                <c:pt idx="29">
                  <c:v>7080.3286747237325</c:v>
                </c:pt>
                <c:pt idx="30">
                  <c:v>7300.2822458374658</c:v>
                </c:pt>
                <c:pt idx="31">
                  <c:v>7508.5045766236171</c:v>
                </c:pt>
                <c:pt idx="32">
                  <c:v>7782.7878837167054</c:v>
                </c:pt>
                <c:pt idx="33">
                  <c:v>8014.5962837802199</c:v>
                </c:pt>
                <c:pt idx="34">
                  <c:v>8455.4662837802207</c:v>
                </c:pt>
                <c:pt idx="35">
                  <c:v>8986.18628378022</c:v>
                </c:pt>
                <c:pt idx="36">
                  <c:v>9329.40896394027</c:v>
                </c:pt>
                <c:pt idx="37">
                  <c:v>9670.4683746237824</c:v>
                </c:pt>
                <c:pt idx="38">
                  <c:v>10015.838994346963</c:v>
                </c:pt>
                <c:pt idx="39">
                  <c:v>10365.666134241139</c:v>
                </c:pt>
                <c:pt idx="40">
                  <c:v>10768.495897766339</c:v>
                </c:pt>
                <c:pt idx="41">
                  <c:v>11142.645897766339</c:v>
                </c:pt>
                <c:pt idx="42">
                  <c:v>11465.405897766339</c:v>
                </c:pt>
                <c:pt idx="43">
                  <c:v>11711.093121647606</c:v>
                </c:pt>
                <c:pt idx="44">
                  <c:v>11986.419660431797</c:v>
                </c:pt>
                <c:pt idx="45">
                  <c:v>12073.243758389397</c:v>
                </c:pt>
                <c:pt idx="46">
                  <c:v>12172.296208288597</c:v>
                </c:pt>
                <c:pt idx="47">
                  <c:v>12223.895708779397</c:v>
                </c:pt>
                <c:pt idx="48">
                  <c:v>12527.852292220237</c:v>
                </c:pt>
                <c:pt idx="49">
                  <c:v>12826.559758795598</c:v>
                </c:pt>
                <c:pt idx="50">
                  <c:v>13050.446402970398</c:v>
                </c:pt>
                <c:pt idx="51">
                  <c:v>13281.265346919998</c:v>
                </c:pt>
                <c:pt idx="52">
                  <c:v>13529.579736057998</c:v>
                </c:pt>
                <c:pt idx="53">
                  <c:v>13783.855947273998</c:v>
                </c:pt>
                <c:pt idx="54">
                  <c:v>14050.282169294798</c:v>
                </c:pt>
                <c:pt idx="55">
                  <c:v>14396.180708417158</c:v>
                </c:pt>
                <c:pt idx="56">
                  <c:v>14722.625867560359</c:v>
                </c:pt>
                <c:pt idx="57">
                  <c:v>14996.969145105159</c:v>
                </c:pt>
                <c:pt idx="58">
                  <c:v>15163.239338087558</c:v>
                </c:pt>
                <c:pt idx="59">
                  <c:v>15422.154682243159</c:v>
                </c:pt>
                <c:pt idx="60">
                  <c:v>15540.21225091596</c:v>
                </c:pt>
                <c:pt idx="61">
                  <c:v>15816.92606340716</c:v>
                </c:pt>
                <c:pt idx="62">
                  <c:v>16077.464584421159</c:v>
                </c:pt>
                <c:pt idx="63">
                  <c:v>16304.148064768759</c:v>
                </c:pt>
                <c:pt idx="64">
                  <c:v>16538.409595681158</c:v>
                </c:pt>
                <c:pt idx="65">
                  <c:v>16575.589658991157</c:v>
                </c:pt>
                <c:pt idx="66">
                  <c:v>16632.126837345557</c:v>
                </c:pt>
                <c:pt idx="67">
                  <c:v>16707.298801968758</c:v>
                </c:pt>
                <c:pt idx="68">
                  <c:v>16758.252759275958</c:v>
                </c:pt>
                <c:pt idx="69">
                  <c:v>16832.303298966759</c:v>
                </c:pt>
                <c:pt idx="70">
                  <c:v>16921.892987522358</c:v>
                </c:pt>
                <c:pt idx="71">
                  <c:v>17021.314685815159</c:v>
                </c:pt>
                <c:pt idx="72">
                  <c:v>17125.73487424116</c:v>
                </c:pt>
                <c:pt idx="73">
                  <c:v>17237.584146703161</c:v>
                </c:pt>
                <c:pt idx="74">
                  <c:v>17350.09961156196</c:v>
                </c:pt>
                <c:pt idx="75">
                  <c:v>17463.41702284796</c:v>
                </c:pt>
                <c:pt idx="76">
                  <c:v>17579.858481274201</c:v>
                </c:pt>
                <c:pt idx="77">
                  <c:v>17697.751172075001</c:v>
                </c:pt>
                <c:pt idx="78">
                  <c:v>17825.924405025402</c:v>
                </c:pt>
                <c:pt idx="79">
                  <c:v>17933.592709928602</c:v>
                </c:pt>
                <c:pt idx="80">
                  <c:v>18056.8125305266</c:v>
                </c:pt>
                <c:pt idx="81">
                  <c:v>18163.640887732199</c:v>
                </c:pt>
                <c:pt idx="82">
                  <c:v>18259.6337882074</c:v>
                </c:pt>
                <c:pt idx="83">
                  <c:v>18388.077707544599</c:v>
                </c:pt>
                <c:pt idx="84">
                  <c:v>18511.241584414598</c:v>
                </c:pt>
                <c:pt idx="85">
                  <c:v>18635.645821459399</c:v>
                </c:pt>
                <c:pt idx="86">
                  <c:v>18734.055265798997</c:v>
                </c:pt>
                <c:pt idx="87">
                  <c:v>18832.342859247798</c:v>
                </c:pt>
                <c:pt idx="88">
                  <c:v>18929.517773279396</c:v>
                </c:pt>
                <c:pt idx="89">
                  <c:v>19011.775749872995</c:v>
                </c:pt>
                <c:pt idx="90">
                  <c:v>19100.716423545397</c:v>
                </c:pt>
                <c:pt idx="91">
                  <c:v>19188.571640066995</c:v>
                </c:pt>
                <c:pt idx="92">
                  <c:v>19284.831626744195</c:v>
                </c:pt>
                <c:pt idx="93">
                  <c:v>19372.725949302196</c:v>
                </c:pt>
                <c:pt idx="94">
                  <c:v>19475.527137439396</c:v>
                </c:pt>
                <c:pt idx="95">
                  <c:v>19564.424514228194</c:v>
                </c:pt>
                <c:pt idx="96">
                  <c:v>19656.630893358993</c:v>
                </c:pt>
                <c:pt idx="97">
                  <c:v>19708.664571012992</c:v>
                </c:pt>
                <c:pt idx="98">
                  <c:v>19782.100745589792</c:v>
                </c:pt>
                <c:pt idx="99">
                  <c:v>19861.845425096992</c:v>
                </c:pt>
                <c:pt idx="100">
                  <c:v>19895.077585146591</c:v>
                </c:pt>
                <c:pt idx="101">
                  <c:v>19967.920085062593</c:v>
                </c:pt>
                <c:pt idx="102">
                  <c:v>20058.100124086592</c:v>
                </c:pt>
                <c:pt idx="103">
                  <c:v>20124.897742414993</c:v>
                </c:pt>
                <c:pt idx="104">
                  <c:v>20198.177508108194</c:v>
                </c:pt>
                <c:pt idx="105">
                  <c:v>20271.876945867793</c:v>
                </c:pt>
                <c:pt idx="106">
                  <c:v>20325.658383875794</c:v>
                </c:pt>
                <c:pt idx="107">
                  <c:v>20413.341789920592</c:v>
                </c:pt>
                <c:pt idx="108">
                  <c:v>20505.475268546594</c:v>
                </c:pt>
                <c:pt idx="109">
                  <c:v>20585.879190213793</c:v>
                </c:pt>
                <c:pt idx="110">
                  <c:v>20674.979142062191</c:v>
                </c:pt>
                <c:pt idx="111">
                  <c:v>20772.383702934192</c:v>
                </c:pt>
                <c:pt idx="112">
                  <c:v>20853.175014871391</c:v>
                </c:pt>
                <c:pt idx="113">
                  <c:v>20950.437393866592</c:v>
                </c:pt>
                <c:pt idx="114">
                  <c:v>21041.561565736192</c:v>
                </c:pt>
                <c:pt idx="115">
                  <c:v>21131.456585906191</c:v>
                </c:pt>
                <c:pt idx="116">
                  <c:v>21210.352110300191</c:v>
                </c:pt>
                <c:pt idx="117">
                  <c:v>21273.593197607392</c:v>
                </c:pt>
                <c:pt idx="118">
                  <c:v>21365.561136448592</c:v>
                </c:pt>
                <c:pt idx="119">
                  <c:v>21467.681268347391</c:v>
                </c:pt>
                <c:pt idx="120">
                  <c:v>21531.755899890992</c:v>
                </c:pt>
                <c:pt idx="121">
                  <c:v>21607.110290315391</c:v>
                </c:pt>
                <c:pt idx="122">
                  <c:v>21680.309786798993</c:v>
                </c:pt>
                <c:pt idx="123">
                  <c:v>21743.736866173793</c:v>
                </c:pt>
                <c:pt idx="124">
                  <c:v>21814.436175764993</c:v>
                </c:pt>
                <c:pt idx="125">
                  <c:v>21873.881717776192</c:v>
                </c:pt>
                <c:pt idx="126">
                  <c:v>21925.379937730191</c:v>
                </c:pt>
                <c:pt idx="127">
                  <c:v>21986.207675257792</c:v>
                </c:pt>
                <c:pt idx="128">
                  <c:v>22044.223034339393</c:v>
                </c:pt>
                <c:pt idx="129">
                  <c:v>22118.633717297795</c:v>
                </c:pt>
                <c:pt idx="130">
                  <c:v>22180.032617795794</c:v>
                </c:pt>
                <c:pt idx="131">
                  <c:v>22237.231972486195</c:v>
                </c:pt>
                <c:pt idx="132">
                  <c:v>22292.205657358194</c:v>
                </c:pt>
                <c:pt idx="133">
                  <c:v>22346.599302424594</c:v>
                </c:pt>
                <c:pt idx="134">
                  <c:v>22399.215063396194</c:v>
                </c:pt>
                <c:pt idx="135">
                  <c:v>22453.103912155795</c:v>
                </c:pt>
                <c:pt idx="136">
                  <c:v>22506.452892411835</c:v>
                </c:pt>
                <c:pt idx="137">
                  <c:v>22558.738555012234</c:v>
                </c:pt>
                <c:pt idx="138">
                  <c:v>22610.948114271436</c:v>
                </c:pt>
                <c:pt idx="139">
                  <c:v>22657.523830519836</c:v>
                </c:pt>
                <c:pt idx="140">
                  <c:v>22703.907457593035</c:v>
                </c:pt>
                <c:pt idx="141">
                  <c:v>22751.080039984634</c:v>
                </c:pt>
                <c:pt idx="142">
                  <c:v>22798.268312097432</c:v>
                </c:pt>
                <c:pt idx="143">
                  <c:v>22851.720660182233</c:v>
                </c:pt>
                <c:pt idx="144">
                  <c:v>22899.935553717434</c:v>
                </c:pt>
                <c:pt idx="145">
                  <c:v>22946.831717316236</c:v>
                </c:pt>
                <c:pt idx="146">
                  <c:v>22996.474743456634</c:v>
                </c:pt>
                <c:pt idx="147">
                  <c:v>23044.287356165034</c:v>
                </c:pt>
                <c:pt idx="148">
                  <c:v>23083.722877912234</c:v>
                </c:pt>
                <c:pt idx="149">
                  <c:v>23145.384706411834</c:v>
                </c:pt>
                <c:pt idx="150">
                  <c:v>23220.130364846635</c:v>
                </c:pt>
                <c:pt idx="151">
                  <c:v>23309.453060451036</c:v>
                </c:pt>
                <c:pt idx="152">
                  <c:v>23279.908370297435</c:v>
                </c:pt>
                <c:pt idx="153">
                  <c:v>23253.433688648234</c:v>
                </c:pt>
                <c:pt idx="154">
                  <c:v>23300.287673813433</c:v>
                </c:pt>
                <c:pt idx="155">
                  <c:v>23370.363637632232</c:v>
                </c:pt>
                <c:pt idx="156">
                  <c:v>23408.307423942631</c:v>
                </c:pt>
                <c:pt idx="157">
                  <c:v>23436.59527411903</c:v>
                </c:pt>
                <c:pt idx="158">
                  <c:v>23452.466693035429</c:v>
                </c:pt>
                <c:pt idx="159">
                  <c:v>23494.457123129829</c:v>
                </c:pt>
                <c:pt idx="160">
                  <c:v>23528.33495226063</c:v>
                </c:pt>
                <c:pt idx="161">
                  <c:v>23518.617324097031</c:v>
                </c:pt>
                <c:pt idx="162">
                  <c:v>23516.529784830633</c:v>
                </c:pt>
                <c:pt idx="163">
                  <c:v>23539.165054856632</c:v>
                </c:pt>
                <c:pt idx="164">
                  <c:v>23562.321938443831</c:v>
                </c:pt>
                <c:pt idx="165">
                  <c:v>23558.04145470143</c:v>
                </c:pt>
                <c:pt idx="166">
                  <c:v>23563.25916820503</c:v>
                </c:pt>
                <c:pt idx="167">
                  <c:v>23498.356200803431</c:v>
                </c:pt>
                <c:pt idx="168">
                  <c:v>23463.023608561831</c:v>
                </c:pt>
                <c:pt idx="169">
                  <c:v>23366.184023354232</c:v>
                </c:pt>
                <c:pt idx="170">
                  <c:v>23307.555208325033</c:v>
                </c:pt>
                <c:pt idx="171">
                  <c:v>23236.330321775433</c:v>
                </c:pt>
                <c:pt idx="172">
                  <c:v>23244.106283714234</c:v>
                </c:pt>
                <c:pt idx="173">
                  <c:v>23315.746579451035</c:v>
                </c:pt>
                <c:pt idx="174">
                  <c:v>23398.280038421435</c:v>
                </c:pt>
                <c:pt idx="175">
                  <c:v>23431.539279799836</c:v>
                </c:pt>
                <c:pt idx="176">
                  <c:v>23456.341498459435</c:v>
                </c:pt>
                <c:pt idx="177">
                  <c:v>23443.957729593036</c:v>
                </c:pt>
                <c:pt idx="178">
                  <c:v>23435.719923966637</c:v>
                </c:pt>
                <c:pt idx="179">
                  <c:v>23421.820359601836</c:v>
                </c:pt>
                <c:pt idx="180">
                  <c:v>23370.847669553037</c:v>
                </c:pt>
                <c:pt idx="181">
                  <c:v>23331.176408399439</c:v>
                </c:pt>
                <c:pt idx="182">
                  <c:v>23296.80492848824</c:v>
                </c:pt>
                <c:pt idx="183">
                  <c:v>23238.86732721304</c:v>
                </c:pt>
                <c:pt idx="184">
                  <c:v>23244.763330852242</c:v>
                </c:pt>
                <c:pt idx="185">
                  <c:v>23209.814709948241</c:v>
                </c:pt>
                <c:pt idx="186">
                  <c:v>23230.95615333864</c:v>
                </c:pt>
                <c:pt idx="187">
                  <c:v>23162.260660809839</c:v>
                </c:pt>
                <c:pt idx="188">
                  <c:v>23194.672729909038</c:v>
                </c:pt>
                <c:pt idx="189">
                  <c:v>23178.152304559037</c:v>
                </c:pt>
                <c:pt idx="190">
                  <c:v>23085.191331751037</c:v>
                </c:pt>
                <c:pt idx="191">
                  <c:v>22997.227304712236</c:v>
                </c:pt>
                <c:pt idx="192">
                  <c:v>22959.270090559436</c:v>
                </c:pt>
                <c:pt idx="193">
                  <c:v>22963.666753523834</c:v>
                </c:pt>
                <c:pt idx="194">
                  <c:v>22904.185020184636</c:v>
                </c:pt>
                <c:pt idx="195">
                  <c:v>22839.879765143836</c:v>
                </c:pt>
                <c:pt idx="196">
                  <c:v>22788.951384968237</c:v>
                </c:pt>
                <c:pt idx="197">
                  <c:v>22689.949455999838</c:v>
                </c:pt>
                <c:pt idx="198">
                  <c:v>22603.699773173037</c:v>
                </c:pt>
                <c:pt idx="199">
                  <c:v>22490.179052882639</c:v>
                </c:pt>
                <c:pt idx="200">
                  <c:v>22375.697373409039</c:v>
                </c:pt>
                <c:pt idx="201">
                  <c:v>22293.139962108238</c:v>
                </c:pt>
                <c:pt idx="202">
                  <c:v>22197.690094269037</c:v>
                </c:pt>
                <c:pt idx="203">
                  <c:v>22148.175338376237</c:v>
                </c:pt>
                <c:pt idx="204">
                  <c:v>22072.433069353436</c:v>
                </c:pt>
                <c:pt idx="205">
                  <c:v>21929.001950007834</c:v>
                </c:pt>
                <c:pt idx="206">
                  <c:v>21825.117717475034</c:v>
                </c:pt>
                <c:pt idx="207">
                  <c:v>21651.225314802236</c:v>
                </c:pt>
                <c:pt idx="208">
                  <c:v>21513.625464189434</c:v>
                </c:pt>
                <c:pt idx="209">
                  <c:v>21387.498454185035</c:v>
                </c:pt>
                <c:pt idx="210">
                  <c:v>21259.798001165036</c:v>
                </c:pt>
                <c:pt idx="211">
                  <c:v>21202.930160507036</c:v>
                </c:pt>
                <c:pt idx="212">
                  <c:v>20959.836582540236</c:v>
                </c:pt>
                <c:pt idx="213">
                  <c:v>20546.359805150638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04-49CB-BBFF-97426F3E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0848"/>
        <c:axId val="1"/>
      </c:lineChart>
      <c:dateAx>
        <c:axId val="191900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2000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333333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00848"/>
        <c:crosses val="autoZero"/>
        <c:crossBetween val="between"/>
        <c:majorUnit val="4000"/>
        <c:dispUnits>
          <c:builtInUnit val="thousands"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9.6728525604349247E-2"/>
          <c:y val="0.1685679377512094"/>
          <c:w val="0.32005762148497918"/>
          <c:h val="0.4093792773957942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Carbon, Demmit, &amp; Severn</a:t>
            </a:r>
          </a:p>
        </c:rich>
      </c:tx>
      <c:layout>
        <c:manualLayout>
          <c:xMode val="edge"/>
          <c:yMode val="edge"/>
          <c:x val="0.23946051887531386"/>
          <c:y val="9.259280190430119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394642242159244E-2"/>
          <c:y val="7.8042504462196724E-2"/>
          <c:w val="0.89882011662353711"/>
          <c:h val="0.83994898870330359"/>
        </c:manualLayout>
      </c:layout>
      <c:lineChart>
        <c:grouping val="standard"/>
        <c:varyColors val="0"/>
        <c:ser>
          <c:idx val="2"/>
          <c:order val="0"/>
          <c:tx>
            <c:strRef>
              <c:f>[2]StorageChartData!$K$4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[2]StorageChartData!$T$5:$T$369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[2]StorageChartData!$U$5:$U$369</c:f>
              <c:numCache>
                <c:formatCode>General</c:formatCode>
                <c:ptCount val="365"/>
                <c:pt idx="0">
                  <c:v>35.57083885652365</c:v>
                </c:pt>
                <c:pt idx="1">
                  <c:v>35.57083885652365</c:v>
                </c:pt>
                <c:pt idx="2">
                  <c:v>35.57083885652365</c:v>
                </c:pt>
                <c:pt idx="3">
                  <c:v>35.57083885652365</c:v>
                </c:pt>
                <c:pt idx="4">
                  <c:v>35.554528074273009</c:v>
                </c:pt>
                <c:pt idx="5">
                  <c:v>35.526510754611252</c:v>
                </c:pt>
                <c:pt idx="6">
                  <c:v>35.492832009778908</c:v>
                </c:pt>
                <c:pt idx="7">
                  <c:v>35.480582595981566</c:v>
                </c:pt>
                <c:pt idx="8">
                  <c:v>35.480460142661364</c:v>
                </c:pt>
                <c:pt idx="9">
                  <c:v>35.357982331797324</c:v>
                </c:pt>
                <c:pt idx="10">
                  <c:v>35.192360134449487</c:v>
                </c:pt>
                <c:pt idx="11">
                  <c:v>35.110691933430765</c:v>
                </c:pt>
                <c:pt idx="12">
                  <c:v>35.199793050985626</c:v>
                </c:pt>
                <c:pt idx="13">
                  <c:v>35.345994151749743</c:v>
                </c:pt>
                <c:pt idx="14">
                  <c:v>35.420600877970266</c:v>
                </c:pt>
                <c:pt idx="15">
                  <c:v>35.379448398828387</c:v>
                </c:pt>
                <c:pt idx="16">
                  <c:v>35.387460927746808</c:v>
                </c:pt>
                <c:pt idx="17">
                  <c:v>35.29708629566187</c:v>
                </c:pt>
                <c:pt idx="18">
                  <c:v>35.114320633486031</c:v>
                </c:pt>
                <c:pt idx="19">
                  <c:v>35.061816731561613</c:v>
                </c:pt>
                <c:pt idx="20">
                  <c:v>35.053416433795896</c:v>
                </c:pt>
                <c:pt idx="21">
                  <c:v>35.053375616022493</c:v>
                </c:pt>
                <c:pt idx="22">
                  <c:v>34.881585853113911</c:v>
                </c:pt>
                <c:pt idx="23">
                  <c:v>34.794080710498989</c:v>
                </c:pt>
                <c:pt idx="24">
                  <c:v>34.813097711126048</c:v>
                </c:pt>
                <c:pt idx="25">
                  <c:v>34.70610616348997</c:v>
                </c:pt>
                <c:pt idx="26">
                  <c:v>34.698391604317372</c:v>
                </c:pt>
                <c:pt idx="27">
                  <c:v>34.662153585092852</c:v>
                </c:pt>
                <c:pt idx="28">
                  <c:v>34.66211684909679</c:v>
                </c:pt>
                <c:pt idx="29">
                  <c:v>34.512715634898107</c:v>
                </c:pt>
                <c:pt idx="30">
                  <c:v>34.339603376131365</c:v>
                </c:pt>
                <c:pt idx="31">
                  <c:v>34.229628049259745</c:v>
                </c:pt>
                <c:pt idx="32">
                  <c:v>34.133710363547088</c:v>
                </c:pt>
                <c:pt idx="33">
                  <c:v>34.186961230724727</c:v>
                </c:pt>
                <c:pt idx="34">
                  <c:v>34.262604728389604</c:v>
                </c:pt>
                <c:pt idx="35">
                  <c:v>34.441700872736781</c:v>
                </c:pt>
                <c:pt idx="36">
                  <c:v>34.310928890317861</c:v>
                </c:pt>
                <c:pt idx="37">
                  <c:v>34.178618077841762</c:v>
                </c:pt>
                <c:pt idx="38">
                  <c:v>34.074087841941704</c:v>
                </c:pt>
                <c:pt idx="39">
                  <c:v>34.031739402039207</c:v>
                </c:pt>
                <c:pt idx="40">
                  <c:v>33.935470683475309</c:v>
                </c:pt>
                <c:pt idx="41">
                  <c:v>33.887383264632767</c:v>
                </c:pt>
                <c:pt idx="42">
                  <c:v>33.887379182855426</c:v>
                </c:pt>
                <c:pt idx="43">
                  <c:v>33.850573796580647</c:v>
                </c:pt>
                <c:pt idx="44">
                  <c:v>33.799849549576464</c:v>
                </c:pt>
                <c:pt idx="45">
                  <c:v>33.658546581620342</c:v>
                </c:pt>
                <c:pt idx="46">
                  <c:v>33.546905889594001</c:v>
                </c:pt>
                <c:pt idx="47">
                  <c:v>33.122396964456662</c:v>
                </c:pt>
                <c:pt idx="48">
                  <c:v>32.701141215859302</c:v>
                </c:pt>
                <c:pt idx="49">
                  <c:v>32.221634422842804</c:v>
                </c:pt>
                <c:pt idx="50">
                  <c:v>31.911811195627447</c:v>
                </c:pt>
                <c:pt idx="51">
                  <c:v>31.576272771170085</c:v>
                </c:pt>
                <c:pt idx="52">
                  <c:v>31.236750532028886</c:v>
                </c:pt>
                <c:pt idx="53">
                  <c:v>30.919257645191667</c:v>
                </c:pt>
                <c:pt idx="54">
                  <c:v>30.681163491172128</c:v>
                </c:pt>
                <c:pt idx="55">
                  <c:v>30.65585647166413</c:v>
                </c:pt>
                <c:pt idx="56">
                  <c:v>30.475674574544509</c:v>
                </c:pt>
                <c:pt idx="57">
                  <c:v>30.145471033070528</c:v>
                </c:pt>
                <c:pt idx="58">
                  <c:v>29.872865451641289</c:v>
                </c:pt>
                <c:pt idx="59">
                  <c:v>29.525457218679207</c:v>
                </c:pt>
                <c:pt idx="60">
                  <c:v>29.321139772148168</c:v>
                </c:pt>
                <c:pt idx="61">
                  <c:v>28.923007292181907</c:v>
                </c:pt>
                <c:pt idx="62">
                  <c:v>28.476669021830247</c:v>
                </c:pt>
                <c:pt idx="63">
                  <c:v>28.012542365830868</c:v>
                </c:pt>
                <c:pt idx="64">
                  <c:v>27.698053667115889</c:v>
                </c:pt>
                <c:pt idx="65">
                  <c:v>27.293659740710069</c:v>
                </c:pt>
                <c:pt idx="66">
                  <c:v>26.854950312206871</c:v>
                </c:pt>
                <c:pt idx="67">
                  <c:v>26.42063695789885</c:v>
                </c:pt>
                <c:pt idx="68">
                  <c:v>26.07031841769335</c:v>
                </c:pt>
                <c:pt idx="69">
                  <c:v>25.72544496845941</c:v>
                </c:pt>
                <c:pt idx="70">
                  <c:v>25.417193225519949</c:v>
                </c:pt>
                <c:pt idx="71">
                  <c:v>25.13284845246087</c:v>
                </c:pt>
                <c:pt idx="72">
                  <c:v>24.825323265887931</c:v>
                </c:pt>
                <c:pt idx="73">
                  <c:v>24.57025708168867</c:v>
                </c:pt>
                <c:pt idx="74">
                  <c:v>24.276307886548569</c:v>
                </c:pt>
                <c:pt idx="75">
                  <c:v>23.844508907081988</c:v>
                </c:pt>
                <c:pt idx="76">
                  <c:v>23.371243151618348</c:v>
                </c:pt>
                <c:pt idx="77">
                  <c:v>22.894887490708328</c:v>
                </c:pt>
                <c:pt idx="78">
                  <c:v>22.556504067444987</c:v>
                </c:pt>
                <c:pt idx="79">
                  <c:v>22.278179915962408</c:v>
                </c:pt>
                <c:pt idx="80">
                  <c:v>21.898052155842887</c:v>
                </c:pt>
                <c:pt idx="81">
                  <c:v>21.522442923238746</c:v>
                </c:pt>
                <c:pt idx="82">
                  <c:v>21.185720783352785</c:v>
                </c:pt>
                <c:pt idx="83">
                  <c:v>20.849165996337764</c:v>
                </c:pt>
                <c:pt idx="84">
                  <c:v>20.563710979842202</c:v>
                </c:pt>
                <c:pt idx="85">
                  <c:v>20.198000057287562</c:v>
                </c:pt>
                <c:pt idx="86">
                  <c:v>19.817974341601541</c:v>
                </c:pt>
                <c:pt idx="87">
                  <c:v>19.4289768793222</c:v>
                </c:pt>
                <c:pt idx="88">
                  <c:v>19.23442712596578</c:v>
                </c:pt>
                <c:pt idx="89">
                  <c:v>18.946649578163761</c:v>
                </c:pt>
                <c:pt idx="90">
                  <c:v>18.630679194274361</c:v>
                </c:pt>
                <c:pt idx="91">
                  <c:v>18.269911304078462</c:v>
                </c:pt>
                <c:pt idx="92">
                  <c:v>17.967382212969682</c:v>
                </c:pt>
                <c:pt idx="93">
                  <c:v>17.612271666167022</c:v>
                </c:pt>
                <c:pt idx="94">
                  <c:v>17.295921676985003</c:v>
                </c:pt>
                <c:pt idx="95">
                  <c:v>17.029532642444583</c:v>
                </c:pt>
                <c:pt idx="96">
                  <c:v>16.735824272167541</c:v>
                </c:pt>
                <c:pt idx="97">
                  <c:v>16.3908895962735</c:v>
                </c:pt>
                <c:pt idx="98">
                  <c:v>16.060918716107899</c:v>
                </c:pt>
                <c:pt idx="99">
                  <c:v>15.669341570549678</c:v>
                </c:pt>
                <c:pt idx="100">
                  <c:v>15.359138738041699</c:v>
                </c:pt>
                <c:pt idx="101">
                  <c:v>15.110240119403178</c:v>
                </c:pt>
                <c:pt idx="102">
                  <c:v>14.782387681677038</c:v>
                </c:pt>
                <c:pt idx="103">
                  <c:v>14.404080394251158</c:v>
                </c:pt>
                <c:pt idx="104">
                  <c:v>14.001927363604999</c:v>
                </c:pt>
                <c:pt idx="105">
                  <c:v>13.635028643844418</c:v>
                </c:pt>
                <c:pt idx="106">
                  <c:v>13.275811829037718</c:v>
                </c:pt>
                <c:pt idx="107">
                  <c:v>13.110561073427817</c:v>
                </c:pt>
                <c:pt idx="108">
                  <c:v>12.790713001065416</c:v>
                </c:pt>
                <c:pt idx="109">
                  <c:v>12.484775625877736</c:v>
                </c:pt>
                <c:pt idx="110">
                  <c:v>12.195034743175176</c:v>
                </c:pt>
                <c:pt idx="111">
                  <c:v>11.911151210955516</c:v>
                </c:pt>
                <c:pt idx="112">
                  <c:v>11.718168860097656</c:v>
                </c:pt>
                <c:pt idx="113">
                  <c:v>11.398235070411115</c:v>
                </c:pt>
                <c:pt idx="114">
                  <c:v>11.029368933972655</c:v>
                </c:pt>
                <c:pt idx="115">
                  <c:v>10.715716999612376</c:v>
                </c:pt>
                <c:pt idx="116">
                  <c:v>10.323127573273835</c:v>
                </c:pt>
                <c:pt idx="117">
                  <c:v>10.110271048547515</c:v>
                </c:pt>
                <c:pt idx="118">
                  <c:v>9.8520863864604955</c:v>
                </c:pt>
                <c:pt idx="119">
                  <c:v>9.6075920055718349</c:v>
                </c:pt>
                <c:pt idx="120">
                  <c:v>9.4013765325776948</c:v>
                </c:pt>
                <c:pt idx="121">
                  <c:v>9.1794658208537516</c:v>
                </c:pt>
                <c:pt idx="122">
                  <c:v>8.9656930753682911</c:v>
                </c:pt>
                <c:pt idx="123">
                  <c:v>8.739162495436231</c:v>
                </c:pt>
                <c:pt idx="124">
                  <c:v>8.4852636995562118</c:v>
                </c:pt>
                <c:pt idx="125">
                  <c:v>8.2092620793800926</c:v>
                </c:pt>
                <c:pt idx="126">
                  <c:v>7.9432300072634119</c:v>
                </c:pt>
                <c:pt idx="127">
                  <c:v>7.6663790329962724</c:v>
                </c:pt>
                <c:pt idx="128">
                  <c:v>7.4610062748206927</c:v>
                </c:pt>
                <c:pt idx="129">
                  <c:v>7.2829382152281923</c:v>
                </c:pt>
                <c:pt idx="130">
                  <c:v>7.1022477963425725</c:v>
                </c:pt>
                <c:pt idx="131">
                  <c:v>6.934429602785813</c:v>
                </c:pt>
                <c:pt idx="132">
                  <c:v>6.841683458066333</c:v>
                </c:pt>
                <c:pt idx="133">
                  <c:v>6.7848274580663333</c:v>
                </c:pt>
                <c:pt idx="134">
                  <c:v>6.569753632708113</c:v>
                </c:pt>
                <c:pt idx="135">
                  <c:v>6.2593302420529531</c:v>
                </c:pt>
                <c:pt idx="136">
                  <c:v>6.0753628126445021</c:v>
                </c:pt>
                <c:pt idx="137">
                  <c:v>5.8767437007879622</c:v>
                </c:pt>
                <c:pt idx="138">
                  <c:v>5.7768789363875221</c:v>
                </c:pt>
                <c:pt idx="139">
                  <c:v>5.6098648529667425</c:v>
                </c:pt>
                <c:pt idx="140">
                  <c:v>5.492668861980663</c:v>
                </c:pt>
                <c:pt idx="141">
                  <c:v>5.4053310722366827</c:v>
                </c:pt>
                <c:pt idx="142">
                  <c:v>5.2815062748504431</c:v>
                </c:pt>
                <c:pt idx="143">
                  <c:v>5.0815563300732034</c:v>
                </c:pt>
                <c:pt idx="144">
                  <c:v>4.9124401313223238</c:v>
                </c:pt>
                <c:pt idx="145">
                  <c:v>5.0211501072185438</c:v>
                </c:pt>
                <c:pt idx="146">
                  <c:v>5.2172468541868238</c:v>
                </c:pt>
                <c:pt idx="147">
                  <c:v>5.423115813793844</c:v>
                </c:pt>
                <c:pt idx="148">
                  <c:v>5.5840217105188241</c:v>
                </c:pt>
                <c:pt idx="149">
                  <c:v>5.7414393208513239</c:v>
                </c:pt>
                <c:pt idx="150">
                  <c:v>5.9382641859096283</c:v>
                </c:pt>
                <c:pt idx="151">
                  <c:v>6.5232460575461086</c:v>
                </c:pt>
                <c:pt idx="152">
                  <c:v>7.1381193170491484</c:v>
                </c:pt>
                <c:pt idx="153">
                  <c:v>7.5762083153966682</c:v>
                </c:pt>
                <c:pt idx="154">
                  <c:v>8.0086410351624284</c:v>
                </c:pt>
                <c:pt idx="155">
                  <c:v>8.3635980716433878</c:v>
                </c:pt>
                <c:pt idx="156">
                  <c:v>8.7514535236104276</c:v>
                </c:pt>
                <c:pt idx="157">
                  <c:v>9.0583747846056273</c:v>
                </c:pt>
                <c:pt idx="158">
                  <c:v>9.4039136085380211</c:v>
                </c:pt>
                <c:pt idx="159">
                  <c:v>9.7922886885073002</c:v>
                </c:pt>
                <c:pt idx="160">
                  <c:v>10.20026481820042</c:v>
                </c:pt>
                <c:pt idx="161">
                  <c:v>10.579465482458019</c:v>
                </c:pt>
                <c:pt idx="162">
                  <c:v>11.126565620882019</c:v>
                </c:pt>
                <c:pt idx="163">
                  <c:v>11.662327646666979</c:v>
                </c:pt>
                <c:pt idx="164">
                  <c:v>12.186112672924899</c:v>
                </c:pt>
                <c:pt idx="165">
                  <c:v>12.76010569008778</c:v>
                </c:pt>
                <c:pt idx="166">
                  <c:v>13.23948381838378</c:v>
                </c:pt>
                <c:pt idx="167">
                  <c:v>13.8883203048529</c:v>
                </c:pt>
                <c:pt idx="168">
                  <c:v>14.53545309295402</c:v>
                </c:pt>
                <c:pt idx="169">
                  <c:v>14.614905066345701</c:v>
                </c:pt>
                <c:pt idx="170">
                  <c:v>14.6149902512641</c:v>
                </c:pt>
                <c:pt idx="171">
                  <c:v>14.61556099021738</c:v>
                </c:pt>
                <c:pt idx="172">
                  <c:v>14.957271771887141</c:v>
                </c:pt>
                <c:pt idx="173">
                  <c:v>15.216114664937381</c:v>
                </c:pt>
                <c:pt idx="174">
                  <c:v>15.39635743377994</c:v>
                </c:pt>
                <c:pt idx="175">
                  <c:v>15.570415777546661</c:v>
                </c:pt>
                <c:pt idx="176">
                  <c:v>15.76362628957162</c:v>
                </c:pt>
                <c:pt idx="177">
                  <c:v>15.92326280485354</c:v>
                </c:pt>
                <c:pt idx="178">
                  <c:v>16.312968956999139</c:v>
                </c:pt>
                <c:pt idx="179">
                  <c:v>16.723321745915619</c:v>
                </c:pt>
                <c:pt idx="180">
                  <c:v>16.965340617581859</c:v>
                </c:pt>
                <c:pt idx="181">
                  <c:v>17.13789970678474</c:v>
                </c:pt>
                <c:pt idx="182">
                  <c:v>17.3044702962241</c:v>
                </c:pt>
                <c:pt idx="183">
                  <c:v>17.470737855819941</c:v>
                </c:pt>
                <c:pt idx="184">
                  <c:v>17.652804240723942</c:v>
                </c:pt>
                <c:pt idx="185">
                  <c:v>17.785990860642343</c:v>
                </c:pt>
                <c:pt idx="186">
                  <c:v>17.907371001947624</c:v>
                </c:pt>
                <c:pt idx="187">
                  <c:v>18.063617179276903</c:v>
                </c:pt>
                <c:pt idx="188">
                  <c:v>18.184886429111142</c:v>
                </c:pt>
                <c:pt idx="189">
                  <c:v>18.334587547550502</c:v>
                </c:pt>
                <c:pt idx="190">
                  <c:v>18.57572967881482</c:v>
                </c:pt>
                <c:pt idx="191">
                  <c:v>18.576696659641062</c:v>
                </c:pt>
                <c:pt idx="192">
                  <c:v>18.579760778050662</c:v>
                </c:pt>
                <c:pt idx="193">
                  <c:v>18.688623171198824</c:v>
                </c:pt>
                <c:pt idx="194">
                  <c:v>19.064919029738984</c:v>
                </c:pt>
                <c:pt idx="195">
                  <c:v>19.344044451860263</c:v>
                </c:pt>
                <c:pt idx="196">
                  <c:v>19.556409810973545</c:v>
                </c:pt>
                <c:pt idx="197">
                  <c:v>19.770113215763626</c:v>
                </c:pt>
                <c:pt idx="198">
                  <c:v>19.874669184607786</c:v>
                </c:pt>
                <c:pt idx="199">
                  <c:v>20.162794061229228</c:v>
                </c:pt>
                <c:pt idx="200">
                  <c:v>20.421050841711466</c:v>
                </c:pt>
                <c:pt idx="201">
                  <c:v>20.658273802471786</c:v>
                </c:pt>
                <c:pt idx="202">
                  <c:v>20.874967197897707</c:v>
                </c:pt>
                <c:pt idx="203">
                  <c:v>21.067159132214506</c:v>
                </c:pt>
                <c:pt idx="204">
                  <c:v>21.290172822603946</c:v>
                </c:pt>
                <c:pt idx="205">
                  <c:v>21.434643576153707</c:v>
                </c:pt>
                <c:pt idx="206">
                  <c:v>21.583509487589868</c:v>
                </c:pt>
                <c:pt idx="207">
                  <c:v>21.776176847059308</c:v>
                </c:pt>
                <c:pt idx="208">
                  <c:v>21.978184362553069</c:v>
                </c:pt>
                <c:pt idx="209">
                  <c:v>22.240383541388269</c:v>
                </c:pt>
                <c:pt idx="210">
                  <c:v>22.438754758076268</c:v>
                </c:pt>
                <c:pt idx="211">
                  <c:v>22.686855832916269</c:v>
                </c:pt>
                <c:pt idx="212">
                  <c:v>22.787346417530991</c:v>
                </c:pt>
                <c:pt idx="213">
                  <c:v>23.038335261104752</c:v>
                </c:pt>
                <c:pt idx="214">
                  <c:v>23.233215965210032</c:v>
                </c:pt>
                <c:pt idx="215">
                  <c:v>23.385441414390833</c:v>
                </c:pt>
                <c:pt idx="216">
                  <c:v>23.501889197843632</c:v>
                </c:pt>
                <c:pt idx="217">
                  <c:v>23.65580467874603</c:v>
                </c:pt>
                <c:pt idx="218">
                  <c:v>23.893264617736431</c:v>
                </c:pt>
                <c:pt idx="219">
                  <c:v>24.077310517457391</c:v>
                </c:pt>
                <c:pt idx="220">
                  <c:v>24.22534892504747</c:v>
                </c:pt>
                <c:pt idx="221">
                  <c:v>24.416410329603949</c:v>
                </c:pt>
                <c:pt idx="222">
                  <c:v>24.416410329603949</c:v>
                </c:pt>
                <c:pt idx="223">
                  <c:v>24.51968000618027</c:v>
                </c:pt>
                <c:pt idx="224">
                  <c:v>24.608950976206192</c:v>
                </c:pt>
                <c:pt idx="225">
                  <c:v>24.700373581453551</c:v>
                </c:pt>
                <c:pt idx="226">
                  <c:v>24.748976736455152</c:v>
                </c:pt>
                <c:pt idx="227">
                  <c:v>24.751279429881713</c:v>
                </c:pt>
                <c:pt idx="228">
                  <c:v>24.806135762202352</c:v>
                </c:pt>
                <c:pt idx="229">
                  <c:v>24.893952894580913</c:v>
                </c:pt>
                <c:pt idx="230">
                  <c:v>24.981412250302192</c:v>
                </c:pt>
                <c:pt idx="231">
                  <c:v>25.068943286272432</c:v>
                </c:pt>
                <c:pt idx="232">
                  <c:v>25.161474185571951</c:v>
                </c:pt>
                <c:pt idx="233">
                  <c:v>25.240660166056458</c:v>
                </c:pt>
                <c:pt idx="234">
                  <c:v>25.303816248208456</c:v>
                </c:pt>
                <c:pt idx="235">
                  <c:v>25.389760538869577</c:v>
                </c:pt>
                <c:pt idx="236">
                  <c:v>25.617775009950858</c:v>
                </c:pt>
                <c:pt idx="237">
                  <c:v>25.731573542441417</c:v>
                </c:pt>
                <c:pt idx="238">
                  <c:v>25.836023103711497</c:v>
                </c:pt>
                <c:pt idx="239">
                  <c:v>25.956569692003338</c:v>
                </c:pt>
                <c:pt idx="240">
                  <c:v>25.969308445917257</c:v>
                </c:pt>
                <c:pt idx="241">
                  <c:v>26.078508430327815</c:v>
                </c:pt>
                <c:pt idx="242">
                  <c:v>26.210672831225416</c:v>
                </c:pt>
                <c:pt idx="243">
                  <c:v>26.375888980462218</c:v>
                </c:pt>
                <c:pt idx="244">
                  <c:v>26.561387658770059</c:v>
                </c:pt>
                <c:pt idx="245">
                  <c:v>26.750446780862539</c:v>
                </c:pt>
                <c:pt idx="246">
                  <c:v>26.85219770898734</c:v>
                </c:pt>
                <c:pt idx="247">
                  <c:v>26.942403860520141</c:v>
                </c:pt>
                <c:pt idx="248">
                  <c:v>27.039975384812301</c:v>
                </c:pt>
                <c:pt idx="249">
                  <c:v>27.152334827162061</c:v>
                </c:pt>
                <c:pt idx="250">
                  <c:v>27.263766827162062</c:v>
                </c:pt>
                <c:pt idx="251">
                  <c:v>27.332262827162062</c:v>
                </c:pt>
                <c:pt idx="252">
                  <c:v>27.43601248363694</c:v>
                </c:pt>
                <c:pt idx="253">
                  <c:v>27.53266250396846</c:v>
                </c:pt>
                <c:pt idx="254">
                  <c:v>27.605195144208004</c:v>
                </c:pt>
                <c:pt idx="255">
                  <c:v>27.605195144208004</c:v>
                </c:pt>
                <c:pt idx="256">
                  <c:v>27.864523445665924</c:v>
                </c:pt>
                <c:pt idx="257">
                  <c:v>28.021651445665924</c:v>
                </c:pt>
                <c:pt idx="258">
                  <c:v>28.138675445665925</c:v>
                </c:pt>
                <c:pt idx="259">
                  <c:v>28.233572682150726</c:v>
                </c:pt>
                <c:pt idx="260">
                  <c:v>28.360657221104645</c:v>
                </c:pt>
                <c:pt idx="261">
                  <c:v>28.468472245459207</c:v>
                </c:pt>
                <c:pt idx="262">
                  <c:v>28.519256458325767</c:v>
                </c:pt>
                <c:pt idx="263">
                  <c:v>28.598316419115847</c:v>
                </c:pt>
                <c:pt idx="264">
                  <c:v>28.638252419115847</c:v>
                </c:pt>
                <c:pt idx="265">
                  <c:v>28.692924419115847</c:v>
                </c:pt>
                <c:pt idx="266">
                  <c:v>28.741955065500488</c:v>
                </c:pt>
                <c:pt idx="267">
                  <c:v>28.820222871948488</c:v>
                </c:pt>
                <c:pt idx="268">
                  <c:v>28.848747612279368</c:v>
                </c:pt>
                <c:pt idx="269">
                  <c:v>28.919539407601928</c:v>
                </c:pt>
                <c:pt idx="270">
                  <c:v>28.919539407601928</c:v>
                </c:pt>
                <c:pt idx="271">
                  <c:v>29.013451407601927</c:v>
                </c:pt>
                <c:pt idx="272">
                  <c:v>29.110579407601929</c:v>
                </c:pt>
                <c:pt idx="273">
                  <c:v>29.195851407601928</c:v>
                </c:pt>
                <c:pt idx="274">
                  <c:v>29.281121510920329</c:v>
                </c:pt>
                <c:pt idx="275">
                  <c:v>29.34411273894337</c:v>
                </c:pt>
                <c:pt idx="276">
                  <c:v>29.42749347674113</c:v>
                </c:pt>
                <c:pt idx="277">
                  <c:v>29.497813476741129</c:v>
                </c:pt>
                <c:pt idx="278">
                  <c:v>29.684293476741129</c:v>
                </c:pt>
                <c:pt idx="279">
                  <c:v>29.917789476741127</c:v>
                </c:pt>
                <c:pt idx="280">
                  <c:v>30.054230160542406</c:v>
                </c:pt>
                <c:pt idx="281">
                  <c:v>30.276469094156166</c:v>
                </c:pt>
                <c:pt idx="282">
                  <c:v>30.333305374246084</c:v>
                </c:pt>
                <c:pt idx="283">
                  <c:v>30.449878352824324</c:v>
                </c:pt>
                <c:pt idx="284">
                  <c:v>30.925799707651205</c:v>
                </c:pt>
                <c:pt idx="285">
                  <c:v>31.040063707651203</c:v>
                </c:pt>
                <c:pt idx="286">
                  <c:v>31.259927707651205</c:v>
                </c:pt>
                <c:pt idx="287">
                  <c:v>31.483054509660484</c:v>
                </c:pt>
                <c:pt idx="288">
                  <c:v>31.612808064439683</c:v>
                </c:pt>
                <c:pt idx="289">
                  <c:v>31.662016723869122</c:v>
                </c:pt>
                <c:pt idx="290">
                  <c:v>31.698355108666561</c:v>
                </c:pt>
                <c:pt idx="291">
                  <c:v>31.750632110327039</c:v>
                </c:pt>
                <c:pt idx="292">
                  <c:v>31.889952110327041</c:v>
                </c:pt>
                <c:pt idx="293">
                  <c:v>32.036328110327041</c:v>
                </c:pt>
                <c:pt idx="294">
                  <c:v>32.160408462468482</c:v>
                </c:pt>
                <c:pt idx="295">
                  <c:v>32.063067656212802</c:v>
                </c:pt>
                <c:pt idx="296">
                  <c:v>32.324261653010879</c:v>
                </c:pt>
                <c:pt idx="297">
                  <c:v>32.640749180342397</c:v>
                </c:pt>
                <c:pt idx="298">
                  <c:v>32.823436756343035</c:v>
                </c:pt>
                <c:pt idx="299">
                  <c:v>32.625580756343034</c:v>
                </c:pt>
                <c:pt idx="300">
                  <c:v>32.250580756343034</c:v>
                </c:pt>
                <c:pt idx="301">
                  <c:v>32.131798749599035</c:v>
                </c:pt>
                <c:pt idx="302">
                  <c:v>32.131794028946878</c:v>
                </c:pt>
                <c:pt idx="303">
                  <c:v>32.344975294331519</c:v>
                </c:pt>
                <c:pt idx="304">
                  <c:v>32.660710952432638</c:v>
                </c:pt>
                <c:pt idx="305">
                  <c:v>32.980096111854721</c:v>
                </c:pt>
                <c:pt idx="306">
                  <c:v>33.235216111854719</c:v>
                </c:pt>
                <c:pt idx="307">
                  <c:v>33.482296111854716</c:v>
                </c:pt>
                <c:pt idx="308">
                  <c:v>33.709720111854715</c:v>
                </c:pt>
                <c:pt idx="309">
                  <c:v>33.948322291107836</c:v>
                </c:pt>
                <c:pt idx="310">
                  <c:v>34.058230995509753</c:v>
                </c:pt>
                <c:pt idx="311">
                  <c:v>34.137685254449273</c:v>
                </c:pt>
                <c:pt idx="312">
                  <c:v>34.348701818345276</c:v>
                </c:pt>
                <c:pt idx="313">
                  <c:v>34.422741818345273</c:v>
                </c:pt>
                <c:pt idx="314">
                  <c:v>34.531389818345275</c:v>
                </c:pt>
                <c:pt idx="315">
                  <c:v>34.619244103774072</c:v>
                </c:pt>
                <c:pt idx="316">
                  <c:v>34.68275066512895</c:v>
                </c:pt>
                <c:pt idx="317">
                  <c:v>34.947149678480628</c:v>
                </c:pt>
                <c:pt idx="318">
                  <c:v>35.10718643905151</c:v>
                </c:pt>
                <c:pt idx="319">
                  <c:v>35.370578072016947</c:v>
                </c:pt>
                <c:pt idx="320">
                  <c:v>35.651522072016945</c:v>
                </c:pt>
                <c:pt idx="321">
                  <c:v>35.910890072016947</c:v>
                </c:pt>
                <c:pt idx="322">
                  <c:v>36.154919021952949</c:v>
                </c:pt>
                <c:pt idx="323">
                  <c:v>36.409665433861427</c:v>
                </c:pt>
                <c:pt idx="324">
                  <c:v>36.564717883044466</c:v>
                </c:pt>
                <c:pt idx="325">
                  <c:v>36.733814943145909</c:v>
                </c:pt>
                <c:pt idx="326">
                  <c:v>36.923992882975668</c:v>
                </c:pt>
                <c:pt idx="327">
                  <c:v>37.208056882975669</c:v>
                </c:pt>
                <c:pt idx="328">
                  <c:v>37.580392882975666</c:v>
                </c:pt>
                <c:pt idx="329">
                  <c:v>38.002046820707506</c:v>
                </c:pt>
                <c:pt idx="330">
                  <c:v>38.612001032351024</c:v>
                </c:pt>
                <c:pt idx="331">
                  <c:v>39.222768702741106</c:v>
                </c:pt>
                <c:pt idx="332">
                  <c:v>39.601127845302706</c:v>
                </c:pt>
                <c:pt idx="333">
                  <c:v>40.222341434087028</c:v>
                </c:pt>
                <c:pt idx="334">
                  <c:v>40.727637434087029</c:v>
                </c:pt>
                <c:pt idx="335">
                  <c:v>41.281149434087027</c:v>
                </c:pt>
                <c:pt idx="336">
                  <c:v>41.849676804198708</c:v>
                </c:pt>
                <c:pt idx="337">
                  <c:v>42.12187206837983</c:v>
                </c:pt>
                <c:pt idx="338">
                  <c:v>42.485509788349432</c:v>
                </c:pt>
                <c:pt idx="339">
                  <c:v>42.827570319565432</c:v>
                </c:pt>
                <c:pt idx="340">
                  <c:v>42.827570319565432</c:v>
                </c:pt>
                <c:pt idx="341">
                  <c:v>43.007906319565429</c:v>
                </c:pt>
                <c:pt idx="342">
                  <c:v>43.046162319565425</c:v>
                </c:pt>
                <c:pt idx="343">
                  <c:v>43.121429180260783</c:v>
                </c:pt>
                <c:pt idx="344">
                  <c:v>43.193392745967344</c:v>
                </c:pt>
                <c:pt idx="345">
                  <c:v>43.298356252104945</c:v>
                </c:pt>
                <c:pt idx="346">
                  <c:v>43.327298602591668</c:v>
                </c:pt>
                <c:pt idx="347">
                  <c:v>43.440027650478712</c:v>
                </c:pt>
                <c:pt idx="348">
                  <c:v>43.443699650478713</c:v>
                </c:pt>
                <c:pt idx="349">
                  <c:v>43.442547650478716</c:v>
                </c:pt>
                <c:pt idx="350">
                  <c:v>43.276693791791999</c:v>
                </c:pt>
                <c:pt idx="351">
                  <c:v>43.276347903963838</c:v>
                </c:pt>
                <c:pt idx="352">
                  <c:v>43.276347903963838</c:v>
                </c:pt>
                <c:pt idx="353">
                  <c:v>43.276347903963838</c:v>
                </c:pt>
                <c:pt idx="354">
                  <c:v>43.276347903963838</c:v>
                </c:pt>
                <c:pt idx="355">
                  <c:v>43.17713190396384</c:v>
                </c:pt>
                <c:pt idx="356">
                  <c:v>42.986643903963838</c:v>
                </c:pt>
                <c:pt idx="357">
                  <c:v>42.76697259595776</c:v>
                </c:pt>
                <c:pt idx="358">
                  <c:v>42.59392095196992</c:v>
                </c:pt>
                <c:pt idx="359">
                  <c:v>42.541058259793921</c:v>
                </c:pt>
                <c:pt idx="360">
                  <c:v>42.544795457436479</c:v>
                </c:pt>
                <c:pt idx="361">
                  <c:v>42.397698140343358</c:v>
                </c:pt>
                <c:pt idx="362">
                  <c:v>42.225042140343355</c:v>
                </c:pt>
                <c:pt idx="363">
                  <c:v>42.035802140343357</c:v>
                </c:pt>
                <c:pt idx="36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D-4A5E-8B49-78C929D3EEE6}"/>
            </c:ext>
          </c:extLst>
        </c:ser>
        <c:ser>
          <c:idx val="3"/>
          <c:order val="1"/>
          <c:tx>
            <c:strRef>
              <c:f>[2]StorageChartData!$L$4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[2]StorageChartData!$T$5:$T$369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[2]StorageChartData!$V$5:$V$369</c:f>
              <c:numCache>
                <c:formatCode>General</c:formatCode>
                <c:ptCount val="365"/>
                <c:pt idx="0">
                  <c:v>41.853738629452799</c:v>
                </c:pt>
                <c:pt idx="1">
                  <c:v>41.665953549603998</c:v>
                </c:pt>
                <c:pt idx="2">
                  <c:v>41.608406766614401</c:v>
                </c:pt>
                <c:pt idx="3">
                  <c:v>41.613888990552802</c:v>
                </c:pt>
                <c:pt idx="4">
                  <c:v>41.384692584632802</c:v>
                </c:pt>
                <c:pt idx="5">
                  <c:v>40.9444325846328</c:v>
                </c:pt>
                <c:pt idx="6">
                  <c:v>40.562795754881598</c:v>
                </c:pt>
                <c:pt idx="7">
                  <c:v>40.219479498378398</c:v>
                </c:pt>
                <c:pt idx="8">
                  <c:v>39.916835682790399</c:v>
                </c:pt>
                <c:pt idx="9">
                  <c:v>39.873278114434399</c:v>
                </c:pt>
                <c:pt idx="10">
                  <c:v>39.655858097558607</c:v>
                </c:pt>
                <c:pt idx="11">
                  <c:v>39.608378097558607</c:v>
                </c:pt>
                <c:pt idx="12">
                  <c:v>39.750418097558608</c:v>
                </c:pt>
                <c:pt idx="13">
                  <c:v>39.851842996169808</c:v>
                </c:pt>
                <c:pt idx="14">
                  <c:v>39.947094648205805</c:v>
                </c:pt>
                <c:pt idx="15">
                  <c:v>40.047865147700207</c:v>
                </c:pt>
                <c:pt idx="16">
                  <c:v>40.033051015507404</c:v>
                </c:pt>
                <c:pt idx="17">
                  <c:v>39.679947824489801</c:v>
                </c:pt>
                <c:pt idx="18">
                  <c:v>39.709767824489802</c:v>
                </c:pt>
                <c:pt idx="19">
                  <c:v>39.830787824489803</c:v>
                </c:pt>
                <c:pt idx="20">
                  <c:v>39.804211831467406</c:v>
                </c:pt>
                <c:pt idx="21">
                  <c:v>39.900010086729807</c:v>
                </c:pt>
                <c:pt idx="22">
                  <c:v>39.847578220448206</c:v>
                </c:pt>
                <c:pt idx="23">
                  <c:v>39.858972419062603</c:v>
                </c:pt>
                <c:pt idx="24">
                  <c:v>39.913088956173802</c:v>
                </c:pt>
                <c:pt idx="25">
                  <c:v>39.889208956173803</c:v>
                </c:pt>
                <c:pt idx="26">
                  <c:v>39.915581502940206</c:v>
                </c:pt>
                <c:pt idx="27">
                  <c:v>40.021601948410606</c:v>
                </c:pt>
                <c:pt idx="28">
                  <c:v>40.041031924327406</c:v>
                </c:pt>
                <c:pt idx="29">
                  <c:v>39.962762373923404</c:v>
                </c:pt>
                <c:pt idx="30">
                  <c:v>39.881844515965007</c:v>
                </c:pt>
                <c:pt idx="31">
                  <c:v>39.865234172655406</c:v>
                </c:pt>
                <c:pt idx="32">
                  <c:v>39.801502371984206</c:v>
                </c:pt>
                <c:pt idx="33">
                  <c:v>39.764022371984204</c:v>
                </c:pt>
                <c:pt idx="34">
                  <c:v>39.883225183577004</c:v>
                </c:pt>
                <c:pt idx="35">
                  <c:v>40.022895499231403</c:v>
                </c:pt>
                <c:pt idx="36">
                  <c:v>39.905671119176603</c:v>
                </c:pt>
                <c:pt idx="37">
                  <c:v>39.911858454239805</c:v>
                </c:pt>
                <c:pt idx="38">
                  <c:v>39.866410382025407</c:v>
                </c:pt>
                <c:pt idx="39">
                  <c:v>39.757190382025406</c:v>
                </c:pt>
                <c:pt idx="40">
                  <c:v>39.572850382025408</c:v>
                </c:pt>
                <c:pt idx="41">
                  <c:v>39.36084713213581</c:v>
                </c:pt>
                <c:pt idx="42">
                  <c:v>39.229065869349412</c:v>
                </c:pt>
                <c:pt idx="43">
                  <c:v>38.814766123806216</c:v>
                </c:pt>
                <c:pt idx="44">
                  <c:v>38.350750391573413</c:v>
                </c:pt>
                <c:pt idx="45">
                  <c:v>37.888897991112216</c:v>
                </c:pt>
                <c:pt idx="46">
                  <c:v>37.453877991112215</c:v>
                </c:pt>
                <c:pt idx="47">
                  <c:v>37.036637991112215</c:v>
                </c:pt>
                <c:pt idx="48">
                  <c:v>36.578180574805017</c:v>
                </c:pt>
                <c:pt idx="49">
                  <c:v>36.125517996465021</c:v>
                </c:pt>
                <c:pt idx="50">
                  <c:v>35.638323080509018</c:v>
                </c:pt>
                <c:pt idx="51">
                  <c:v>35.55218764629862</c:v>
                </c:pt>
                <c:pt idx="52">
                  <c:v>35.501801482843419</c:v>
                </c:pt>
                <c:pt idx="53">
                  <c:v>35.347241262928222</c:v>
                </c:pt>
                <c:pt idx="54">
                  <c:v>35.190586913769025</c:v>
                </c:pt>
                <c:pt idx="55">
                  <c:v>35.138284089649822</c:v>
                </c:pt>
                <c:pt idx="56">
                  <c:v>34.980905668684223</c:v>
                </c:pt>
                <c:pt idx="57">
                  <c:v>34.784952677169819</c:v>
                </c:pt>
                <c:pt idx="58">
                  <c:v>34.889830224985019</c:v>
                </c:pt>
                <c:pt idx="59">
                  <c:v>34.772325444573816</c:v>
                </c:pt>
                <c:pt idx="60">
                  <c:v>34.465298418209017</c:v>
                </c:pt>
                <c:pt idx="61">
                  <c:v>33.996748351267819</c:v>
                </c:pt>
                <c:pt idx="62">
                  <c:v>33.509136396638219</c:v>
                </c:pt>
                <c:pt idx="63">
                  <c:v>33.08919142892902</c:v>
                </c:pt>
                <c:pt idx="64">
                  <c:v>33.080762024411641</c:v>
                </c:pt>
                <c:pt idx="65">
                  <c:v>33.189011475246843</c:v>
                </c:pt>
                <c:pt idx="66">
                  <c:v>33.206732073801085</c:v>
                </c:pt>
                <c:pt idx="67">
                  <c:v>33.224952073801084</c:v>
                </c:pt>
                <c:pt idx="68">
                  <c:v>33.232816777296442</c:v>
                </c:pt>
                <c:pt idx="69">
                  <c:v>33.356909203205404</c:v>
                </c:pt>
                <c:pt idx="70">
                  <c:v>33.269346921611806</c:v>
                </c:pt>
                <c:pt idx="71">
                  <c:v>32.843982061198609</c:v>
                </c:pt>
                <c:pt idx="72">
                  <c:v>32.429412259569652</c:v>
                </c:pt>
                <c:pt idx="73">
                  <c:v>32.162599613432853</c:v>
                </c:pt>
                <c:pt idx="74">
                  <c:v>31.943679613432852</c:v>
                </c:pt>
                <c:pt idx="75">
                  <c:v>31.755479613432854</c:v>
                </c:pt>
                <c:pt idx="76">
                  <c:v>31.556186377873377</c:v>
                </c:pt>
                <c:pt idx="77">
                  <c:v>31.365612104081617</c:v>
                </c:pt>
                <c:pt idx="78">
                  <c:v>31.198493398188891</c:v>
                </c:pt>
                <c:pt idx="79">
                  <c:v>31.038619740593518</c:v>
                </c:pt>
                <c:pt idx="80">
                  <c:v>30.797298681287916</c:v>
                </c:pt>
                <c:pt idx="81">
                  <c:v>30.356598681287917</c:v>
                </c:pt>
                <c:pt idx="82">
                  <c:v>30.299838681287916</c:v>
                </c:pt>
                <c:pt idx="83">
                  <c:v>30.318903781804234</c:v>
                </c:pt>
                <c:pt idx="84">
                  <c:v>30.356461960205738</c:v>
                </c:pt>
                <c:pt idx="85">
                  <c:v>30.004204565127747</c:v>
                </c:pt>
                <c:pt idx="86">
                  <c:v>29.520207219548155</c:v>
                </c:pt>
                <c:pt idx="87">
                  <c:v>29.142570414321593</c:v>
                </c:pt>
                <c:pt idx="88">
                  <c:v>29.044330414321593</c:v>
                </c:pt>
                <c:pt idx="89">
                  <c:v>28.985590414321592</c:v>
                </c:pt>
                <c:pt idx="90">
                  <c:v>28.90268604335623</c:v>
                </c:pt>
                <c:pt idx="91">
                  <c:v>28.635145742294004</c:v>
                </c:pt>
                <c:pt idx="92">
                  <c:v>28.146162310478164</c:v>
                </c:pt>
                <c:pt idx="93">
                  <c:v>27.725035403161563</c:v>
                </c:pt>
                <c:pt idx="94">
                  <c:v>27.277093110924262</c:v>
                </c:pt>
                <c:pt idx="95">
                  <c:v>27.039933110924263</c:v>
                </c:pt>
                <c:pt idx="96">
                  <c:v>26.576573110924262</c:v>
                </c:pt>
                <c:pt idx="97">
                  <c:v>26.19159540307092</c:v>
                </c:pt>
                <c:pt idx="98">
                  <c:v>25.768512806981867</c:v>
                </c:pt>
                <c:pt idx="99">
                  <c:v>25.379068815885635</c:v>
                </c:pt>
                <c:pt idx="100">
                  <c:v>24.995567312976963</c:v>
                </c:pt>
                <c:pt idx="101">
                  <c:v>24.635463882619614</c:v>
                </c:pt>
                <c:pt idx="102">
                  <c:v>24.158083882619614</c:v>
                </c:pt>
                <c:pt idx="103">
                  <c:v>23.663653882619613</c:v>
                </c:pt>
                <c:pt idx="104">
                  <c:v>23.167366766887589</c:v>
                </c:pt>
                <c:pt idx="105">
                  <c:v>23.082736692160182</c:v>
                </c:pt>
                <c:pt idx="106">
                  <c:v>22.577825100352182</c:v>
                </c:pt>
                <c:pt idx="107">
                  <c:v>22.075331064533611</c:v>
                </c:pt>
                <c:pt idx="108">
                  <c:v>21.75494482105707</c:v>
                </c:pt>
                <c:pt idx="109">
                  <c:v>21.87120482105707</c:v>
                </c:pt>
                <c:pt idx="110">
                  <c:v>21.93876482105707</c:v>
                </c:pt>
                <c:pt idx="111">
                  <c:v>21.885784821057069</c:v>
                </c:pt>
                <c:pt idx="112">
                  <c:v>21.864735519334744</c:v>
                </c:pt>
                <c:pt idx="113">
                  <c:v>21.38496224724117</c:v>
                </c:pt>
                <c:pt idx="114">
                  <c:v>20.863457194129563</c:v>
                </c:pt>
                <c:pt idx="115">
                  <c:v>20.427636905514468</c:v>
                </c:pt>
                <c:pt idx="116">
                  <c:v>20.097896905514467</c:v>
                </c:pt>
                <c:pt idx="117">
                  <c:v>19.707336905514467</c:v>
                </c:pt>
                <c:pt idx="118">
                  <c:v>19.392549175867572</c:v>
                </c:pt>
                <c:pt idx="119">
                  <c:v>19.166449423785782</c:v>
                </c:pt>
                <c:pt idx="120">
                  <c:v>18.93743124090021</c:v>
                </c:pt>
                <c:pt idx="121">
                  <c:v>18.666774720855496</c:v>
                </c:pt>
                <c:pt idx="122">
                  <c:v>18.150891560013587</c:v>
                </c:pt>
                <c:pt idx="123">
                  <c:v>18.139571560013586</c:v>
                </c:pt>
                <c:pt idx="124">
                  <c:v>18.232211560013585</c:v>
                </c:pt>
                <c:pt idx="125">
                  <c:v>18.402615441191308</c:v>
                </c:pt>
                <c:pt idx="126">
                  <c:v>18.224865188965211</c:v>
                </c:pt>
                <c:pt idx="127">
                  <c:v>18.104951238932468</c:v>
                </c:pt>
                <c:pt idx="128">
                  <c:v>18.119099609637303</c:v>
                </c:pt>
                <c:pt idx="129">
                  <c:v>18.060750646160407</c:v>
                </c:pt>
                <c:pt idx="130">
                  <c:v>18.191910646160409</c:v>
                </c:pt>
                <c:pt idx="131">
                  <c:v>18.354270646160408</c:v>
                </c:pt>
                <c:pt idx="132">
                  <c:v>18.504564819015968</c:v>
                </c:pt>
                <c:pt idx="133">
                  <c:v>18.527285774125961</c:v>
                </c:pt>
                <c:pt idx="134">
                  <c:v>18.32442826272921</c:v>
                </c:pt>
                <c:pt idx="135">
                  <c:v>18.199794783912441</c:v>
                </c:pt>
                <c:pt idx="136">
                  <c:v>17.851293919933809</c:v>
                </c:pt>
                <c:pt idx="137">
                  <c:v>17.834126822195032</c:v>
                </c:pt>
                <c:pt idx="138">
                  <c:v>17.92444682219503</c:v>
                </c:pt>
                <c:pt idx="139">
                  <c:v>18.061675616216128</c:v>
                </c:pt>
                <c:pt idx="140">
                  <c:v>17.91993785614309</c:v>
                </c:pt>
                <c:pt idx="141">
                  <c:v>17.922910460762171</c:v>
                </c:pt>
                <c:pt idx="142">
                  <c:v>17.85253849570169</c:v>
                </c:pt>
                <c:pt idx="143">
                  <c:v>18.204680170691343</c:v>
                </c:pt>
                <c:pt idx="144">
                  <c:v>18.715240170691345</c:v>
                </c:pt>
                <c:pt idx="145">
                  <c:v>19.166220170691346</c:v>
                </c:pt>
                <c:pt idx="146">
                  <c:v>19.630359577252424</c:v>
                </c:pt>
                <c:pt idx="147">
                  <c:v>19.801942613626117</c:v>
                </c:pt>
                <c:pt idx="148">
                  <c:v>19.73719257114697</c:v>
                </c:pt>
                <c:pt idx="149">
                  <c:v>19.817700419280985</c:v>
                </c:pt>
                <c:pt idx="150">
                  <c:v>19.956554257595428</c:v>
                </c:pt>
                <c:pt idx="151">
                  <c:v>20.230374257595429</c:v>
                </c:pt>
                <c:pt idx="152">
                  <c:v>20.599574257595428</c:v>
                </c:pt>
                <c:pt idx="153">
                  <c:v>20.865818725231428</c:v>
                </c:pt>
                <c:pt idx="154">
                  <c:v>21.188862936436742</c:v>
                </c:pt>
                <c:pt idx="155">
                  <c:v>21.652725768065689</c:v>
                </c:pt>
                <c:pt idx="156">
                  <c:v>21.855400990345689</c:v>
                </c:pt>
                <c:pt idx="157">
                  <c:v>22.200106164150696</c:v>
                </c:pt>
                <c:pt idx="158">
                  <c:v>22.639346164150698</c:v>
                </c:pt>
                <c:pt idx="159">
                  <c:v>23.007670559002698</c:v>
                </c:pt>
                <c:pt idx="160">
                  <c:v>23.395078934034334</c:v>
                </c:pt>
                <c:pt idx="161">
                  <c:v>23.738726680259056</c:v>
                </c:pt>
                <c:pt idx="162">
                  <c:v>24.044111634227058</c:v>
                </c:pt>
                <c:pt idx="163">
                  <c:v>24.096255307299018</c:v>
                </c:pt>
                <c:pt idx="164">
                  <c:v>24.498170537922256</c:v>
                </c:pt>
                <c:pt idx="165">
                  <c:v>25.109770537922255</c:v>
                </c:pt>
                <c:pt idx="166">
                  <c:v>25.888950537922256</c:v>
                </c:pt>
                <c:pt idx="167">
                  <c:v>26.44868530244419</c:v>
                </c:pt>
                <c:pt idx="168">
                  <c:v>27.120204969960575</c:v>
                </c:pt>
                <c:pt idx="169">
                  <c:v>27.727573025284343</c:v>
                </c:pt>
                <c:pt idx="170">
                  <c:v>28.223256123587685</c:v>
                </c:pt>
                <c:pt idx="171">
                  <c:v>29.013376123587687</c:v>
                </c:pt>
                <c:pt idx="172">
                  <c:v>29.483696123587688</c:v>
                </c:pt>
                <c:pt idx="173">
                  <c:v>30.300996123587687</c:v>
                </c:pt>
                <c:pt idx="174">
                  <c:v>30.847629033093099</c:v>
                </c:pt>
                <c:pt idx="175">
                  <c:v>31.343873217762667</c:v>
                </c:pt>
                <c:pt idx="176">
                  <c:v>31.737705679178205</c:v>
                </c:pt>
                <c:pt idx="177">
                  <c:v>31.948508962422206</c:v>
                </c:pt>
                <c:pt idx="178">
                  <c:v>32.408804542917643</c:v>
                </c:pt>
                <c:pt idx="179">
                  <c:v>32.93948454291764</c:v>
                </c:pt>
                <c:pt idx="180">
                  <c:v>33.350284542917642</c:v>
                </c:pt>
                <c:pt idx="181">
                  <c:v>33.731031607042894</c:v>
                </c:pt>
                <c:pt idx="182">
                  <c:v>34.148938749270357</c:v>
                </c:pt>
                <c:pt idx="183">
                  <c:v>34.543383410842658</c:v>
                </c:pt>
                <c:pt idx="184">
                  <c:v>35.069950025028838</c:v>
                </c:pt>
                <c:pt idx="185">
                  <c:v>35.511566825155867</c:v>
                </c:pt>
                <c:pt idx="186">
                  <c:v>36.37130682515587</c:v>
                </c:pt>
                <c:pt idx="187">
                  <c:v>37.410746825155869</c:v>
                </c:pt>
                <c:pt idx="188">
                  <c:v>38.07519218547597</c:v>
                </c:pt>
                <c:pt idx="189">
                  <c:v>38.735311006842998</c:v>
                </c:pt>
                <c:pt idx="190">
                  <c:v>39.404052246289361</c:v>
                </c:pt>
                <c:pt idx="191">
                  <c:v>40.08170652607771</c:v>
                </c:pt>
                <c:pt idx="192">
                  <c:v>40.865366053128113</c:v>
                </c:pt>
                <c:pt idx="193">
                  <c:v>41.591666053128115</c:v>
                </c:pt>
                <c:pt idx="194">
                  <c:v>42.215186053128114</c:v>
                </c:pt>
                <c:pt idx="195">
                  <c:v>42.684560500890647</c:v>
                </c:pt>
                <c:pt idx="196">
                  <c:v>43.213213578459033</c:v>
                </c:pt>
                <c:pt idx="197">
                  <c:v>42.978861774374231</c:v>
                </c:pt>
                <c:pt idx="198">
                  <c:v>42.732626674172629</c:v>
                </c:pt>
                <c:pt idx="199">
                  <c:v>42.418605675154225</c:v>
                </c:pt>
                <c:pt idx="200">
                  <c:v>42.518738842035908</c:v>
                </c:pt>
                <c:pt idx="201">
                  <c:v>42.616633775186628</c:v>
                </c:pt>
                <c:pt idx="202">
                  <c:v>42.668127063536225</c:v>
                </c:pt>
                <c:pt idx="203">
                  <c:v>42.729224951435427</c:v>
                </c:pt>
                <c:pt idx="204">
                  <c:v>42.801673729711425</c:v>
                </c:pt>
                <c:pt idx="205">
                  <c:v>42.912846152143423</c:v>
                </c:pt>
                <c:pt idx="206">
                  <c:v>43.017118596185021</c:v>
                </c:pt>
                <c:pt idx="207">
                  <c:v>43.149495674429744</c:v>
                </c:pt>
                <c:pt idx="208">
                  <c:v>43.26238599271614</c:v>
                </c:pt>
                <c:pt idx="209">
                  <c:v>43.394272547805741</c:v>
                </c:pt>
                <c:pt idx="210">
                  <c:v>43.564392933770542</c:v>
                </c:pt>
                <c:pt idx="211">
                  <c:v>43.657683622081741</c:v>
                </c:pt>
                <c:pt idx="212">
                  <c:v>43.729798759427339</c:v>
                </c:pt>
                <c:pt idx="213">
                  <c:v>43.874846384409736</c:v>
                </c:pt>
                <c:pt idx="214">
                  <c:v>43.993621560808933</c:v>
                </c:pt>
                <c:pt idx="215">
                  <c:v>44.054343215318532</c:v>
                </c:pt>
                <c:pt idx="216">
                  <c:v>44.138746277143333</c:v>
                </c:pt>
                <c:pt idx="217">
                  <c:v>44.017186403763333</c:v>
                </c:pt>
                <c:pt idx="218">
                  <c:v>43.86552076047213</c:v>
                </c:pt>
                <c:pt idx="219">
                  <c:v>43.738084689718526</c:v>
                </c:pt>
                <c:pt idx="220">
                  <c:v>43.632972604332927</c:v>
                </c:pt>
                <c:pt idx="221">
                  <c:v>43.759073683714526</c:v>
                </c:pt>
                <c:pt idx="222">
                  <c:v>43.916253060825724</c:v>
                </c:pt>
                <c:pt idx="223">
                  <c:v>43.913476457411328</c:v>
                </c:pt>
                <c:pt idx="224">
                  <c:v>43.90911683426333</c:v>
                </c:pt>
                <c:pt idx="225">
                  <c:v>43.977235379187327</c:v>
                </c:pt>
                <c:pt idx="226">
                  <c:v>44.000035547522529</c:v>
                </c:pt>
                <c:pt idx="227">
                  <c:v>44.03478290066333</c:v>
                </c:pt>
                <c:pt idx="228">
                  <c:v>44.077668253008611</c:v>
                </c:pt>
                <c:pt idx="229">
                  <c:v>44.122651283969489</c:v>
                </c:pt>
                <c:pt idx="230">
                  <c:v>44.18690811259269</c:v>
                </c:pt>
                <c:pt idx="231">
                  <c:v>44.203390399479886</c:v>
                </c:pt>
                <c:pt idx="232">
                  <c:v>44.264239831367085</c:v>
                </c:pt>
                <c:pt idx="233">
                  <c:v>44.285783522155889</c:v>
                </c:pt>
                <c:pt idx="234">
                  <c:v>44.285924502196686</c:v>
                </c:pt>
                <c:pt idx="235">
                  <c:v>44.362699254578764</c:v>
                </c:pt>
                <c:pt idx="236">
                  <c:v>44.427424600253161</c:v>
                </c:pt>
                <c:pt idx="237">
                  <c:v>44.504601141500359</c:v>
                </c:pt>
                <c:pt idx="238">
                  <c:v>44.55062839758596</c:v>
                </c:pt>
                <c:pt idx="239">
                  <c:v>44.576090594621164</c:v>
                </c:pt>
                <c:pt idx="240">
                  <c:v>44.591075046693163</c:v>
                </c:pt>
                <c:pt idx="241">
                  <c:v>44.593558611989963</c:v>
                </c:pt>
                <c:pt idx="242">
                  <c:v>44.61456350816988</c:v>
                </c:pt>
                <c:pt idx="243">
                  <c:v>44.620844901078677</c:v>
                </c:pt>
                <c:pt idx="244">
                  <c:v>44.636574721186676</c:v>
                </c:pt>
                <c:pt idx="245">
                  <c:v>44.85182103958028</c:v>
                </c:pt>
                <c:pt idx="246">
                  <c:v>45.093635820061081</c:v>
                </c:pt>
                <c:pt idx="247">
                  <c:v>45.310512139424283</c:v>
                </c:pt>
                <c:pt idx="248">
                  <c:v>45.534864146613884</c:v>
                </c:pt>
                <c:pt idx="249">
                  <c:v>45.678931501921888</c:v>
                </c:pt>
                <c:pt idx="250">
                  <c:v>45.865803851075491</c:v>
                </c:pt>
                <c:pt idx="251">
                  <c:v>46.062776289329094</c:v>
                </c:pt>
                <c:pt idx="252">
                  <c:v>46.243188807223497</c:v>
                </c:pt>
                <c:pt idx="253">
                  <c:v>46.428943525161095</c:v>
                </c:pt>
                <c:pt idx="254">
                  <c:v>46.649536875994698</c:v>
                </c:pt>
                <c:pt idx="255">
                  <c:v>46.823974896153899</c:v>
                </c:pt>
                <c:pt idx="256">
                  <c:v>47.012817544675499</c:v>
                </c:pt>
                <c:pt idx="257">
                  <c:v>47.201220350163503</c:v>
                </c:pt>
                <c:pt idx="258">
                  <c:v>47.3779843407955</c:v>
                </c:pt>
                <c:pt idx="259">
                  <c:v>47.5938215246019</c:v>
                </c:pt>
                <c:pt idx="260">
                  <c:v>47.816088481853903</c:v>
                </c:pt>
                <c:pt idx="261">
                  <c:v>48.016338238983501</c:v>
                </c:pt>
                <c:pt idx="262">
                  <c:v>48.232695183956302</c:v>
                </c:pt>
                <c:pt idx="263">
                  <c:v>48.467197659977103</c:v>
                </c:pt>
                <c:pt idx="264">
                  <c:v>48.654358761661101</c:v>
                </c:pt>
                <c:pt idx="265">
                  <c:v>48.886277862329898</c:v>
                </c:pt>
                <c:pt idx="266">
                  <c:v>49.106526206069098</c:v>
                </c:pt>
                <c:pt idx="267">
                  <c:v>49.322316246409102</c:v>
                </c:pt>
                <c:pt idx="268">
                  <c:v>49.516107295197102</c:v>
                </c:pt>
                <c:pt idx="269">
                  <c:v>49.682589469811504</c:v>
                </c:pt>
                <c:pt idx="270">
                  <c:v>49.908525347493907</c:v>
                </c:pt>
                <c:pt idx="271">
                  <c:v>50.154765611291509</c:v>
                </c:pt>
                <c:pt idx="272">
                  <c:v>50.322914874378711</c:v>
                </c:pt>
                <c:pt idx="273">
                  <c:v>50.513623655227512</c:v>
                </c:pt>
                <c:pt idx="274">
                  <c:v>50.702022648194713</c:v>
                </c:pt>
                <c:pt idx="275">
                  <c:v>50.866876806944312</c:v>
                </c:pt>
                <c:pt idx="276">
                  <c:v>51.049320651978711</c:v>
                </c:pt>
                <c:pt idx="277">
                  <c:v>51.206211736001109</c:v>
                </c:pt>
                <c:pt idx="278">
                  <c:v>51.351208175909107</c:v>
                </c:pt>
                <c:pt idx="279">
                  <c:v>51.514863650964308</c:v>
                </c:pt>
                <c:pt idx="280">
                  <c:v>51.668894369127507</c:v>
                </c:pt>
                <c:pt idx="281">
                  <c:v>51.843715735044306</c:v>
                </c:pt>
                <c:pt idx="282">
                  <c:v>52.004513536040307</c:v>
                </c:pt>
                <c:pt idx="283">
                  <c:v>52.156912245421104</c:v>
                </c:pt>
                <c:pt idx="284">
                  <c:v>52.304859615165107</c:v>
                </c:pt>
                <c:pt idx="285">
                  <c:v>52.451619505148308</c:v>
                </c:pt>
                <c:pt idx="286">
                  <c:v>52.593680450241905</c:v>
                </c:pt>
                <c:pt idx="287">
                  <c:v>52.738909563971504</c:v>
                </c:pt>
                <c:pt idx="288">
                  <c:v>52.877657373374781</c:v>
                </c:pt>
                <c:pt idx="289">
                  <c:v>53.021097464295579</c:v>
                </c:pt>
                <c:pt idx="290">
                  <c:v>53.159256504301176</c:v>
                </c:pt>
                <c:pt idx="291">
                  <c:v>53.284087372633174</c:v>
                </c:pt>
                <c:pt idx="292">
                  <c:v>53.410988382179575</c:v>
                </c:pt>
                <c:pt idx="293">
                  <c:v>53.540899402906774</c:v>
                </c:pt>
                <c:pt idx="294">
                  <c:v>53.670572050834771</c:v>
                </c:pt>
                <c:pt idx="295">
                  <c:v>53.813903959089174</c:v>
                </c:pt>
                <c:pt idx="296">
                  <c:v>53.946261201273174</c:v>
                </c:pt>
                <c:pt idx="297">
                  <c:v>54.075587284652372</c:v>
                </c:pt>
                <c:pt idx="298">
                  <c:v>54.204873336933169</c:v>
                </c:pt>
                <c:pt idx="299">
                  <c:v>54.334498562349971</c:v>
                </c:pt>
                <c:pt idx="300">
                  <c:v>54.45029472477637</c:v>
                </c:pt>
                <c:pt idx="301">
                  <c:v>54.586273316273967</c:v>
                </c:pt>
                <c:pt idx="302">
                  <c:v>54.714216409513966</c:v>
                </c:pt>
                <c:pt idx="303">
                  <c:v>54.907474471764367</c:v>
                </c:pt>
                <c:pt idx="304">
                  <c:v>55.02107157671157</c:v>
                </c:pt>
                <c:pt idx="305">
                  <c:v>55.136742509496372</c:v>
                </c:pt>
                <c:pt idx="306">
                  <c:v>55.248855535839574</c:v>
                </c:pt>
                <c:pt idx="307">
                  <c:v>55.419639679272372</c:v>
                </c:pt>
                <c:pt idx="308">
                  <c:v>55.53221810775797</c:v>
                </c:pt>
                <c:pt idx="309">
                  <c:v>55.627922535529173</c:v>
                </c:pt>
                <c:pt idx="310">
                  <c:v>55.661922535529172</c:v>
                </c:pt>
                <c:pt idx="311">
                  <c:v>55.769903395717975</c:v>
                </c:pt>
                <c:pt idx="312">
                  <c:v>55.893348136293973</c:v>
                </c:pt>
                <c:pt idx="313">
                  <c:v>56.011348136293975</c:v>
                </c:pt>
                <c:pt idx="314">
                  <c:v>56.125348136293972</c:v>
                </c:pt>
                <c:pt idx="315">
                  <c:v>56.218618676345976</c:v>
                </c:pt>
                <c:pt idx="316">
                  <c:v>56.315347582745979</c:v>
                </c:pt>
                <c:pt idx="317">
                  <c:v>56.429347582745976</c:v>
                </c:pt>
                <c:pt idx="318">
                  <c:v>56.537976107376373</c:v>
                </c:pt>
                <c:pt idx="319">
                  <c:v>56.642503971192376</c:v>
                </c:pt>
                <c:pt idx="320">
                  <c:v>56.754503971192378</c:v>
                </c:pt>
                <c:pt idx="321">
                  <c:v>56.873529318746776</c:v>
                </c:pt>
                <c:pt idx="322">
                  <c:v>56.984325656394773</c:v>
                </c:pt>
                <c:pt idx="323">
                  <c:v>57.089875883295576</c:v>
                </c:pt>
                <c:pt idx="324">
                  <c:v>57.201649578813978</c:v>
                </c:pt>
                <c:pt idx="325">
                  <c:v>57.397649578813976</c:v>
                </c:pt>
                <c:pt idx="326">
                  <c:v>57.587649578813974</c:v>
                </c:pt>
                <c:pt idx="327">
                  <c:v>57.716394523741172</c:v>
                </c:pt>
                <c:pt idx="328">
                  <c:v>57.832394523741172</c:v>
                </c:pt>
                <c:pt idx="329">
                  <c:v>57.940394523741169</c:v>
                </c:pt>
                <c:pt idx="330">
                  <c:v>58.044907776045171</c:v>
                </c:pt>
                <c:pt idx="331">
                  <c:v>58.154907776045171</c:v>
                </c:pt>
                <c:pt idx="332">
                  <c:v>58.198907776045168</c:v>
                </c:pt>
                <c:pt idx="333">
                  <c:v>58.302338031006769</c:v>
                </c:pt>
                <c:pt idx="334">
                  <c:v>58.416675079515571</c:v>
                </c:pt>
                <c:pt idx="335">
                  <c:v>58.521610272577171</c:v>
                </c:pt>
                <c:pt idx="336">
                  <c:v>58.625402279855571</c:v>
                </c:pt>
                <c:pt idx="337">
                  <c:v>58.615402279855573</c:v>
                </c:pt>
                <c:pt idx="338">
                  <c:v>58.715402279855574</c:v>
                </c:pt>
                <c:pt idx="339">
                  <c:v>58.755402279855574</c:v>
                </c:pt>
                <c:pt idx="340">
                  <c:v>58.882916018217173</c:v>
                </c:pt>
                <c:pt idx="341">
                  <c:v>58.974916018217172</c:v>
                </c:pt>
                <c:pt idx="342">
                  <c:v>59.060916018217171</c:v>
                </c:pt>
                <c:pt idx="343">
                  <c:v>59.138916018217174</c:v>
                </c:pt>
                <c:pt idx="344">
                  <c:v>59.214916018217174</c:v>
                </c:pt>
                <c:pt idx="345">
                  <c:v>59.302916018217175</c:v>
                </c:pt>
                <c:pt idx="346">
                  <c:v>59.293611704133973</c:v>
                </c:pt>
                <c:pt idx="347">
                  <c:v>59.212195499815699</c:v>
                </c:pt>
                <c:pt idx="348">
                  <c:v>59.147201610332928</c:v>
                </c:pt>
                <c:pt idx="349">
                  <c:v>59.030642288441371</c:v>
                </c:pt>
                <c:pt idx="350">
                  <c:v>58.911798879402561</c:v>
                </c:pt>
                <c:pt idx="351">
                  <c:v>58.779764105090379</c:v>
                </c:pt>
                <c:pt idx="352">
                  <c:v>58.646696299656256</c:v>
                </c:pt>
                <c:pt idx="353">
                  <c:v>58.547947082507896</c:v>
                </c:pt>
                <c:pt idx="354">
                  <c:v>58.435812670367753</c:v>
                </c:pt>
                <c:pt idx="355">
                  <c:v>58.372584307782994</c:v>
                </c:pt>
                <c:pt idx="356">
                  <c:v>58.281161368583483</c:v>
                </c:pt>
                <c:pt idx="357">
                  <c:v>58.11618926835478</c:v>
                </c:pt>
                <c:pt idx="358">
                  <c:v>57.941310180221862</c:v>
                </c:pt>
                <c:pt idx="359">
                  <c:v>57.760544338062452</c:v>
                </c:pt>
                <c:pt idx="360">
                  <c:v>57.602420277000149</c:v>
                </c:pt>
                <c:pt idx="361">
                  <c:v>57.454975019319953</c:v>
                </c:pt>
                <c:pt idx="362">
                  <c:v>57.307697032323453</c:v>
                </c:pt>
                <c:pt idx="363">
                  <c:v>57.236564103616104</c:v>
                </c:pt>
                <c:pt idx="364">
                  <c:v>56.965446527442033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D-4A5E-8B49-78C929D3EEE6}"/>
            </c:ext>
          </c:extLst>
        </c:ser>
        <c:ser>
          <c:idx val="4"/>
          <c:order val="2"/>
          <c:tx>
            <c:strRef>
              <c:f>[2]StorageChartData!$M$4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[2]StorageChartData!$T$5:$T$369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[2]StorageChartData!$W$5:$W$304</c:f>
              <c:numCache>
                <c:formatCode>General</c:formatCode>
                <c:ptCount val="300"/>
                <c:pt idx="0">
                  <c:v>54.335350869939383</c:v>
                </c:pt>
                <c:pt idx="1">
                  <c:v>54.001546008803786</c:v>
                </c:pt>
                <c:pt idx="2">
                  <c:v>53.744146998303783</c:v>
                </c:pt>
                <c:pt idx="3">
                  <c:v>53.573064584029787</c:v>
                </c:pt>
                <c:pt idx="4">
                  <c:v>53.39413533265779</c:v>
                </c:pt>
                <c:pt idx="5">
                  <c:v>53.003921123109791</c:v>
                </c:pt>
                <c:pt idx="6">
                  <c:v>52.613504752527788</c:v>
                </c:pt>
                <c:pt idx="7">
                  <c:v>52.285397674686585</c:v>
                </c:pt>
                <c:pt idx="8">
                  <c:v>51.837187800049783</c:v>
                </c:pt>
                <c:pt idx="9">
                  <c:v>51.51115689985258</c:v>
                </c:pt>
                <c:pt idx="10">
                  <c:v>51.295347622690578</c:v>
                </c:pt>
                <c:pt idx="11">
                  <c:v>51.086161256838174</c:v>
                </c:pt>
                <c:pt idx="12">
                  <c:v>50.647630448793372</c:v>
                </c:pt>
                <c:pt idx="13">
                  <c:v>50.370009662110974</c:v>
                </c:pt>
                <c:pt idx="14">
                  <c:v>50.095585639237775</c:v>
                </c:pt>
                <c:pt idx="15">
                  <c:v>49.671745889528978</c:v>
                </c:pt>
                <c:pt idx="16">
                  <c:v>49.394298708948178</c:v>
                </c:pt>
                <c:pt idx="17">
                  <c:v>49.100164512272976</c:v>
                </c:pt>
                <c:pt idx="18">
                  <c:v>48.833887487703777</c:v>
                </c:pt>
                <c:pt idx="19">
                  <c:v>48.327317208920974</c:v>
                </c:pt>
                <c:pt idx="20">
                  <c:v>47.769713653518572</c:v>
                </c:pt>
                <c:pt idx="21">
                  <c:v>47.618376323694172</c:v>
                </c:pt>
                <c:pt idx="22">
                  <c:v>46.909485131940571</c:v>
                </c:pt>
                <c:pt idx="23">
                  <c:v>46.404321912441773</c:v>
                </c:pt>
                <c:pt idx="24">
                  <c:v>45.920851101720572</c:v>
                </c:pt>
                <c:pt idx="25">
                  <c:v>45.494604043203374</c:v>
                </c:pt>
                <c:pt idx="26">
                  <c:v>45.304836419813775</c:v>
                </c:pt>
                <c:pt idx="27">
                  <c:v>45.107436873298575</c:v>
                </c:pt>
                <c:pt idx="28">
                  <c:v>44.863847420642571</c:v>
                </c:pt>
                <c:pt idx="29">
                  <c:v>44.603623971828569</c:v>
                </c:pt>
                <c:pt idx="30">
                  <c:v>44.27497927759817</c:v>
                </c:pt>
                <c:pt idx="31">
                  <c:v>43.962993494888174</c:v>
                </c:pt>
                <c:pt idx="32">
                  <c:v>43.606947514654173</c:v>
                </c:pt>
                <c:pt idx="33">
                  <c:v>43.375164250867371</c:v>
                </c:pt>
                <c:pt idx="34">
                  <c:v>42.793392841572974</c:v>
                </c:pt>
                <c:pt idx="35">
                  <c:v>42.018608828579374</c:v>
                </c:pt>
                <c:pt idx="36">
                  <c:v>41.402564707552571</c:v>
                </c:pt>
                <c:pt idx="37">
                  <c:v>40.772414526215769</c:v>
                </c:pt>
                <c:pt idx="38">
                  <c:v>40.132486096082566</c:v>
                </c:pt>
                <c:pt idx="39">
                  <c:v>39.516933030413369</c:v>
                </c:pt>
                <c:pt idx="40">
                  <c:v>38.843386545638566</c:v>
                </c:pt>
                <c:pt idx="41">
                  <c:v>38.207621354807763</c:v>
                </c:pt>
                <c:pt idx="42">
                  <c:v>37.657009163011367</c:v>
                </c:pt>
                <c:pt idx="43">
                  <c:v>37.004683833380568</c:v>
                </c:pt>
                <c:pt idx="44">
                  <c:v>36.420684111791765</c:v>
                </c:pt>
                <c:pt idx="45">
                  <c:v>35.775644352292161</c:v>
                </c:pt>
                <c:pt idx="46">
                  <c:v>35.16279435941096</c:v>
                </c:pt>
                <c:pt idx="47">
                  <c:v>34.785898170833363</c:v>
                </c:pt>
                <c:pt idx="48">
                  <c:v>34.495099226408563</c:v>
                </c:pt>
                <c:pt idx="49">
                  <c:v>33.953639878228564</c:v>
                </c:pt>
                <c:pt idx="50">
                  <c:v>33.467960822356964</c:v>
                </c:pt>
                <c:pt idx="51">
                  <c:v>32.961558417269764</c:v>
                </c:pt>
                <c:pt idx="52">
                  <c:v>32.476163963955763</c:v>
                </c:pt>
                <c:pt idx="53">
                  <c:v>32.01177007781456</c:v>
                </c:pt>
                <c:pt idx="54">
                  <c:v>31.541806100099759</c:v>
                </c:pt>
                <c:pt idx="55">
                  <c:v>31.023201324694959</c:v>
                </c:pt>
                <c:pt idx="56">
                  <c:v>30.477275530225359</c:v>
                </c:pt>
                <c:pt idx="57">
                  <c:v>30.041314253393761</c:v>
                </c:pt>
                <c:pt idx="58">
                  <c:v>29.573364630854162</c:v>
                </c:pt>
                <c:pt idx="59">
                  <c:v>29.02764492738736</c:v>
                </c:pt>
                <c:pt idx="60">
                  <c:v>28.69253073717816</c:v>
                </c:pt>
                <c:pt idx="61">
                  <c:v>28.17290997938256</c:v>
                </c:pt>
                <c:pt idx="62">
                  <c:v>27.589174727987761</c:v>
                </c:pt>
                <c:pt idx="63">
                  <c:v>27.155996255501361</c:v>
                </c:pt>
                <c:pt idx="64">
                  <c:v>26.643367721787762</c:v>
                </c:pt>
                <c:pt idx="65">
                  <c:v>26.064630199430962</c:v>
                </c:pt>
                <c:pt idx="66">
                  <c:v>25.510358216468163</c:v>
                </c:pt>
                <c:pt idx="67">
                  <c:v>24.943552695690563</c:v>
                </c:pt>
                <c:pt idx="68">
                  <c:v>24.344033967317362</c:v>
                </c:pt>
                <c:pt idx="69">
                  <c:v>23.736106120252561</c:v>
                </c:pt>
                <c:pt idx="70">
                  <c:v>23.205989314816961</c:v>
                </c:pt>
                <c:pt idx="71">
                  <c:v>22.70623957326616</c:v>
                </c:pt>
                <c:pt idx="72">
                  <c:v>22.265197790691762</c:v>
                </c:pt>
                <c:pt idx="73">
                  <c:v>21.790718733256963</c:v>
                </c:pt>
                <c:pt idx="74">
                  <c:v>21.297842004409762</c:v>
                </c:pt>
                <c:pt idx="75">
                  <c:v>20.757225230448562</c:v>
                </c:pt>
                <c:pt idx="76">
                  <c:v>20.204090808594163</c:v>
                </c:pt>
                <c:pt idx="77">
                  <c:v>19.694208518020965</c:v>
                </c:pt>
                <c:pt idx="78">
                  <c:v>19.335943401809764</c:v>
                </c:pt>
                <c:pt idx="79">
                  <c:v>19.010604824733363</c:v>
                </c:pt>
                <c:pt idx="80">
                  <c:v>18.730565817344964</c:v>
                </c:pt>
                <c:pt idx="81">
                  <c:v>18.510888776098565</c:v>
                </c:pt>
                <c:pt idx="82">
                  <c:v>18.173716029205764</c:v>
                </c:pt>
                <c:pt idx="83">
                  <c:v>17.961888847496965</c:v>
                </c:pt>
                <c:pt idx="84">
                  <c:v>17.493278307894965</c:v>
                </c:pt>
                <c:pt idx="85">
                  <c:v>17.039068622104566</c:v>
                </c:pt>
                <c:pt idx="86">
                  <c:v>16.782127709628167</c:v>
                </c:pt>
                <c:pt idx="87">
                  <c:v>16.505504401825768</c:v>
                </c:pt>
                <c:pt idx="88">
                  <c:v>16.256870945590968</c:v>
                </c:pt>
                <c:pt idx="89">
                  <c:v>15.813319685263368</c:v>
                </c:pt>
                <c:pt idx="90">
                  <c:v>15.750547808077767</c:v>
                </c:pt>
                <c:pt idx="91">
                  <c:v>15.437614723747767</c:v>
                </c:pt>
                <c:pt idx="92">
                  <c:v>15.037288514470967</c:v>
                </c:pt>
                <c:pt idx="93">
                  <c:v>14.580794973692567</c:v>
                </c:pt>
                <c:pt idx="94">
                  <c:v>14.149370367750967</c:v>
                </c:pt>
                <c:pt idx="95">
                  <c:v>13.858933340144167</c:v>
                </c:pt>
                <c:pt idx="96">
                  <c:v>13.487499011149767</c:v>
                </c:pt>
                <c:pt idx="97">
                  <c:v>13.097887764852567</c:v>
                </c:pt>
                <c:pt idx="98">
                  <c:v>12.771250750162967</c:v>
                </c:pt>
                <c:pt idx="99">
                  <c:v>12.454525284769767</c:v>
                </c:pt>
                <c:pt idx="100">
                  <c:v>12.119987078499767</c:v>
                </c:pt>
                <c:pt idx="101">
                  <c:v>11.789021518351767</c:v>
                </c:pt>
                <c:pt idx="102">
                  <c:v>11.482265596307366</c:v>
                </c:pt>
                <c:pt idx="103">
                  <c:v>11.250244758885765</c:v>
                </c:pt>
                <c:pt idx="104">
                  <c:v>10.971802406086166</c:v>
                </c:pt>
                <c:pt idx="105">
                  <c:v>10.594683453315366</c:v>
                </c:pt>
                <c:pt idx="106">
                  <c:v>10.279588913953766</c:v>
                </c:pt>
                <c:pt idx="107">
                  <c:v>9.9851273850101663</c:v>
                </c:pt>
                <c:pt idx="108">
                  <c:v>9.6383231335589663</c:v>
                </c:pt>
                <c:pt idx="109">
                  <c:v>9.293014657515366</c:v>
                </c:pt>
                <c:pt idx="110">
                  <c:v>8.9211822294581662</c:v>
                </c:pt>
                <c:pt idx="111">
                  <c:v>8.5778975951093663</c:v>
                </c:pt>
                <c:pt idx="112">
                  <c:v>8.2346611551865667</c:v>
                </c:pt>
                <c:pt idx="113">
                  <c:v>7.9381405585229663</c:v>
                </c:pt>
                <c:pt idx="114">
                  <c:v>7.6723647763473668</c:v>
                </c:pt>
                <c:pt idx="115">
                  <c:v>7.4055621566533665</c:v>
                </c:pt>
                <c:pt idx="116">
                  <c:v>7.1086925963105667</c:v>
                </c:pt>
                <c:pt idx="117">
                  <c:v>6.8339372459805672</c:v>
                </c:pt>
                <c:pt idx="118">
                  <c:v>6.4836435277837676</c:v>
                </c:pt>
                <c:pt idx="119">
                  <c:v>6.2060528058013675</c:v>
                </c:pt>
                <c:pt idx="120">
                  <c:v>6.1217339136345679</c:v>
                </c:pt>
                <c:pt idx="121">
                  <c:v>6.195909095356968</c:v>
                </c:pt>
                <c:pt idx="122">
                  <c:v>6.2010322315289681</c:v>
                </c:pt>
                <c:pt idx="123">
                  <c:v>6.2658665181597684</c:v>
                </c:pt>
                <c:pt idx="124">
                  <c:v>5.9994487994069683</c:v>
                </c:pt>
                <c:pt idx="125">
                  <c:v>5.799336824023368</c:v>
                </c:pt>
                <c:pt idx="126">
                  <c:v>5.5715662343305681</c:v>
                </c:pt>
                <c:pt idx="127">
                  <c:v>5.4882612537929685</c:v>
                </c:pt>
                <c:pt idx="128">
                  <c:v>5.5176666472577685</c:v>
                </c:pt>
                <c:pt idx="129">
                  <c:v>5.5368668231869682</c:v>
                </c:pt>
                <c:pt idx="130">
                  <c:v>5.5178741941625686</c:v>
                </c:pt>
                <c:pt idx="131">
                  <c:v>5.5080157232097688</c:v>
                </c:pt>
                <c:pt idx="132">
                  <c:v>5.1543124252425692</c:v>
                </c:pt>
                <c:pt idx="133">
                  <c:v>4.8695225266957696</c:v>
                </c:pt>
                <c:pt idx="134">
                  <c:v>4.7277573296861695</c:v>
                </c:pt>
                <c:pt idx="135">
                  <c:v>4.7964892812337698</c:v>
                </c:pt>
                <c:pt idx="136">
                  <c:v>4.83530272426417</c:v>
                </c:pt>
                <c:pt idx="137">
                  <c:v>4.83883610893177</c:v>
                </c:pt>
                <c:pt idx="138">
                  <c:v>4.6475517831481703</c:v>
                </c:pt>
                <c:pt idx="139">
                  <c:v>4.4762545473709707</c:v>
                </c:pt>
                <c:pt idx="140">
                  <c:v>4.4500706731181712</c:v>
                </c:pt>
                <c:pt idx="141">
                  <c:v>4.335235276486971</c:v>
                </c:pt>
                <c:pt idx="142">
                  <c:v>4.1188397115353714</c:v>
                </c:pt>
                <c:pt idx="143">
                  <c:v>3.9244413759393715</c:v>
                </c:pt>
                <c:pt idx="144">
                  <c:v>3.7691529313405714</c:v>
                </c:pt>
                <c:pt idx="145">
                  <c:v>3.9078937574525714</c:v>
                </c:pt>
                <c:pt idx="146">
                  <c:v>4.0129955389877718</c:v>
                </c:pt>
                <c:pt idx="147">
                  <c:v>3.6776349119333718</c:v>
                </c:pt>
                <c:pt idx="148">
                  <c:v>3.2894365770449716</c:v>
                </c:pt>
                <c:pt idx="149">
                  <c:v>3.1734191789929715</c:v>
                </c:pt>
                <c:pt idx="150">
                  <c:v>3.1695346180913715</c:v>
                </c:pt>
                <c:pt idx="151">
                  <c:v>3.2693708541277715</c:v>
                </c:pt>
                <c:pt idx="152">
                  <c:v>3.6309008561957716</c:v>
                </c:pt>
                <c:pt idx="153">
                  <c:v>3.8629102327133715</c:v>
                </c:pt>
                <c:pt idx="154">
                  <c:v>4.0769003140017714</c:v>
                </c:pt>
                <c:pt idx="155">
                  <c:v>4.2752084208021719</c:v>
                </c:pt>
                <c:pt idx="156">
                  <c:v>4.3384690982789715</c:v>
                </c:pt>
                <c:pt idx="157">
                  <c:v>4.4599485606561711</c:v>
                </c:pt>
                <c:pt idx="158">
                  <c:v>4.6652706533885713</c:v>
                </c:pt>
                <c:pt idx="159">
                  <c:v>4.7529062070009713</c:v>
                </c:pt>
                <c:pt idx="160">
                  <c:v>4.8217550019541715</c:v>
                </c:pt>
                <c:pt idx="161">
                  <c:v>4.8031078076745715</c:v>
                </c:pt>
                <c:pt idx="162">
                  <c:v>4.9113994301309711</c:v>
                </c:pt>
                <c:pt idx="163">
                  <c:v>5.0377379101965714</c:v>
                </c:pt>
                <c:pt idx="164">
                  <c:v>5.2732984364061712</c:v>
                </c:pt>
                <c:pt idx="165">
                  <c:v>5.5432081492033713</c:v>
                </c:pt>
                <c:pt idx="166">
                  <c:v>5.6836031288157711</c:v>
                </c:pt>
                <c:pt idx="167">
                  <c:v>5.7449922228749708</c:v>
                </c:pt>
                <c:pt idx="168">
                  <c:v>5.8612083880073707</c:v>
                </c:pt>
                <c:pt idx="169">
                  <c:v>5.9650215610761705</c:v>
                </c:pt>
                <c:pt idx="170">
                  <c:v>6.3504200339237702</c:v>
                </c:pt>
                <c:pt idx="171">
                  <c:v>6.6587447441533705</c:v>
                </c:pt>
                <c:pt idx="172">
                  <c:v>6.8114539163197705</c:v>
                </c:pt>
                <c:pt idx="173">
                  <c:v>7.0204060213757709</c:v>
                </c:pt>
                <c:pt idx="174">
                  <c:v>7.3239346957101708</c:v>
                </c:pt>
                <c:pt idx="175">
                  <c:v>7.5900474520917705</c:v>
                </c:pt>
                <c:pt idx="176">
                  <c:v>7.8623601637649703</c:v>
                </c:pt>
                <c:pt idx="177">
                  <c:v>8.0884312300413708</c:v>
                </c:pt>
                <c:pt idx="178">
                  <c:v>8.3369207801729708</c:v>
                </c:pt>
                <c:pt idx="179">
                  <c:v>8.6110779275429703</c:v>
                </c:pt>
                <c:pt idx="180">
                  <c:v>8.9478371646965709</c:v>
                </c:pt>
                <c:pt idx="181">
                  <c:v>9.400131513014971</c:v>
                </c:pt>
                <c:pt idx="182">
                  <c:v>9.8858277729169703</c:v>
                </c:pt>
                <c:pt idx="183">
                  <c:v>10.25418975495457</c:v>
                </c:pt>
                <c:pt idx="184">
                  <c:v>10.56772850341857</c:v>
                </c:pt>
                <c:pt idx="185">
                  <c:v>10.94032943678217</c:v>
                </c:pt>
                <c:pt idx="186">
                  <c:v>11.31996919940817</c:v>
                </c:pt>
                <c:pt idx="187">
                  <c:v>11.69021028671537</c:v>
                </c:pt>
                <c:pt idx="188">
                  <c:v>12.07956836376297</c:v>
                </c:pt>
                <c:pt idx="189">
                  <c:v>12.47394872959257</c:v>
                </c:pt>
                <c:pt idx="190">
                  <c:v>12.83159950049337</c:v>
                </c:pt>
                <c:pt idx="191">
                  <c:v>13.330157427372169</c:v>
                </c:pt>
                <c:pt idx="192">
                  <c:v>13.79525031453937</c:v>
                </c:pt>
                <c:pt idx="193">
                  <c:v>14.22161955073817</c:v>
                </c:pt>
                <c:pt idx="194">
                  <c:v>14.66177809333217</c:v>
                </c:pt>
                <c:pt idx="195">
                  <c:v>15.08750481896857</c:v>
                </c:pt>
                <c:pt idx="196">
                  <c:v>15.593093467918571</c:v>
                </c:pt>
                <c:pt idx="197">
                  <c:v>16.090461576584172</c:v>
                </c:pt>
                <c:pt idx="198">
                  <c:v>16.511002544415373</c:v>
                </c:pt>
                <c:pt idx="199">
                  <c:v>16.965696063193374</c:v>
                </c:pt>
                <c:pt idx="200">
                  <c:v>17.425775187336974</c:v>
                </c:pt>
                <c:pt idx="201">
                  <c:v>17.864216135829373</c:v>
                </c:pt>
                <c:pt idx="202">
                  <c:v>18.217707329072173</c:v>
                </c:pt>
                <c:pt idx="203">
                  <c:v>18.600087352908172</c:v>
                </c:pt>
                <c:pt idx="204">
                  <c:v>18.811746678454174</c:v>
                </c:pt>
                <c:pt idx="205">
                  <c:v>19.180810889332975</c:v>
                </c:pt>
                <c:pt idx="206">
                  <c:v>19.502129952813373</c:v>
                </c:pt>
                <c:pt idx="207">
                  <c:v>19.825143846909771</c:v>
                </c:pt>
                <c:pt idx="208">
                  <c:v>20.138751973756573</c:v>
                </c:pt>
                <c:pt idx="209">
                  <c:v>20.513063859649375</c:v>
                </c:pt>
                <c:pt idx="210">
                  <c:v>20.867677079697376</c:v>
                </c:pt>
                <c:pt idx="211">
                  <c:v>21.188036309256976</c:v>
                </c:pt>
                <c:pt idx="212">
                  <c:v>21.490820414719774</c:v>
                </c:pt>
                <c:pt idx="213">
                  <c:v>21.822110376532173</c:v>
                </c:pt>
                <c:pt idx="214">
                  <c:v>22.195963628386174</c:v>
                </c:pt>
                <c:pt idx="215">
                  <c:v>22.573463581649776</c:v>
                </c:pt>
                <c:pt idx="216">
                  <c:v>22.948970626844176</c:v>
                </c:pt>
                <c:pt idx="217">
                  <c:v>23.328837594668574</c:v>
                </c:pt>
                <c:pt idx="218">
                  <c:v>23.694367286534174</c:v>
                </c:pt>
                <c:pt idx="219">
                  <c:v>24.024850543899372</c:v>
                </c:pt>
                <c:pt idx="220">
                  <c:v>24.346835039116574</c:v>
                </c:pt>
                <c:pt idx="221">
                  <c:v>24.686653564627772</c:v>
                </c:pt>
                <c:pt idx="222">
                  <c:v>25.037634301189772</c:v>
                </c:pt>
                <c:pt idx="223">
                  <c:v>25.357789377798174</c:v>
                </c:pt>
                <c:pt idx="224">
                  <c:v>25.665452295860973</c:v>
                </c:pt>
                <c:pt idx="225">
                  <c:v>25.965163494006575</c:v>
                </c:pt>
                <c:pt idx="226">
                  <c:v>26.291000135618976</c:v>
                </c:pt>
                <c:pt idx="227">
                  <c:v>26.604625797769376</c:v>
                </c:pt>
                <c:pt idx="228">
                  <c:v>26.914234847407375</c:v>
                </c:pt>
                <c:pt idx="229">
                  <c:v>27.192328024973374</c:v>
                </c:pt>
                <c:pt idx="230">
                  <c:v>27.439052765504975</c:v>
                </c:pt>
                <c:pt idx="231">
                  <c:v>27.701812221025374</c:v>
                </c:pt>
                <c:pt idx="232">
                  <c:v>27.992805439930574</c:v>
                </c:pt>
                <c:pt idx="233">
                  <c:v>28.338138122370573</c:v>
                </c:pt>
                <c:pt idx="234">
                  <c:v>28.671595955607774</c:v>
                </c:pt>
                <c:pt idx="235">
                  <c:v>29.004865674420973</c:v>
                </c:pt>
                <c:pt idx="236">
                  <c:v>29.303959124219372</c:v>
                </c:pt>
                <c:pt idx="237">
                  <c:v>29.641537834020571</c:v>
                </c:pt>
                <c:pt idx="238">
                  <c:v>29.950695732868173</c:v>
                </c:pt>
                <c:pt idx="239">
                  <c:v>30.263230315463773</c:v>
                </c:pt>
                <c:pt idx="240">
                  <c:v>30.579987234602171</c:v>
                </c:pt>
                <c:pt idx="241">
                  <c:v>30.901071040192171</c:v>
                </c:pt>
                <c:pt idx="242">
                  <c:v>31.229704291684971</c:v>
                </c:pt>
                <c:pt idx="243">
                  <c:v>31.543781286659772</c:v>
                </c:pt>
                <c:pt idx="244">
                  <c:v>31.887878018138974</c:v>
                </c:pt>
                <c:pt idx="245">
                  <c:v>32.198692008538572</c:v>
                </c:pt>
                <c:pt idx="246">
                  <c:v>32.499440383752173</c:v>
                </c:pt>
                <c:pt idx="247">
                  <c:v>32.805170316766571</c:v>
                </c:pt>
                <c:pt idx="248">
                  <c:v>33.086771545070569</c:v>
                </c:pt>
                <c:pt idx="249">
                  <c:v>33.36476789932177</c:v>
                </c:pt>
                <c:pt idx="250">
                  <c:v>33.630400079417768</c:v>
                </c:pt>
                <c:pt idx="251">
                  <c:v>33.861352405111369</c:v>
                </c:pt>
                <c:pt idx="252">
                  <c:v>34.11239551314857</c:v>
                </c:pt>
                <c:pt idx="253">
                  <c:v>34.365686660901368</c:v>
                </c:pt>
                <c:pt idx="254">
                  <c:v>34.652754567486568</c:v>
                </c:pt>
                <c:pt idx="255">
                  <c:v>34.932063201218966</c:v>
                </c:pt>
                <c:pt idx="256">
                  <c:v>35.216829204205368</c:v>
                </c:pt>
                <c:pt idx="257">
                  <c:v>35.496747753596971</c:v>
                </c:pt>
                <c:pt idx="258">
                  <c:v>35.76766536430177</c:v>
                </c:pt>
                <c:pt idx="259">
                  <c:v>36.04143113529657</c:v>
                </c:pt>
                <c:pt idx="260">
                  <c:v>36.36334576380257</c:v>
                </c:pt>
                <c:pt idx="261">
                  <c:v>36.646816516116573</c:v>
                </c:pt>
                <c:pt idx="262">
                  <c:v>36.947885624537776</c:v>
                </c:pt>
                <c:pt idx="263">
                  <c:v>37.267447024214576</c:v>
                </c:pt>
                <c:pt idx="264">
                  <c:v>37.598440733718974</c:v>
                </c:pt>
                <c:pt idx="265">
                  <c:v>37.959783692759771</c:v>
                </c:pt>
                <c:pt idx="266">
                  <c:v>38.271179892374569</c:v>
                </c:pt>
                <c:pt idx="267">
                  <c:v>38.554467270118167</c:v>
                </c:pt>
                <c:pt idx="268">
                  <c:v>38.814197184966169</c:v>
                </c:pt>
                <c:pt idx="269">
                  <c:v>39.027006729818972</c:v>
                </c:pt>
                <c:pt idx="270">
                  <c:v>39.29796216133817</c:v>
                </c:pt>
                <c:pt idx="271">
                  <c:v>39.561475694957771</c:v>
                </c:pt>
                <c:pt idx="272">
                  <c:v>39.900336574124168</c:v>
                </c:pt>
                <c:pt idx="273">
                  <c:v>40.201945803525369</c:v>
                </c:pt>
                <c:pt idx="274">
                  <c:v>40.472064305937771</c:v>
                </c:pt>
                <c:pt idx="275">
                  <c:v>40.733211336032973</c:v>
                </c:pt>
                <c:pt idx="276">
                  <c:v>41.016490250966974</c:v>
                </c:pt>
                <c:pt idx="277">
                  <c:v>41.313456407174577</c:v>
                </c:pt>
                <c:pt idx="278">
                  <c:v>41.611517401592174</c:v>
                </c:pt>
                <c:pt idx="279">
                  <c:v>41.879328531148971</c:v>
                </c:pt>
                <c:pt idx="280">
                  <c:v>42.179593626922973</c:v>
                </c:pt>
                <c:pt idx="281">
                  <c:v>42.420464888784174</c:v>
                </c:pt>
                <c:pt idx="282">
                  <c:v>42.712959422114977</c:v>
                </c:pt>
                <c:pt idx="283">
                  <c:v>42.99935620252738</c:v>
                </c:pt>
                <c:pt idx="284">
                  <c:v>43.271353461403379</c:v>
                </c:pt>
                <c:pt idx="285">
                  <c:v>43.532992944984578</c:v>
                </c:pt>
                <c:pt idx="286">
                  <c:v>43.775119324867376</c:v>
                </c:pt>
                <c:pt idx="287">
                  <c:v>44.029590837742177</c:v>
                </c:pt>
                <c:pt idx="288">
                  <c:v>44.272533775564177</c:v>
                </c:pt>
                <c:pt idx="289">
                  <c:v>44.547579802851381</c:v>
                </c:pt>
                <c:pt idx="290">
                  <c:v>44.827686169455781</c:v>
                </c:pt>
                <c:pt idx="291">
                  <c:v>45.14302054433098</c:v>
                </c:pt>
                <c:pt idx="292">
                  <c:v>45.414720081372181</c:v>
                </c:pt>
                <c:pt idx="293">
                  <c:v>45.68994443254018</c:v>
                </c:pt>
                <c:pt idx="294">
                  <c:v>45.929987621692582</c:v>
                </c:pt>
                <c:pt idx="295">
                  <c:v>46.169709229148985</c:v>
                </c:pt>
                <c:pt idx="296">
                  <c:v>46.381034085713388</c:v>
                </c:pt>
                <c:pt idx="297">
                  <c:v>46.670921734907786</c:v>
                </c:pt>
                <c:pt idx="298">
                  <c:v>46.884980462904984</c:v>
                </c:pt>
                <c:pt idx="299">
                  <c:v>47.159414355165787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D-4A5E-8B49-78C929D3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98880"/>
        <c:axId val="1"/>
      </c:lineChart>
      <c:dateAx>
        <c:axId val="1918988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98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237813083269501"/>
          <c:y val="0.62169452707173656"/>
          <c:w val="0.26981466915528324"/>
          <c:h val="0.2129634443798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AITKEN STORAGE INVENTORIES</a:t>
            </a:r>
          </a:p>
        </c:rich>
      </c:tx>
      <c:layout>
        <c:manualLayout>
          <c:xMode val="edge"/>
          <c:yMode val="edge"/>
          <c:x val="0.12681925555813853"/>
          <c:y val="2.0958160430215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2423461075013"/>
          <c:y val="0.24850390224398214"/>
          <c:w val="0.84199669673846078"/>
          <c:h val="0.58982251496463234"/>
        </c:manualLayout>
      </c:layout>
      <c:lineChart>
        <c:grouping val="standard"/>
        <c:varyColors val="0"/>
        <c:ser>
          <c:idx val="4"/>
          <c:order val="0"/>
          <c:tx>
            <c:strRef>
              <c:f>[1]STORAGE!$J$1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[1]STORAGE!$J$2:$J$366</c:f>
              <c:numCache>
                <c:formatCode>General</c:formatCode>
                <c:ptCount val="365"/>
                <c:pt idx="0">
                  <c:v>38175.099999690006</c:v>
                </c:pt>
                <c:pt idx="1">
                  <c:v>38038.099999690006</c:v>
                </c:pt>
                <c:pt idx="2">
                  <c:v>37889.099999690006</c:v>
                </c:pt>
                <c:pt idx="3">
                  <c:v>37711.099999690006</c:v>
                </c:pt>
                <c:pt idx="4">
                  <c:v>37507.099999690006</c:v>
                </c:pt>
                <c:pt idx="5">
                  <c:v>37361.099999690006</c:v>
                </c:pt>
                <c:pt idx="6">
                  <c:v>37152.099999690006</c:v>
                </c:pt>
                <c:pt idx="7">
                  <c:v>36923.099999690006</c:v>
                </c:pt>
                <c:pt idx="8">
                  <c:v>36819.099999690006</c:v>
                </c:pt>
                <c:pt idx="9">
                  <c:v>36600.099999690006</c:v>
                </c:pt>
                <c:pt idx="10">
                  <c:v>36363.099999690006</c:v>
                </c:pt>
                <c:pt idx="11">
                  <c:v>36139.099999690006</c:v>
                </c:pt>
                <c:pt idx="12">
                  <c:v>35920.099999690006</c:v>
                </c:pt>
                <c:pt idx="13">
                  <c:v>35738.099999690006</c:v>
                </c:pt>
                <c:pt idx="14">
                  <c:v>35621.099999690006</c:v>
                </c:pt>
                <c:pt idx="15">
                  <c:v>35491.099999690006</c:v>
                </c:pt>
                <c:pt idx="16">
                  <c:v>35323.099999690006</c:v>
                </c:pt>
                <c:pt idx="17">
                  <c:v>35083.099999690006</c:v>
                </c:pt>
                <c:pt idx="18">
                  <c:v>34847.099999690006</c:v>
                </c:pt>
                <c:pt idx="19">
                  <c:v>34566.099999690006</c:v>
                </c:pt>
                <c:pt idx="20">
                  <c:v>34341.099999690006</c:v>
                </c:pt>
                <c:pt idx="21">
                  <c:v>34200.099999690006</c:v>
                </c:pt>
                <c:pt idx="22">
                  <c:v>33989.099999690006</c:v>
                </c:pt>
                <c:pt idx="23">
                  <c:v>33733.099999690006</c:v>
                </c:pt>
                <c:pt idx="24">
                  <c:v>33474.099999690006</c:v>
                </c:pt>
                <c:pt idx="25">
                  <c:v>33232.099999690006</c:v>
                </c:pt>
                <c:pt idx="26">
                  <c:v>33119.099999690006</c:v>
                </c:pt>
                <c:pt idx="27">
                  <c:v>32999.099999690006</c:v>
                </c:pt>
                <c:pt idx="28">
                  <c:v>32855.099999690006</c:v>
                </c:pt>
                <c:pt idx="29">
                  <c:v>32639.099999690006</c:v>
                </c:pt>
                <c:pt idx="30">
                  <c:v>32436.099999690006</c:v>
                </c:pt>
                <c:pt idx="31">
                  <c:v>32212.099999690006</c:v>
                </c:pt>
                <c:pt idx="32">
                  <c:v>31942.099999690006</c:v>
                </c:pt>
                <c:pt idx="33">
                  <c:v>31721.099999690006</c:v>
                </c:pt>
                <c:pt idx="34">
                  <c:v>31508.099999690006</c:v>
                </c:pt>
                <c:pt idx="35">
                  <c:v>31337.099999690006</c:v>
                </c:pt>
                <c:pt idx="36">
                  <c:v>31113.099999690006</c:v>
                </c:pt>
                <c:pt idx="37">
                  <c:v>30898.099999690006</c:v>
                </c:pt>
                <c:pt idx="38">
                  <c:v>30629.099999690006</c:v>
                </c:pt>
                <c:pt idx="39">
                  <c:v>30348.099999690006</c:v>
                </c:pt>
                <c:pt idx="40">
                  <c:v>30063.099999690006</c:v>
                </c:pt>
                <c:pt idx="41">
                  <c:v>29851.099999690006</c:v>
                </c:pt>
                <c:pt idx="42">
                  <c:v>29651.099999690006</c:v>
                </c:pt>
                <c:pt idx="43">
                  <c:v>29473.099999690006</c:v>
                </c:pt>
                <c:pt idx="44">
                  <c:v>29219.099999690006</c:v>
                </c:pt>
                <c:pt idx="45">
                  <c:v>29002.099999690006</c:v>
                </c:pt>
                <c:pt idx="46">
                  <c:v>28784.099999690006</c:v>
                </c:pt>
                <c:pt idx="47">
                  <c:v>28565.099999690006</c:v>
                </c:pt>
                <c:pt idx="48">
                  <c:v>28280.099999690006</c:v>
                </c:pt>
                <c:pt idx="49">
                  <c:v>28073.099999690006</c:v>
                </c:pt>
                <c:pt idx="50">
                  <c:v>27794.099999690006</c:v>
                </c:pt>
                <c:pt idx="51">
                  <c:v>27513.099999690006</c:v>
                </c:pt>
                <c:pt idx="52">
                  <c:v>27225.099999690006</c:v>
                </c:pt>
                <c:pt idx="53">
                  <c:v>26935.099999690006</c:v>
                </c:pt>
                <c:pt idx="54">
                  <c:v>26924.099999690006</c:v>
                </c:pt>
                <c:pt idx="55">
                  <c:v>26641.099999690006</c:v>
                </c:pt>
                <c:pt idx="56">
                  <c:v>26436.099999690006</c:v>
                </c:pt>
                <c:pt idx="57">
                  <c:v>26220.099999690006</c:v>
                </c:pt>
                <c:pt idx="58">
                  <c:v>26031.099999690006</c:v>
                </c:pt>
                <c:pt idx="59">
                  <c:v>25833.099999690006</c:v>
                </c:pt>
                <c:pt idx="60">
                  <c:v>25597.099999690006</c:v>
                </c:pt>
                <c:pt idx="61">
                  <c:v>25341.099999690006</c:v>
                </c:pt>
                <c:pt idx="62">
                  <c:v>25129.099999690006</c:v>
                </c:pt>
                <c:pt idx="63">
                  <c:v>24895.099999690006</c:v>
                </c:pt>
                <c:pt idx="64">
                  <c:v>24645.099999690006</c:v>
                </c:pt>
                <c:pt idx="65">
                  <c:v>24417.099999690006</c:v>
                </c:pt>
                <c:pt idx="66">
                  <c:v>24159.099999690006</c:v>
                </c:pt>
                <c:pt idx="67">
                  <c:v>23925.099999690006</c:v>
                </c:pt>
                <c:pt idx="68">
                  <c:v>23662.099999690006</c:v>
                </c:pt>
                <c:pt idx="69">
                  <c:v>23488.099999690006</c:v>
                </c:pt>
                <c:pt idx="70">
                  <c:v>23311.099999690006</c:v>
                </c:pt>
                <c:pt idx="71">
                  <c:v>23066.099999690006</c:v>
                </c:pt>
                <c:pt idx="72">
                  <c:v>22874.099999690006</c:v>
                </c:pt>
                <c:pt idx="73">
                  <c:v>22738.099999690006</c:v>
                </c:pt>
                <c:pt idx="74">
                  <c:v>22500.099999690006</c:v>
                </c:pt>
                <c:pt idx="75">
                  <c:v>22202.099999690006</c:v>
                </c:pt>
                <c:pt idx="76">
                  <c:v>22000.099999690006</c:v>
                </c:pt>
                <c:pt idx="77">
                  <c:v>21809.099999690006</c:v>
                </c:pt>
                <c:pt idx="78">
                  <c:v>21530.099999690006</c:v>
                </c:pt>
                <c:pt idx="79">
                  <c:v>21245.099999690006</c:v>
                </c:pt>
                <c:pt idx="80">
                  <c:v>21016.099999690006</c:v>
                </c:pt>
                <c:pt idx="81">
                  <c:v>20778.099999690006</c:v>
                </c:pt>
                <c:pt idx="82">
                  <c:v>20526.099999690006</c:v>
                </c:pt>
                <c:pt idx="83">
                  <c:v>20253.099999690006</c:v>
                </c:pt>
                <c:pt idx="84">
                  <c:v>19990.099999690006</c:v>
                </c:pt>
                <c:pt idx="85">
                  <c:v>19722.099999690006</c:v>
                </c:pt>
                <c:pt idx="86">
                  <c:v>19471.099999690006</c:v>
                </c:pt>
                <c:pt idx="87">
                  <c:v>19170.099999690006</c:v>
                </c:pt>
                <c:pt idx="88">
                  <c:v>18830.099999690006</c:v>
                </c:pt>
                <c:pt idx="89">
                  <c:v>18488.099999690006</c:v>
                </c:pt>
                <c:pt idx="90">
                  <c:v>18318.099999690006</c:v>
                </c:pt>
                <c:pt idx="91">
                  <c:v>18091.099999690006</c:v>
                </c:pt>
                <c:pt idx="92">
                  <c:v>17805.099999690006</c:v>
                </c:pt>
                <c:pt idx="93">
                  <c:v>17552.099999690006</c:v>
                </c:pt>
                <c:pt idx="94">
                  <c:v>17342.099999690006</c:v>
                </c:pt>
                <c:pt idx="95">
                  <c:v>17092.099999690006</c:v>
                </c:pt>
                <c:pt idx="96">
                  <c:v>16813.099999690006</c:v>
                </c:pt>
                <c:pt idx="97">
                  <c:v>16531.099999690006</c:v>
                </c:pt>
                <c:pt idx="98">
                  <c:v>16251.099999690006</c:v>
                </c:pt>
                <c:pt idx="99">
                  <c:v>15966.099999690006</c:v>
                </c:pt>
                <c:pt idx="100">
                  <c:v>15722.099999690006</c:v>
                </c:pt>
                <c:pt idx="101">
                  <c:v>15441.099999690006</c:v>
                </c:pt>
                <c:pt idx="102">
                  <c:v>15169.099999690006</c:v>
                </c:pt>
                <c:pt idx="103">
                  <c:v>14878.099999690006</c:v>
                </c:pt>
                <c:pt idx="104">
                  <c:v>14603.099999690006</c:v>
                </c:pt>
                <c:pt idx="105">
                  <c:v>14300.099999690006</c:v>
                </c:pt>
                <c:pt idx="106">
                  <c:v>14016.099999690006</c:v>
                </c:pt>
                <c:pt idx="107">
                  <c:v>13712.099999690006</c:v>
                </c:pt>
                <c:pt idx="108">
                  <c:v>13409.099999690006</c:v>
                </c:pt>
                <c:pt idx="109">
                  <c:v>13119.099999690006</c:v>
                </c:pt>
                <c:pt idx="110">
                  <c:v>12859.099999690006</c:v>
                </c:pt>
                <c:pt idx="111">
                  <c:v>12584.099999690006</c:v>
                </c:pt>
                <c:pt idx="112">
                  <c:v>12347.099999690006</c:v>
                </c:pt>
                <c:pt idx="113">
                  <c:v>12081.099999690006</c:v>
                </c:pt>
                <c:pt idx="114">
                  <c:v>11803.099999690006</c:v>
                </c:pt>
                <c:pt idx="115">
                  <c:v>11517.099999690006</c:v>
                </c:pt>
                <c:pt idx="116">
                  <c:v>11259.099999690006</c:v>
                </c:pt>
                <c:pt idx="117">
                  <c:v>10975.099999690006</c:v>
                </c:pt>
                <c:pt idx="118">
                  <c:v>10699.099999690006</c:v>
                </c:pt>
                <c:pt idx="119">
                  <c:v>10420.099999690006</c:v>
                </c:pt>
                <c:pt idx="120">
                  <c:v>10162.099999690006</c:v>
                </c:pt>
                <c:pt idx="121">
                  <c:v>9895.0999996900064</c:v>
                </c:pt>
                <c:pt idx="122">
                  <c:v>9613.0999996900064</c:v>
                </c:pt>
                <c:pt idx="123">
                  <c:v>9334.0999996900064</c:v>
                </c:pt>
                <c:pt idx="124">
                  <c:v>9061.0999996900064</c:v>
                </c:pt>
                <c:pt idx="125">
                  <c:v>8852.0999996900064</c:v>
                </c:pt>
                <c:pt idx="126">
                  <c:v>8596.0999996900064</c:v>
                </c:pt>
                <c:pt idx="127">
                  <c:v>8340.0999996900064</c:v>
                </c:pt>
                <c:pt idx="128">
                  <c:v>8081.0999996900064</c:v>
                </c:pt>
                <c:pt idx="129">
                  <c:v>7815.0999996900064</c:v>
                </c:pt>
                <c:pt idx="130">
                  <c:v>7547.0999996900064</c:v>
                </c:pt>
                <c:pt idx="131">
                  <c:v>7258.0999996900064</c:v>
                </c:pt>
                <c:pt idx="132">
                  <c:v>6974.0999996900064</c:v>
                </c:pt>
                <c:pt idx="133">
                  <c:v>6711.0999996900064</c:v>
                </c:pt>
                <c:pt idx="134">
                  <c:v>6445.0999996900064</c:v>
                </c:pt>
                <c:pt idx="135">
                  <c:v>6186.0999996900064</c:v>
                </c:pt>
                <c:pt idx="136">
                  <c:v>5957.0999996900064</c:v>
                </c:pt>
                <c:pt idx="137">
                  <c:v>5701.0999996900064</c:v>
                </c:pt>
                <c:pt idx="138">
                  <c:v>5451.0999996900064</c:v>
                </c:pt>
                <c:pt idx="139">
                  <c:v>5264.0999996900064</c:v>
                </c:pt>
                <c:pt idx="140">
                  <c:v>5107.0999996900064</c:v>
                </c:pt>
                <c:pt idx="141">
                  <c:v>4934.0999996900064</c:v>
                </c:pt>
                <c:pt idx="142">
                  <c:v>4700.0999996900064</c:v>
                </c:pt>
                <c:pt idx="143">
                  <c:v>4544.0999996900064</c:v>
                </c:pt>
                <c:pt idx="144">
                  <c:v>4412.0999996900064</c:v>
                </c:pt>
                <c:pt idx="145">
                  <c:v>4215.0999996900064</c:v>
                </c:pt>
                <c:pt idx="146">
                  <c:v>3986.0999996900064</c:v>
                </c:pt>
                <c:pt idx="147">
                  <c:v>3787.0999996900064</c:v>
                </c:pt>
                <c:pt idx="148">
                  <c:v>3579.0999996900064</c:v>
                </c:pt>
                <c:pt idx="149">
                  <c:v>3369.0999996900064</c:v>
                </c:pt>
                <c:pt idx="150">
                  <c:v>3152.0999996900064</c:v>
                </c:pt>
                <c:pt idx="151">
                  <c:v>2939.0999996900064</c:v>
                </c:pt>
                <c:pt idx="152">
                  <c:v>2922.0999996900064</c:v>
                </c:pt>
                <c:pt idx="153">
                  <c:v>2946.0999996900064</c:v>
                </c:pt>
                <c:pt idx="154">
                  <c:v>2963.0999996900064</c:v>
                </c:pt>
                <c:pt idx="155">
                  <c:v>2999.0999996900064</c:v>
                </c:pt>
                <c:pt idx="156">
                  <c:v>3027.0999996900064</c:v>
                </c:pt>
                <c:pt idx="157">
                  <c:v>2965.0999996900064</c:v>
                </c:pt>
                <c:pt idx="158">
                  <c:v>2997.0999996900064</c:v>
                </c:pt>
                <c:pt idx="159">
                  <c:v>2977.0999996900064</c:v>
                </c:pt>
                <c:pt idx="160">
                  <c:v>2953.0999996900064</c:v>
                </c:pt>
                <c:pt idx="161">
                  <c:v>2898.0999996900064</c:v>
                </c:pt>
                <c:pt idx="162">
                  <c:v>3008.0999996900064</c:v>
                </c:pt>
                <c:pt idx="163">
                  <c:v>3147.0999996900064</c:v>
                </c:pt>
                <c:pt idx="164">
                  <c:v>3306.0999996900064</c:v>
                </c:pt>
                <c:pt idx="165">
                  <c:v>3385.0999996900064</c:v>
                </c:pt>
                <c:pt idx="166">
                  <c:v>3447.0999996900064</c:v>
                </c:pt>
                <c:pt idx="167">
                  <c:v>3619.0999996900064</c:v>
                </c:pt>
                <c:pt idx="168">
                  <c:v>3791.0999996900064</c:v>
                </c:pt>
                <c:pt idx="169">
                  <c:v>3975.0999996900064</c:v>
                </c:pt>
                <c:pt idx="170">
                  <c:v>3974.0999996900064</c:v>
                </c:pt>
                <c:pt idx="171">
                  <c:v>3970.0999996900064</c:v>
                </c:pt>
                <c:pt idx="172">
                  <c:v>3966.0999996900064</c:v>
                </c:pt>
                <c:pt idx="173">
                  <c:v>3962.0999996900064</c:v>
                </c:pt>
                <c:pt idx="174">
                  <c:v>3958.0999996900064</c:v>
                </c:pt>
                <c:pt idx="175">
                  <c:v>4180.0999996900064</c:v>
                </c:pt>
                <c:pt idx="176">
                  <c:v>4407.0999996900064</c:v>
                </c:pt>
                <c:pt idx="177">
                  <c:v>4514.0999996900064</c:v>
                </c:pt>
                <c:pt idx="178">
                  <c:v>4611.0999996900064</c:v>
                </c:pt>
                <c:pt idx="179">
                  <c:v>4714.0999996900064</c:v>
                </c:pt>
                <c:pt idx="180">
                  <c:v>4875.0999996900064</c:v>
                </c:pt>
                <c:pt idx="181">
                  <c:v>5073.0999996900064</c:v>
                </c:pt>
                <c:pt idx="182">
                  <c:v>5262.0999996900064</c:v>
                </c:pt>
                <c:pt idx="183">
                  <c:v>5419.0999996900064</c:v>
                </c:pt>
                <c:pt idx="184">
                  <c:v>5496.0999996900064</c:v>
                </c:pt>
                <c:pt idx="185">
                  <c:v>5571.0999996900064</c:v>
                </c:pt>
                <c:pt idx="186">
                  <c:v>5632.0999996900064</c:v>
                </c:pt>
                <c:pt idx="187">
                  <c:v>5708.0999996900064</c:v>
                </c:pt>
                <c:pt idx="188">
                  <c:v>5711.0999996900064</c:v>
                </c:pt>
                <c:pt idx="189">
                  <c:v>5748.0999996900064</c:v>
                </c:pt>
                <c:pt idx="190">
                  <c:v>5806.0999996900064</c:v>
                </c:pt>
                <c:pt idx="191">
                  <c:v>5843.0999996900064</c:v>
                </c:pt>
                <c:pt idx="192">
                  <c:v>5880.0999996900064</c:v>
                </c:pt>
                <c:pt idx="193">
                  <c:v>5983.0999996900064</c:v>
                </c:pt>
                <c:pt idx="194">
                  <c:v>6039.0999996900064</c:v>
                </c:pt>
                <c:pt idx="195">
                  <c:v>6067.0999996900064</c:v>
                </c:pt>
                <c:pt idx="196">
                  <c:v>6131.0999996900064</c:v>
                </c:pt>
                <c:pt idx="197">
                  <c:v>6229.0999996900064</c:v>
                </c:pt>
                <c:pt idx="198">
                  <c:v>6235.0999996900064</c:v>
                </c:pt>
                <c:pt idx="199">
                  <c:v>6241.0999996900064</c:v>
                </c:pt>
                <c:pt idx="200">
                  <c:v>6387.0999996900064</c:v>
                </c:pt>
                <c:pt idx="201">
                  <c:v>6483.0999996900064</c:v>
                </c:pt>
                <c:pt idx="202">
                  <c:v>6581.0999996900064</c:v>
                </c:pt>
                <c:pt idx="203">
                  <c:v>6781.0999996900064</c:v>
                </c:pt>
                <c:pt idx="204">
                  <c:v>7013.0999996900064</c:v>
                </c:pt>
                <c:pt idx="205">
                  <c:v>7292.0999996900064</c:v>
                </c:pt>
                <c:pt idx="206">
                  <c:v>7484.0999996900064</c:v>
                </c:pt>
                <c:pt idx="207">
                  <c:v>7635.0999996900064</c:v>
                </c:pt>
                <c:pt idx="208">
                  <c:v>7853.0999996900064</c:v>
                </c:pt>
                <c:pt idx="209">
                  <c:v>8120.0999996900064</c:v>
                </c:pt>
                <c:pt idx="210">
                  <c:v>8414.0999996900064</c:v>
                </c:pt>
                <c:pt idx="211">
                  <c:v>8739.0999996900064</c:v>
                </c:pt>
                <c:pt idx="212">
                  <c:v>9067.0999996900064</c:v>
                </c:pt>
                <c:pt idx="213">
                  <c:v>9409.0999996900064</c:v>
                </c:pt>
                <c:pt idx="214">
                  <c:v>9743.0999996900064</c:v>
                </c:pt>
                <c:pt idx="215">
                  <c:v>10062.099999690006</c:v>
                </c:pt>
                <c:pt idx="216">
                  <c:v>10429.099999690006</c:v>
                </c:pt>
                <c:pt idx="217">
                  <c:v>10761.099999690006</c:v>
                </c:pt>
                <c:pt idx="218">
                  <c:v>11037.099999690006</c:v>
                </c:pt>
                <c:pt idx="219">
                  <c:v>11179.099999690006</c:v>
                </c:pt>
                <c:pt idx="220">
                  <c:v>11345.099999690006</c:v>
                </c:pt>
                <c:pt idx="221">
                  <c:v>11529.099999690006</c:v>
                </c:pt>
                <c:pt idx="222">
                  <c:v>11695.099999690006</c:v>
                </c:pt>
                <c:pt idx="223">
                  <c:v>11897.099999690006</c:v>
                </c:pt>
                <c:pt idx="224">
                  <c:v>12165.099999690006</c:v>
                </c:pt>
                <c:pt idx="225">
                  <c:v>12425.099999690006</c:v>
                </c:pt>
                <c:pt idx="226">
                  <c:v>12661.099999690006</c:v>
                </c:pt>
                <c:pt idx="227">
                  <c:v>12892.099999690006</c:v>
                </c:pt>
                <c:pt idx="228">
                  <c:v>13151.099999690006</c:v>
                </c:pt>
                <c:pt idx="229">
                  <c:v>13397.099999690006</c:v>
                </c:pt>
                <c:pt idx="230">
                  <c:v>13665.099999690006</c:v>
                </c:pt>
                <c:pt idx="231">
                  <c:v>13917.099999690006</c:v>
                </c:pt>
                <c:pt idx="232">
                  <c:v>14203.099999690006</c:v>
                </c:pt>
                <c:pt idx="233">
                  <c:v>14467.099999690006</c:v>
                </c:pt>
                <c:pt idx="234">
                  <c:v>14742.099999690006</c:v>
                </c:pt>
                <c:pt idx="235">
                  <c:v>15018.099999690006</c:v>
                </c:pt>
                <c:pt idx="236">
                  <c:v>15308.099999690006</c:v>
                </c:pt>
                <c:pt idx="237">
                  <c:v>15598.099999690006</c:v>
                </c:pt>
                <c:pt idx="238">
                  <c:v>15881.099999690006</c:v>
                </c:pt>
                <c:pt idx="239">
                  <c:v>16188.099999690006</c:v>
                </c:pt>
                <c:pt idx="240">
                  <c:v>16441.099999690006</c:v>
                </c:pt>
                <c:pt idx="241">
                  <c:v>16710.099999690006</c:v>
                </c:pt>
                <c:pt idx="242">
                  <c:v>16959.099999690006</c:v>
                </c:pt>
                <c:pt idx="243">
                  <c:v>17227.099999690006</c:v>
                </c:pt>
                <c:pt idx="244">
                  <c:v>17461.099999690006</c:v>
                </c:pt>
                <c:pt idx="245">
                  <c:v>17744.099999690006</c:v>
                </c:pt>
                <c:pt idx="246">
                  <c:v>18064.099999690006</c:v>
                </c:pt>
                <c:pt idx="247">
                  <c:v>18401.099999690006</c:v>
                </c:pt>
                <c:pt idx="248">
                  <c:v>18745.099999690006</c:v>
                </c:pt>
                <c:pt idx="249">
                  <c:v>19047.099999690006</c:v>
                </c:pt>
                <c:pt idx="250">
                  <c:v>19328.099999690006</c:v>
                </c:pt>
                <c:pt idx="251">
                  <c:v>19616.099999690006</c:v>
                </c:pt>
                <c:pt idx="252">
                  <c:v>19938.099999690006</c:v>
                </c:pt>
                <c:pt idx="253">
                  <c:v>20268.099999690006</c:v>
                </c:pt>
                <c:pt idx="254">
                  <c:v>20583.099999690006</c:v>
                </c:pt>
                <c:pt idx="255">
                  <c:v>20917.099999690006</c:v>
                </c:pt>
                <c:pt idx="256">
                  <c:v>21216.099999690006</c:v>
                </c:pt>
                <c:pt idx="257">
                  <c:v>21547.099999690006</c:v>
                </c:pt>
                <c:pt idx="258">
                  <c:v>21883.099999690006</c:v>
                </c:pt>
                <c:pt idx="259">
                  <c:v>22231.099999690006</c:v>
                </c:pt>
                <c:pt idx="260">
                  <c:v>22472.099999690006</c:v>
                </c:pt>
                <c:pt idx="261">
                  <c:v>22820.099999690006</c:v>
                </c:pt>
                <c:pt idx="262">
                  <c:v>23151.099999690006</c:v>
                </c:pt>
                <c:pt idx="263">
                  <c:v>23490.099999690006</c:v>
                </c:pt>
                <c:pt idx="264">
                  <c:v>23788.099999690006</c:v>
                </c:pt>
                <c:pt idx="265">
                  <c:v>24125.099999690006</c:v>
                </c:pt>
                <c:pt idx="266">
                  <c:v>24461.099999690006</c:v>
                </c:pt>
                <c:pt idx="267">
                  <c:v>24765.099999690006</c:v>
                </c:pt>
                <c:pt idx="268">
                  <c:v>25083.099999690006</c:v>
                </c:pt>
                <c:pt idx="269">
                  <c:v>25414.099999690006</c:v>
                </c:pt>
                <c:pt idx="270">
                  <c:v>25724.099999690006</c:v>
                </c:pt>
                <c:pt idx="271">
                  <c:v>26040.099999690006</c:v>
                </c:pt>
                <c:pt idx="272">
                  <c:v>26342.099999690006</c:v>
                </c:pt>
                <c:pt idx="273">
                  <c:v>26662.099999690006</c:v>
                </c:pt>
                <c:pt idx="274">
                  <c:v>26982.099999690006</c:v>
                </c:pt>
                <c:pt idx="275">
                  <c:v>27296.099999690006</c:v>
                </c:pt>
                <c:pt idx="276">
                  <c:v>27608.099999690006</c:v>
                </c:pt>
                <c:pt idx="277">
                  <c:v>27910.099999690006</c:v>
                </c:pt>
                <c:pt idx="278">
                  <c:v>28216.099999690006</c:v>
                </c:pt>
                <c:pt idx="279">
                  <c:v>28501.099999690006</c:v>
                </c:pt>
                <c:pt idx="280">
                  <c:v>28803.099999690006</c:v>
                </c:pt>
                <c:pt idx="281">
                  <c:v>29095.099999690006</c:v>
                </c:pt>
                <c:pt idx="282">
                  <c:v>29210.099999690006</c:v>
                </c:pt>
                <c:pt idx="283">
                  <c:v>29373.099999690006</c:v>
                </c:pt>
                <c:pt idx="284">
                  <c:v>29533.099999690006</c:v>
                </c:pt>
                <c:pt idx="285">
                  <c:v>29590.099999690006</c:v>
                </c:pt>
                <c:pt idx="286">
                  <c:v>29712.099999690006</c:v>
                </c:pt>
                <c:pt idx="287">
                  <c:v>29887.099999690006</c:v>
                </c:pt>
                <c:pt idx="288">
                  <c:v>30047.099999690006</c:v>
                </c:pt>
                <c:pt idx="289">
                  <c:v>30215.099999690006</c:v>
                </c:pt>
                <c:pt idx="290">
                  <c:v>30400.099999690006</c:v>
                </c:pt>
                <c:pt idx="291">
                  <c:v>30529.099999690006</c:v>
                </c:pt>
                <c:pt idx="292">
                  <c:v>30722.099999690006</c:v>
                </c:pt>
                <c:pt idx="293">
                  <c:v>30959.099999690006</c:v>
                </c:pt>
                <c:pt idx="294">
                  <c:v>31217.099999690006</c:v>
                </c:pt>
                <c:pt idx="295">
                  <c:v>31472.099999690006</c:v>
                </c:pt>
                <c:pt idx="296">
                  <c:v>31692.099999690006</c:v>
                </c:pt>
                <c:pt idx="297">
                  <c:v>31922.099999690006</c:v>
                </c:pt>
                <c:pt idx="298">
                  <c:v>32201.099999690006</c:v>
                </c:pt>
                <c:pt idx="299">
                  <c:v>32475.099999690006</c:v>
                </c:pt>
                <c:pt idx="300">
                  <c:v>32757.099999690006</c:v>
                </c:pt>
                <c:pt idx="301">
                  <c:v>33031.099999690006</c:v>
                </c:pt>
                <c:pt idx="302">
                  <c:v>33297.099999690006</c:v>
                </c:pt>
                <c:pt idx="303">
                  <c:v>33568.099999690006</c:v>
                </c:pt>
                <c:pt idx="304">
                  <c:v>33848.099999690006</c:v>
                </c:pt>
                <c:pt idx="305">
                  <c:v>34021.099999690006</c:v>
                </c:pt>
                <c:pt idx="306">
                  <c:v>34267.099999690006</c:v>
                </c:pt>
                <c:pt idx="307">
                  <c:v>34540.099999690006</c:v>
                </c:pt>
                <c:pt idx="308">
                  <c:v>34810.099999690006</c:v>
                </c:pt>
                <c:pt idx="309">
                  <c:v>35081.099999690006</c:v>
                </c:pt>
                <c:pt idx="310">
                  <c:v>35355.099999690006</c:v>
                </c:pt>
                <c:pt idx="311">
                  <c:v>35617.099999690006</c:v>
                </c:pt>
                <c:pt idx="312">
                  <c:v>35861.099999690006</c:v>
                </c:pt>
                <c:pt idx="313">
                  <c:v>36087.099999690006</c:v>
                </c:pt>
                <c:pt idx="314">
                  <c:v>36320.099999690006</c:v>
                </c:pt>
                <c:pt idx="315">
                  <c:v>36544.099999690006</c:v>
                </c:pt>
                <c:pt idx="316">
                  <c:v>36804.099999690006</c:v>
                </c:pt>
                <c:pt idx="317">
                  <c:v>37020.099999690006</c:v>
                </c:pt>
                <c:pt idx="318">
                  <c:v>37210.099999690006</c:v>
                </c:pt>
                <c:pt idx="319">
                  <c:v>37425.099999690006</c:v>
                </c:pt>
                <c:pt idx="320">
                  <c:v>37688.099999690006</c:v>
                </c:pt>
                <c:pt idx="321">
                  <c:v>37951.099999690006</c:v>
                </c:pt>
                <c:pt idx="322">
                  <c:v>38183.099999690006</c:v>
                </c:pt>
                <c:pt idx="323">
                  <c:v>38422.099999690006</c:v>
                </c:pt>
                <c:pt idx="324">
                  <c:v>38667.099999690006</c:v>
                </c:pt>
                <c:pt idx="325">
                  <c:v>38889.099999690006</c:v>
                </c:pt>
                <c:pt idx="326">
                  <c:v>39144.099999690006</c:v>
                </c:pt>
                <c:pt idx="327">
                  <c:v>39393.099999690006</c:v>
                </c:pt>
                <c:pt idx="328">
                  <c:v>39564.099999690006</c:v>
                </c:pt>
                <c:pt idx="329">
                  <c:v>39770.099999690006</c:v>
                </c:pt>
                <c:pt idx="330">
                  <c:v>39931.099999690006</c:v>
                </c:pt>
                <c:pt idx="331">
                  <c:v>40060.099999690006</c:v>
                </c:pt>
                <c:pt idx="332">
                  <c:v>40223.099999690006</c:v>
                </c:pt>
                <c:pt idx="333">
                  <c:v>40376.099999690006</c:v>
                </c:pt>
                <c:pt idx="334">
                  <c:v>40558.099999690006</c:v>
                </c:pt>
                <c:pt idx="335">
                  <c:v>40703.099999690006</c:v>
                </c:pt>
                <c:pt idx="336">
                  <c:v>40859.099999690006</c:v>
                </c:pt>
                <c:pt idx="337">
                  <c:v>40998.099999690006</c:v>
                </c:pt>
                <c:pt idx="338">
                  <c:v>41141.099999690006</c:v>
                </c:pt>
                <c:pt idx="339">
                  <c:v>41259.099999690006</c:v>
                </c:pt>
                <c:pt idx="340">
                  <c:v>41379.099999690006</c:v>
                </c:pt>
                <c:pt idx="341">
                  <c:v>41516.099999690006</c:v>
                </c:pt>
                <c:pt idx="342">
                  <c:v>41648.099999690006</c:v>
                </c:pt>
                <c:pt idx="343">
                  <c:v>41775.099999690006</c:v>
                </c:pt>
                <c:pt idx="344">
                  <c:v>41868.099999690006</c:v>
                </c:pt>
                <c:pt idx="345">
                  <c:v>41966.099999690006</c:v>
                </c:pt>
                <c:pt idx="346">
                  <c:v>42045.099999690006</c:v>
                </c:pt>
                <c:pt idx="347">
                  <c:v>42126.099999690006</c:v>
                </c:pt>
                <c:pt idx="348">
                  <c:v>42161.099999690006</c:v>
                </c:pt>
                <c:pt idx="349">
                  <c:v>42163.099999690006</c:v>
                </c:pt>
                <c:pt idx="350">
                  <c:v>42152.099999690006</c:v>
                </c:pt>
                <c:pt idx="351">
                  <c:v>42176.099999690006</c:v>
                </c:pt>
                <c:pt idx="352">
                  <c:v>42237.099999690006</c:v>
                </c:pt>
                <c:pt idx="353">
                  <c:v>42301.099999690006</c:v>
                </c:pt>
                <c:pt idx="354">
                  <c:v>42390.099999690006</c:v>
                </c:pt>
                <c:pt idx="355">
                  <c:v>42460.099999690006</c:v>
                </c:pt>
                <c:pt idx="356">
                  <c:v>42498.099999690006</c:v>
                </c:pt>
                <c:pt idx="357">
                  <c:v>42544.099999690006</c:v>
                </c:pt>
                <c:pt idx="358">
                  <c:v>42553.099999690006</c:v>
                </c:pt>
                <c:pt idx="359">
                  <c:v>42499.099999690006</c:v>
                </c:pt>
                <c:pt idx="360">
                  <c:v>42459.099999690006</c:v>
                </c:pt>
                <c:pt idx="361">
                  <c:v>42432.099999690006</c:v>
                </c:pt>
                <c:pt idx="362">
                  <c:v>42410.099999690006</c:v>
                </c:pt>
                <c:pt idx="363">
                  <c:v>42342.099999690006</c:v>
                </c:pt>
                <c:pt idx="364">
                  <c:v>42331.099999690006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5-46C7-A73B-D9E7490A9217}"/>
            </c:ext>
          </c:extLst>
        </c:ser>
        <c:ser>
          <c:idx val="1"/>
          <c:order val="1"/>
          <c:tx>
            <c:strRef>
              <c:f>[1]STORAGE!$K$1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[1]STORAGE!$K$2:$K$366</c:f>
              <c:numCache>
                <c:formatCode>General</c:formatCode>
                <c:ptCount val="365"/>
                <c:pt idx="0">
                  <c:v>47219.099999690006</c:v>
                </c:pt>
                <c:pt idx="1">
                  <c:v>47038.099999690006</c:v>
                </c:pt>
                <c:pt idx="2">
                  <c:v>46732.099999690006</c:v>
                </c:pt>
                <c:pt idx="3">
                  <c:v>46515.099999690006</c:v>
                </c:pt>
                <c:pt idx="4">
                  <c:v>46288.099999690006</c:v>
                </c:pt>
                <c:pt idx="5">
                  <c:v>46061.099999690006</c:v>
                </c:pt>
                <c:pt idx="6">
                  <c:v>45887.099999690006</c:v>
                </c:pt>
                <c:pt idx="7">
                  <c:v>45726.099999690006</c:v>
                </c:pt>
                <c:pt idx="8">
                  <c:v>45606.099999690006</c:v>
                </c:pt>
                <c:pt idx="9">
                  <c:v>45421.099999690006</c:v>
                </c:pt>
                <c:pt idx="10">
                  <c:v>45256.099999690006</c:v>
                </c:pt>
                <c:pt idx="11">
                  <c:v>45121.099999690006</c:v>
                </c:pt>
                <c:pt idx="12">
                  <c:v>45015.099999690006</c:v>
                </c:pt>
                <c:pt idx="13">
                  <c:v>44912.099999690006</c:v>
                </c:pt>
                <c:pt idx="14">
                  <c:v>44826.099999690006</c:v>
                </c:pt>
                <c:pt idx="15">
                  <c:v>44737.099999690006</c:v>
                </c:pt>
                <c:pt idx="16">
                  <c:v>44609.099999690006</c:v>
                </c:pt>
                <c:pt idx="17">
                  <c:v>44422.099999690006</c:v>
                </c:pt>
                <c:pt idx="18">
                  <c:v>44178.099999690006</c:v>
                </c:pt>
                <c:pt idx="19">
                  <c:v>43877.099999690006</c:v>
                </c:pt>
                <c:pt idx="20">
                  <c:v>43659.099999690006</c:v>
                </c:pt>
                <c:pt idx="21">
                  <c:v>43423.099999690006</c:v>
                </c:pt>
                <c:pt idx="22">
                  <c:v>43162.099999690006</c:v>
                </c:pt>
                <c:pt idx="23">
                  <c:v>42911.099999690006</c:v>
                </c:pt>
                <c:pt idx="24">
                  <c:v>42660.099999690006</c:v>
                </c:pt>
                <c:pt idx="25">
                  <c:v>42453.099999690006</c:v>
                </c:pt>
                <c:pt idx="26">
                  <c:v>42264.099999690006</c:v>
                </c:pt>
                <c:pt idx="27">
                  <c:v>42031.099999690006</c:v>
                </c:pt>
                <c:pt idx="28">
                  <c:v>41775.099999690006</c:v>
                </c:pt>
                <c:pt idx="29">
                  <c:v>41528.099999690006</c:v>
                </c:pt>
                <c:pt idx="30">
                  <c:v>41277.099999690006</c:v>
                </c:pt>
                <c:pt idx="31">
                  <c:v>40936.099999690006</c:v>
                </c:pt>
                <c:pt idx="32">
                  <c:v>40586.099999690006</c:v>
                </c:pt>
                <c:pt idx="33">
                  <c:v>40231.099999690006</c:v>
                </c:pt>
                <c:pt idx="34">
                  <c:v>39863.099999690006</c:v>
                </c:pt>
                <c:pt idx="35">
                  <c:v>39500.099999690006</c:v>
                </c:pt>
                <c:pt idx="36">
                  <c:v>39143.099999690006</c:v>
                </c:pt>
                <c:pt idx="37">
                  <c:v>38791.099999690006</c:v>
                </c:pt>
                <c:pt idx="38">
                  <c:v>38452.099999690006</c:v>
                </c:pt>
                <c:pt idx="39">
                  <c:v>38091.099999690006</c:v>
                </c:pt>
                <c:pt idx="40">
                  <c:v>37709.099999690006</c:v>
                </c:pt>
                <c:pt idx="41">
                  <c:v>37314.099999690006</c:v>
                </c:pt>
                <c:pt idx="42">
                  <c:v>36998.099999690006</c:v>
                </c:pt>
                <c:pt idx="43">
                  <c:v>36629.099999690006</c:v>
                </c:pt>
                <c:pt idx="44">
                  <c:v>36270.099999690006</c:v>
                </c:pt>
                <c:pt idx="45">
                  <c:v>35913.099999690006</c:v>
                </c:pt>
                <c:pt idx="46">
                  <c:v>35553.099999690006</c:v>
                </c:pt>
                <c:pt idx="47">
                  <c:v>35186.099999690006</c:v>
                </c:pt>
                <c:pt idx="48">
                  <c:v>34832.099999690006</c:v>
                </c:pt>
                <c:pt idx="49">
                  <c:v>34479.099999690006</c:v>
                </c:pt>
                <c:pt idx="50">
                  <c:v>34119.099999690006</c:v>
                </c:pt>
                <c:pt idx="51">
                  <c:v>33751.099999690006</c:v>
                </c:pt>
                <c:pt idx="52">
                  <c:v>33370.099999690006</c:v>
                </c:pt>
                <c:pt idx="53">
                  <c:v>32997.099999690006</c:v>
                </c:pt>
                <c:pt idx="54">
                  <c:v>32617.099999690006</c:v>
                </c:pt>
                <c:pt idx="55">
                  <c:v>32323.099999690006</c:v>
                </c:pt>
                <c:pt idx="56">
                  <c:v>31957.099999690006</c:v>
                </c:pt>
                <c:pt idx="57">
                  <c:v>31586.099999690006</c:v>
                </c:pt>
                <c:pt idx="58">
                  <c:v>31226.099999690006</c:v>
                </c:pt>
                <c:pt idx="59">
                  <c:v>30859.099999690006</c:v>
                </c:pt>
                <c:pt idx="60">
                  <c:v>30513.099999690006</c:v>
                </c:pt>
                <c:pt idx="61">
                  <c:v>30166.099999690006</c:v>
                </c:pt>
                <c:pt idx="62">
                  <c:v>29930.099999690006</c:v>
                </c:pt>
                <c:pt idx="63">
                  <c:v>29654.099999690006</c:v>
                </c:pt>
                <c:pt idx="64">
                  <c:v>29337.099999690006</c:v>
                </c:pt>
                <c:pt idx="65">
                  <c:v>29076.099999690006</c:v>
                </c:pt>
                <c:pt idx="66">
                  <c:v>28755.099999690006</c:v>
                </c:pt>
                <c:pt idx="67">
                  <c:v>28421.099999690006</c:v>
                </c:pt>
                <c:pt idx="68">
                  <c:v>28088.099999690006</c:v>
                </c:pt>
                <c:pt idx="69">
                  <c:v>27807.099999690006</c:v>
                </c:pt>
                <c:pt idx="70">
                  <c:v>27485.099999690006</c:v>
                </c:pt>
                <c:pt idx="71">
                  <c:v>27142.099999690006</c:v>
                </c:pt>
                <c:pt idx="72">
                  <c:v>26788.099999690006</c:v>
                </c:pt>
                <c:pt idx="73">
                  <c:v>26428.099999690006</c:v>
                </c:pt>
                <c:pt idx="74">
                  <c:v>26078.099999690006</c:v>
                </c:pt>
                <c:pt idx="75">
                  <c:v>25749.099999690006</c:v>
                </c:pt>
                <c:pt idx="76">
                  <c:v>25413.099999690006</c:v>
                </c:pt>
                <c:pt idx="77">
                  <c:v>25078.099999690006</c:v>
                </c:pt>
                <c:pt idx="78">
                  <c:v>24807.099999690006</c:v>
                </c:pt>
                <c:pt idx="79">
                  <c:v>24488.099999690006</c:v>
                </c:pt>
                <c:pt idx="80">
                  <c:v>24163.099999690006</c:v>
                </c:pt>
                <c:pt idx="81">
                  <c:v>23838.099999690006</c:v>
                </c:pt>
                <c:pt idx="82">
                  <c:v>23536.099999690006</c:v>
                </c:pt>
                <c:pt idx="83">
                  <c:v>23295.099999690006</c:v>
                </c:pt>
                <c:pt idx="84">
                  <c:v>23086.099999690006</c:v>
                </c:pt>
                <c:pt idx="85">
                  <c:v>22800.099999690006</c:v>
                </c:pt>
                <c:pt idx="86">
                  <c:v>22488.099999690006</c:v>
                </c:pt>
                <c:pt idx="87">
                  <c:v>22179.099999690006</c:v>
                </c:pt>
                <c:pt idx="88">
                  <c:v>21857.099999690006</c:v>
                </c:pt>
                <c:pt idx="89">
                  <c:v>21565.099999690006</c:v>
                </c:pt>
                <c:pt idx="90">
                  <c:v>21209.099999690006</c:v>
                </c:pt>
                <c:pt idx="91">
                  <c:v>20916.099999690006</c:v>
                </c:pt>
                <c:pt idx="92">
                  <c:v>20611.099999690006</c:v>
                </c:pt>
                <c:pt idx="93">
                  <c:v>20354.099999690006</c:v>
                </c:pt>
                <c:pt idx="94">
                  <c:v>20064.099999690006</c:v>
                </c:pt>
                <c:pt idx="95">
                  <c:v>19745.099999690006</c:v>
                </c:pt>
                <c:pt idx="96">
                  <c:v>19429.099999690006</c:v>
                </c:pt>
                <c:pt idx="97">
                  <c:v>19119.099999690006</c:v>
                </c:pt>
                <c:pt idx="98">
                  <c:v>18788.099999690006</c:v>
                </c:pt>
                <c:pt idx="99">
                  <c:v>18485.099999690006</c:v>
                </c:pt>
                <c:pt idx="100">
                  <c:v>18256.099999690006</c:v>
                </c:pt>
                <c:pt idx="101">
                  <c:v>17952.099999690006</c:v>
                </c:pt>
                <c:pt idx="102">
                  <c:v>17637.099999690006</c:v>
                </c:pt>
                <c:pt idx="103">
                  <c:v>17323.099999690006</c:v>
                </c:pt>
                <c:pt idx="104">
                  <c:v>17042.099999690006</c:v>
                </c:pt>
                <c:pt idx="105">
                  <c:v>16749.099999690006</c:v>
                </c:pt>
                <c:pt idx="106">
                  <c:v>16451.099999690006</c:v>
                </c:pt>
                <c:pt idx="107">
                  <c:v>16193.099999690006</c:v>
                </c:pt>
                <c:pt idx="108">
                  <c:v>15913.099999690006</c:v>
                </c:pt>
                <c:pt idx="109">
                  <c:v>15611.099999690006</c:v>
                </c:pt>
                <c:pt idx="110">
                  <c:v>15310.099999690006</c:v>
                </c:pt>
                <c:pt idx="111">
                  <c:v>15013.099999690006</c:v>
                </c:pt>
                <c:pt idx="112">
                  <c:v>14719.099999690006</c:v>
                </c:pt>
                <c:pt idx="113">
                  <c:v>14433.099999690006</c:v>
                </c:pt>
                <c:pt idx="114">
                  <c:v>14228.099999690006</c:v>
                </c:pt>
                <c:pt idx="115">
                  <c:v>13987.099999690006</c:v>
                </c:pt>
                <c:pt idx="116">
                  <c:v>13713.099999690006</c:v>
                </c:pt>
                <c:pt idx="117">
                  <c:v>13445.099999690006</c:v>
                </c:pt>
                <c:pt idx="118">
                  <c:v>13168.099999690006</c:v>
                </c:pt>
                <c:pt idx="119">
                  <c:v>12931.099999690006</c:v>
                </c:pt>
                <c:pt idx="120">
                  <c:v>12690.099999690006</c:v>
                </c:pt>
                <c:pt idx="121">
                  <c:v>12425.099999690006</c:v>
                </c:pt>
                <c:pt idx="122">
                  <c:v>12170.099999690006</c:v>
                </c:pt>
                <c:pt idx="123">
                  <c:v>11885.099999690006</c:v>
                </c:pt>
                <c:pt idx="124">
                  <c:v>11668.099999690006</c:v>
                </c:pt>
                <c:pt idx="125">
                  <c:v>11446.099999690006</c:v>
                </c:pt>
                <c:pt idx="126">
                  <c:v>11197.099999690006</c:v>
                </c:pt>
                <c:pt idx="127">
                  <c:v>10903.099999690006</c:v>
                </c:pt>
                <c:pt idx="128">
                  <c:v>10626.099999690006</c:v>
                </c:pt>
                <c:pt idx="129">
                  <c:v>10422.099999690006</c:v>
                </c:pt>
                <c:pt idx="130">
                  <c:v>10170.099999690006</c:v>
                </c:pt>
                <c:pt idx="131">
                  <c:v>9943.0999996900064</c:v>
                </c:pt>
                <c:pt idx="132">
                  <c:v>9765.0999996900064</c:v>
                </c:pt>
                <c:pt idx="133">
                  <c:v>9566.0999996900064</c:v>
                </c:pt>
                <c:pt idx="134">
                  <c:v>9324.0999996900064</c:v>
                </c:pt>
                <c:pt idx="135">
                  <c:v>9046.0999996900064</c:v>
                </c:pt>
                <c:pt idx="136">
                  <c:v>8775.0999996900064</c:v>
                </c:pt>
                <c:pt idx="137">
                  <c:v>8501.0999996900064</c:v>
                </c:pt>
                <c:pt idx="138">
                  <c:v>8244.0999996900064</c:v>
                </c:pt>
                <c:pt idx="139">
                  <c:v>7971.0999996900064</c:v>
                </c:pt>
                <c:pt idx="140">
                  <c:v>7723.0999996900064</c:v>
                </c:pt>
                <c:pt idx="141">
                  <c:v>7487.0999996900064</c:v>
                </c:pt>
                <c:pt idx="142">
                  <c:v>7264.0999996900064</c:v>
                </c:pt>
                <c:pt idx="143">
                  <c:v>7097.0999996900064</c:v>
                </c:pt>
                <c:pt idx="144">
                  <c:v>6887.0999996900064</c:v>
                </c:pt>
                <c:pt idx="145">
                  <c:v>6707.0999996900064</c:v>
                </c:pt>
                <c:pt idx="146">
                  <c:v>6557.0999996900064</c:v>
                </c:pt>
                <c:pt idx="147">
                  <c:v>6379.0999996900064</c:v>
                </c:pt>
                <c:pt idx="148">
                  <c:v>6217.0999996900064</c:v>
                </c:pt>
                <c:pt idx="149">
                  <c:v>6014.0999996900064</c:v>
                </c:pt>
                <c:pt idx="150">
                  <c:v>5816.0999996900064</c:v>
                </c:pt>
                <c:pt idx="151">
                  <c:v>5639.0999996900064</c:v>
                </c:pt>
                <c:pt idx="152">
                  <c:v>5455.0999996900064</c:v>
                </c:pt>
                <c:pt idx="153">
                  <c:v>5596.0999996900064</c:v>
                </c:pt>
                <c:pt idx="154">
                  <c:v>5801.0999996900064</c:v>
                </c:pt>
                <c:pt idx="155">
                  <c:v>5994.0999996900064</c:v>
                </c:pt>
                <c:pt idx="156">
                  <c:v>6204.0999996900064</c:v>
                </c:pt>
                <c:pt idx="157">
                  <c:v>6317.0999996900064</c:v>
                </c:pt>
                <c:pt idx="158">
                  <c:v>6442.0999996900064</c:v>
                </c:pt>
                <c:pt idx="159">
                  <c:v>6546.0999996900064</c:v>
                </c:pt>
                <c:pt idx="160">
                  <c:v>6717.0999996900064</c:v>
                </c:pt>
                <c:pt idx="161">
                  <c:v>6930.0999996900064</c:v>
                </c:pt>
                <c:pt idx="162">
                  <c:v>7098.0999996900064</c:v>
                </c:pt>
                <c:pt idx="163">
                  <c:v>7365.0999996900064</c:v>
                </c:pt>
                <c:pt idx="164">
                  <c:v>7675.0999996900064</c:v>
                </c:pt>
                <c:pt idx="165">
                  <c:v>7931.0999996900064</c:v>
                </c:pt>
                <c:pt idx="166">
                  <c:v>8027.0999996900064</c:v>
                </c:pt>
                <c:pt idx="167">
                  <c:v>8109.0999996900064</c:v>
                </c:pt>
                <c:pt idx="168">
                  <c:v>8154.0999996900064</c:v>
                </c:pt>
                <c:pt idx="169">
                  <c:v>8154.0999996900064</c:v>
                </c:pt>
                <c:pt idx="170">
                  <c:v>8154.0999996900064</c:v>
                </c:pt>
                <c:pt idx="171">
                  <c:v>8154.0999996900064</c:v>
                </c:pt>
                <c:pt idx="172">
                  <c:v>8154.0999996900064</c:v>
                </c:pt>
                <c:pt idx="173">
                  <c:v>8439.0999996900064</c:v>
                </c:pt>
                <c:pt idx="174">
                  <c:v>8742.0999996900064</c:v>
                </c:pt>
                <c:pt idx="175">
                  <c:v>8987.0999996900064</c:v>
                </c:pt>
                <c:pt idx="176">
                  <c:v>9167.0999996900064</c:v>
                </c:pt>
                <c:pt idx="177">
                  <c:v>9307.0999996900064</c:v>
                </c:pt>
                <c:pt idx="178">
                  <c:v>9483.0999996900064</c:v>
                </c:pt>
                <c:pt idx="179">
                  <c:v>9700.0999996900064</c:v>
                </c:pt>
                <c:pt idx="180">
                  <c:v>9867.0999996900064</c:v>
                </c:pt>
                <c:pt idx="181">
                  <c:v>10104.099999690006</c:v>
                </c:pt>
                <c:pt idx="182">
                  <c:v>10298.099999690006</c:v>
                </c:pt>
                <c:pt idx="183">
                  <c:v>10492.099999690006</c:v>
                </c:pt>
                <c:pt idx="184">
                  <c:v>10724.099999690006</c:v>
                </c:pt>
                <c:pt idx="185">
                  <c:v>10876.099999690006</c:v>
                </c:pt>
                <c:pt idx="186">
                  <c:v>11010.099999690006</c:v>
                </c:pt>
                <c:pt idx="187">
                  <c:v>11037.099999690006</c:v>
                </c:pt>
                <c:pt idx="188">
                  <c:v>11228.099999690006</c:v>
                </c:pt>
                <c:pt idx="189">
                  <c:v>11455.099999690006</c:v>
                </c:pt>
                <c:pt idx="190">
                  <c:v>11619.099999690006</c:v>
                </c:pt>
                <c:pt idx="191">
                  <c:v>11774.099999690006</c:v>
                </c:pt>
                <c:pt idx="192">
                  <c:v>11850.099999690006</c:v>
                </c:pt>
                <c:pt idx="193">
                  <c:v>11947.099999690006</c:v>
                </c:pt>
                <c:pt idx="194">
                  <c:v>12075.099999690006</c:v>
                </c:pt>
                <c:pt idx="195">
                  <c:v>12306.099999690006</c:v>
                </c:pt>
                <c:pt idx="196">
                  <c:v>12580.099999690006</c:v>
                </c:pt>
                <c:pt idx="197">
                  <c:v>12847.099999690006</c:v>
                </c:pt>
                <c:pt idx="198">
                  <c:v>13043.099999690006</c:v>
                </c:pt>
                <c:pt idx="199">
                  <c:v>13291.099999690006</c:v>
                </c:pt>
                <c:pt idx="200">
                  <c:v>13591.099999690006</c:v>
                </c:pt>
                <c:pt idx="201">
                  <c:v>13861.099999690006</c:v>
                </c:pt>
                <c:pt idx="202">
                  <c:v>14133.099999690006</c:v>
                </c:pt>
                <c:pt idx="203">
                  <c:v>14324.099999690006</c:v>
                </c:pt>
                <c:pt idx="204">
                  <c:v>14539.099999690006</c:v>
                </c:pt>
                <c:pt idx="205">
                  <c:v>14762.099999690006</c:v>
                </c:pt>
                <c:pt idx="206">
                  <c:v>15006.099999690006</c:v>
                </c:pt>
                <c:pt idx="207">
                  <c:v>15226.099999690006</c:v>
                </c:pt>
                <c:pt idx="208">
                  <c:v>15464.099999690006</c:v>
                </c:pt>
                <c:pt idx="209">
                  <c:v>15707.099999690006</c:v>
                </c:pt>
                <c:pt idx="210">
                  <c:v>15919.099999690006</c:v>
                </c:pt>
                <c:pt idx="211">
                  <c:v>16181.499999690006</c:v>
                </c:pt>
                <c:pt idx="212">
                  <c:v>16451.899999690006</c:v>
                </c:pt>
                <c:pt idx="213">
                  <c:v>16700.299999690007</c:v>
                </c:pt>
                <c:pt idx="214">
                  <c:v>16881.299999690007</c:v>
                </c:pt>
                <c:pt idx="215">
                  <c:v>17182.299999690007</c:v>
                </c:pt>
                <c:pt idx="216">
                  <c:v>17462.299999690007</c:v>
                </c:pt>
                <c:pt idx="217">
                  <c:v>17740.299999690007</c:v>
                </c:pt>
                <c:pt idx="218">
                  <c:v>18031.299999690007</c:v>
                </c:pt>
                <c:pt idx="219">
                  <c:v>18264.299999690007</c:v>
                </c:pt>
                <c:pt idx="220">
                  <c:v>18463.299999690007</c:v>
                </c:pt>
                <c:pt idx="221">
                  <c:v>18723.299999690007</c:v>
                </c:pt>
                <c:pt idx="222">
                  <c:v>18995.299999690007</c:v>
                </c:pt>
                <c:pt idx="223">
                  <c:v>19213.299999690007</c:v>
                </c:pt>
                <c:pt idx="224">
                  <c:v>19411.299999690007</c:v>
                </c:pt>
                <c:pt idx="225">
                  <c:v>19623.299999690007</c:v>
                </c:pt>
                <c:pt idx="226">
                  <c:v>19830.299999690007</c:v>
                </c:pt>
                <c:pt idx="227">
                  <c:v>19999.299999690007</c:v>
                </c:pt>
                <c:pt idx="228">
                  <c:v>20170.299999690007</c:v>
                </c:pt>
                <c:pt idx="229">
                  <c:v>20350.299999690007</c:v>
                </c:pt>
                <c:pt idx="230">
                  <c:v>20555.299999690007</c:v>
                </c:pt>
                <c:pt idx="231">
                  <c:v>20777.299999690007</c:v>
                </c:pt>
                <c:pt idx="232">
                  <c:v>20985.299999690007</c:v>
                </c:pt>
                <c:pt idx="233">
                  <c:v>21200.299999690007</c:v>
                </c:pt>
                <c:pt idx="234">
                  <c:v>21472.299999690007</c:v>
                </c:pt>
                <c:pt idx="235">
                  <c:v>21777.299999690007</c:v>
                </c:pt>
                <c:pt idx="236">
                  <c:v>22010.299999690007</c:v>
                </c:pt>
                <c:pt idx="237">
                  <c:v>22264.299999690007</c:v>
                </c:pt>
                <c:pt idx="238">
                  <c:v>22484.299999690007</c:v>
                </c:pt>
                <c:pt idx="239">
                  <c:v>22689.299999690007</c:v>
                </c:pt>
                <c:pt idx="240">
                  <c:v>22960.299999690007</c:v>
                </c:pt>
                <c:pt idx="241">
                  <c:v>23255.299999690007</c:v>
                </c:pt>
                <c:pt idx="242">
                  <c:v>23519.299999690007</c:v>
                </c:pt>
                <c:pt idx="243">
                  <c:v>23831.299999690007</c:v>
                </c:pt>
                <c:pt idx="244">
                  <c:v>24150.299999690007</c:v>
                </c:pt>
                <c:pt idx="245">
                  <c:v>24475.299999690007</c:v>
                </c:pt>
                <c:pt idx="246">
                  <c:v>24843.299999690007</c:v>
                </c:pt>
                <c:pt idx="247">
                  <c:v>24937.299999690007</c:v>
                </c:pt>
                <c:pt idx="248">
                  <c:v>25050.299999690007</c:v>
                </c:pt>
                <c:pt idx="249">
                  <c:v>25228.299999690007</c:v>
                </c:pt>
                <c:pt idx="250">
                  <c:v>25482.299999690007</c:v>
                </c:pt>
                <c:pt idx="251">
                  <c:v>25693.299999690007</c:v>
                </c:pt>
                <c:pt idx="252">
                  <c:v>25905.299999690007</c:v>
                </c:pt>
                <c:pt idx="253">
                  <c:v>26049.299999690007</c:v>
                </c:pt>
                <c:pt idx="254">
                  <c:v>26185.299999690007</c:v>
                </c:pt>
                <c:pt idx="255">
                  <c:v>26296.299999690007</c:v>
                </c:pt>
                <c:pt idx="256">
                  <c:v>26412.299999690007</c:v>
                </c:pt>
                <c:pt idx="257">
                  <c:v>26580.299999690007</c:v>
                </c:pt>
                <c:pt idx="258">
                  <c:v>26751.299999690007</c:v>
                </c:pt>
                <c:pt idx="259">
                  <c:v>26931.299999690007</c:v>
                </c:pt>
                <c:pt idx="260">
                  <c:v>27115.299999690007</c:v>
                </c:pt>
                <c:pt idx="261">
                  <c:v>27394.299999690007</c:v>
                </c:pt>
                <c:pt idx="262">
                  <c:v>27656.299999690007</c:v>
                </c:pt>
                <c:pt idx="263">
                  <c:v>27814.299999690007</c:v>
                </c:pt>
                <c:pt idx="264">
                  <c:v>28090.299999690007</c:v>
                </c:pt>
                <c:pt idx="265">
                  <c:v>28394.299999690007</c:v>
                </c:pt>
                <c:pt idx="266">
                  <c:v>28704.299999690007</c:v>
                </c:pt>
                <c:pt idx="267">
                  <c:v>28918.299999690007</c:v>
                </c:pt>
                <c:pt idx="268">
                  <c:v>29200.299999690007</c:v>
                </c:pt>
                <c:pt idx="269">
                  <c:v>29426.299999690007</c:v>
                </c:pt>
                <c:pt idx="270">
                  <c:v>29658.299999690007</c:v>
                </c:pt>
                <c:pt idx="271">
                  <c:v>29907.299999690007</c:v>
                </c:pt>
                <c:pt idx="272">
                  <c:v>30147.299999690007</c:v>
                </c:pt>
                <c:pt idx="273">
                  <c:v>30466.299999690007</c:v>
                </c:pt>
                <c:pt idx="274">
                  <c:v>30711.299999690007</c:v>
                </c:pt>
                <c:pt idx="275">
                  <c:v>30959.299999690007</c:v>
                </c:pt>
                <c:pt idx="276">
                  <c:v>31226.299999690007</c:v>
                </c:pt>
                <c:pt idx="277">
                  <c:v>31473.299999690007</c:v>
                </c:pt>
                <c:pt idx="278">
                  <c:v>31690.299999690007</c:v>
                </c:pt>
                <c:pt idx="279">
                  <c:v>31936.299999690007</c:v>
                </c:pt>
                <c:pt idx="280">
                  <c:v>32175.299999690007</c:v>
                </c:pt>
                <c:pt idx="281">
                  <c:v>32425.299999690007</c:v>
                </c:pt>
                <c:pt idx="282">
                  <c:v>32693.299999690007</c:v>
                </c:pt>
                <c:pt idx="283">
                  <c:v>32931.299999690003</c:v>
                </c:pt>
                <c:pt idx="284">
                  <c:v>33219.299999690003</c:v>
                </c:pt>
                <c:pt idx="285">
                  <c:v>33526.299999690003</c:v>
                </c:pt>
                <c:pt idx="286">
                  <c:v>33808.299999690003</c:v>
                </c:pt>
                <c:pt idx="287">
                  <c:v>34086.299999690003</c:v>
                </c:pt>
                <c:pt idx="288">
                  <c:v>34320.299999690003</c:v>
                </c:pt>
                <c:pt idx="289">
                  <c:v>34584.299999690003</c:v>
                </c:pt>
                <c:pt idx="290">
                  <c:v>34701.299999690003</c:v>
                </c:pt>
                <c:pt idx="291">
                  <c:v>34903.299999690003</c:v>
                </c:pt>
                <c:pt idx="292">
                  <c:v>35146.299999690003</c:v>
                </c:pt>
                <c:pt idx="293">
                  <c:v>35203.299999690003</c:v>
                </c:pt>
                <c:pt idx="294">
                  <c:v>35360.299999690003</c:v>
                </c:pt>
                <c:pt idx="295">
                  <c:v>35557.299999690003</c:v>
                </c:pt>
                <c:pt idx="296">
                  <c:v>35715.299999690003</c:v>
                </c:pt>
                <c:pt idx="297">
                  <c:v>35863.299999690003</c:v>
                </c:pt>
                <c:pt idx="298">
                  <c:v>36061.299999690003</c:v>
                </c:pt>
                <c:pt idx="299">
                  <c:v>36236.299999690003</c:v>
                </c:pt>
                <c:pt idx="300">
                  <c:v>36430.299999690003</c:v>
                </c:pt>
                <c:pt idx="301">
                  <c:v>36602.299999690003</c:v>
                </c:pt>
                <c:pt idx="302">
                  <c:v>36734.299999690003</c:v>
                </c:pt>
                <c:pt idx="303">
                  <c:v>36812.299999690003</c:v>
                </c:pt>
                <c:pt idx="304">
                  <c:v>36854.299999690003</c:v>
                </c:pt>
                <c:pt idx="305">
                  <c:v>36921.299999690003</c:v>
                </c:pt>
                <c:pt idx="306">
                  <c:v>37045.299999690003</c:v>
                </c:pt>
                <c:pt idx="307">
                  <c:v>37157.299999690003</c:v>
                </c:pt>
                <c:pt idx="308">
                  <c:v>37268.299999690003</c:v>
                </c:pt>
                <c:pt idx="309">
                  <c:v>37378.299999690003</c:v>
                </c:pt>
                <c:pt idx="310">
                  <c:v>37401.299999690003</c:v>
                </c:pt>
                <c:pt idx="311">
                  <c:v>37426.299999690003</c:v>
                </c:pt>
                <c:pt idx="312">
                  <c:v>37488.299999690003</c:v>
                </c:pt>
                <c:pt idx="313">
                  <c:v>37607.299999690003</c:v>
                </c:pt>
                <c:pt idx="314">
                  <c:v>37577.299999690003</c:v>
                </c:pt>
                <c:pt idx="315">
                  <c:v>37720.299999690003</c:v>
                </c:pt>
                <c:pt idx="316">
                  <c:v>37867.299999690003</c:v>
                </c:pt>
                <c:pt idx="317">
                  <c:v>38026.299999690003</c:v>
                </c:pt>
                <c:pt idx="318">
                  <c:v>38189.299999690003</c:v>
                </c:pt>
                <c:pt idx="319">
                  <c:v>38380.299999690003</c:v>
                </c:pt>
                <c:pt idx="320">
                  <c:v>38553.299999690003</c:v>
                </c:pt>
                <c:pt idx="321">
                  <c:v>38763.299999690003</c:v>
                </c:pt>
                <c:pt idx="322">
                  <c:v>38953.299999690003</c:v>
                </c:pt>
                <c:pt idx="323">
                  <c:v>39109.299999690003</c:v>
                </c:pt>
                <c:pt idx="324">
                  <c:v>39319.299999690003</c:v>
                </c:pt>
                <c:pt idx="325">
                  <c:v>39522.299999690003</c:v>
                </c:pt>
                <c:pt idx="326">
                  <c:v>39697.299999690003</c:v>
                </c:pt>
                <c:pt idx="327">
                  <c:v>39799.299999690003</c:v>
                </c:pt>
                <c:pt idx="328">
                  <c:v>39901.299999690003</c:v>
                </c:pt>
                <c:pt idx="329">
                  <c:v>40015.299999690003</c:v>
                </c:pt>
                <c:pt idx="330">
                  <c:v>40130.299999690003</c:v>
                </c:pt>
                <c:pt idx="331">
                  <c:v>40132.299999690003</c:v>
                </c:pt>
                <c:pt idx="332">
                  <c:v>40098.299999690003</c:v>
                </c:pt>
                <c:pt idx="333">
                  <c:v>40102.299999690003</c:v>
                </c:pt>
                <c:pt idx="334">
                  <c:v>40292.299999690003</c:v>
                </c:pt>
                <c:pt idx="335">
                  <c:v>40493.299999690003</c:v>
                </c:pt>
                <c:pt idx="336">
                  <c:v>40700.299999690003</c:v>
                </c:pt>
                <c:pt idx="337">
                  <c:v>40773.299999690003</c:v>
                </c:pt>
                <c:pt idx="338">
                  <c:v>40830.299999690003</c:v>
                </c:pt>
                <c:pt idx="339">
                  <c:v>40863.299999690003</c:v>
                </c:pt>
                <c:pt idx="340">
                  <c:v>40891.299999690003</c:v>
                </c:pt>
                <c:pt idx="341">
                  <c:v>40920.299999690003</c:v>
                </c:pt>
                <c:pt idx="342">
                  <c:v>41032.299999690003</c:v>
                </c:pt>
                <c:pt idx="343">
                  <c:v>41156.299999690003</c:v>
                </c:pt>
                <c:pt idx="344">
                  <c:v>41310.299999690003</c:v>
                </c:pt>
                <c:pt idx="345">
                  <c:v>41448.299999690003</c:v>
                </c:pt>
                <c:pt idx="346">
                  <c:v>41518.299999690003</c:v>
                </c:pt>
                <c:pt idx="347">
                  <c:v>41567.299999690003</c:v>
                </c:pt>
                <c:pt idx="348">
                  <c:v>41617.299999690003</c:v>
                </c:pt>
                <c:pt idx="349">
                  <c:v>41668.299999690003</c:v>
                </c:pt>
                <c:pt idx="350">
                  <c:v>41658.299999690003</c:v>
                </c:pt>
                <c:pt idx="351">
                  <c:v>41629.299999690003</c:v>
                </c:pt>
                <c:pt idx="352">
                  <c:v>41672.299999690003</c:v>
                </c:pt>
                <c:pt idx="353">
                  <c:v>41721.299999690003</c:v>
                </c:pt>
                <c:pt idx="354">
                  <c:v>41705.299999690003</c:v>
                </c:pt>
                <c:pt idx="355">
                  <c:v>41653.299999690003</c:v>
                </c:pt>
                <c:pt idx="356">
                  <c:v>41671.299999690003</c:v>
                </c:pt>
                <c:pt idx="357">
                  <c:v>41672.299999690003</c:v>
                </c:pt>
                <c:pt idx="358">
                  <c:v>41639.299999690003</c:v>
                </c:pt>
                <c:pt idx="359">
                  <c:v>41641.299999690003</c:v>
                </c:pt>
                <c:pt idx="360">
                  <c:v>41562.299999690003</c:v>
                </c:pt>
                <c:pt idx="361">
                  <c:v>41526.299999690003</c:v>
                </c:pt>
                <c:pt idx="362">
                  <c:v>41460.299999690003</c:v>
                </c:pt>
                <c:pt idx="363">
                  <c:v>41449.299999690003</c:v>
                </c:pt>
                <c:pt idx="364">
                  <c:v>41441.299999690003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5-46C7-A73B-D9E7490A9217}"/>
            </c:ext>
          </c:extLst>
        </c:ser>
        <c:ser>
          <c:idx val="0"/>
          <c:order val="2"/>
          <c:tx>
            <c:strRef>
              <c:f>[1]STORAGE!$N$1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[1]STORAGE!$N$2:$N$366</c:f>
              <c:numCache>
                <c:formatCode>General</c:formatCode>
                <c:ptCount val="365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70000</c:v>
                </c:pt>
                <c:pt idx="85">
                  <c:v>70000</c:v>
                </c:pt>
                <c:pt idx="86">
                  <c:v>70000</c:v>
                </c:pt>
                <c:pt idx="87">
                  <c:v>70000</c:v>
                </c:pt>
                <c:pt idx="88">
                  <c:v>70000</c:v>
                </c:pt>
                <c:pt idx="89">
                  <c:v>70000</c:v>
                </c:pt>
                <c:pt idx="90">
                  <c:v>70000</c:v>
                </c:pt>
                <c:pt idx="91">
                  <c:v>70000</c:v>
                </c:pt>
                <c:pt idx="92">
                  <c:v>70000</c:v>
                </c:pt>
                <c:pt idx="93">
                  <c:v>70000</c:v>
                </c:pt>
                <c:pt idx="94">
                  <c:v>70000</c:v>
                </c:pt>
                <c:pt idx="95">
                  <c:v>70000</c:v>
                </c:pt>
                <c:pt idx="96">
                  <c:v>70000</c:v>
                </c:pt>
                <c:pt idx="97">
                  <c:v>70000</c:v>
                </c:pt>
                <c:pt idx="98">
                  <c:v>70000</c:v>
                </c:pt>
                <c:pt idx="99">
                  <c:v>70000</c:v>
                </c:pt>
                <c:pt idx="100">
                  <c:v>70000</c:v>
                </c:pt>
                <c:pt idx="101">
                  <c:v>70000</c:v>
                </c:pt>
                <c:pt idx="102">
                  <c:v>70000</c:v>
                </c:pt>
                <c:pt idx="103">
                  <c:v>70000</c:v>
                </c:pt>
                <c:pt idx="104">
                  <c:v>70000</c:v>
                </c:pt>
                <c:pt idx="105">
                  <c:v>70000</c:v>
                </c:pt>
                <c:pt idx="106">
                  <c:v>70000</c:v>
                </c:pt>
                <c:pt idx="107">
                  <c:v>70000</c:v>
                </c:pt>
                <c:pt idx="108">
                  <c:v>70000</c:v>
                </c:pt>
                <c:pt idx="109">
                  <c:v>70000</c:v>
                </c:pt>
                <c:pt idx="110">
                  <c:v>70000</c:v>
                </c:pt>
                <c:pt idx="111">
                  <c:v>70000</c:v>
                </c:pt>
                <c:pt idx="112">
                  <c:v>70000</c:v>
                </c:pt>
                <c:pt idx="113">
                  <c:v>70000</c:v>
                </c:pt>
                <c:pt idx="114">
                  <c:v>70000</c:v>
                </c:pt>
                <c:pt idx="115">
                  <c:v>70000</c:v>
                </c:pt>
                <c:pt idx="116">
                  <c:v>70000</c:v>
                </c:pt>
                <c:pt idx="117">
                  <c:v>70000</c:v>
                </c:pt>
                <c:pt idx="118">
                  <c:v>70000</c:v>
                </c:pt>
                <c:pt idx="119">
                  <c:v>70000</c:v>
                </c:pt>
                <c:pt idx="120">
                  <c:v>70000</c:v>
                </c:pt>
                <c:pt idx="121">
                  <c:v>70000</c:v>
                </c:pt>
                <c:pt idx="122">
                  <c:v>70000</c:v>
                </c:pt>
                <c:pt idx="123">
                  <c:v>70000</c:v>
                </c:pt>
                <c:pt idx="124">
                  <c:v>70000</c:v>
                </c:pt>
                <c:pt idx="125">
                  <c:v>70000</c:v>
                </c:pt>
                <c:pt idx="126">
                  <c:v>70000</c:v>
                </c:pt>
                <c:pt idx="127">
                  <c:v>70000</c:v>
                </c:pt>
                <c:pt idx="128">
                  <c:v>70000</c:v>
                </c:pt>
                <c:pt idx="129">
                  <c:v>70000</c:v>
                </c:pt>
                <c:pt idx="130">
                  <c:v>70000</c:v>
                </c:pt>
                <c:pt idx="131">
                  <c:v>70000</c:v>
                </c:pt>
                <c:pt idx="132">
                  <c:v>70000</c:v>
                </c:pt>
                <c:pt idx="133">
                  <c:v>70000</c:v>
                </c:pt>
                <c:pt idx="134">
                  <c:v>70000</c:v>
                </c:pt>
                <c:pt idx="135">
                  <c:v>70000</c:v>
                </c:pt>
                <c:pt idx="136">
                  <c:v>70000</c:v>
                </c:pt>
                <c:pt idx="137">
                  <c:v>70000</c:v>
                </c:pt>
                <c:pt idx="138">
                  <c:v>70000</c:v>
                </c:pt>
                <c:pt idx="139">
                  <c:v>70000</c:v>
                </c:pt>
                <c:pt idx="140">
                  <c:v>70000</c:v>
                </c:pt>
                <c:pt idx="141">
                  <c:v>70000</c:v>
                </c:pt>
                <c:pt idx="142">
                  <c:v>70000</c:v>
                </c:pt>
                <c:pt idx="143">
                  <c:v>70000</c:v>
                </c:pt>
                <c:pt idx="144">
                  <c:v>70000</c:v>
                </c:pt>
                <c:pt idx="145">
                  <c:v>70000</c:v>
                </c:pt>
                <c:pt idx="146">
                  <c:v>70000</c:v>
                </c:pt>
                <c:pt idx="147">
                  <c:v>70000</c:v>
                </c:pt>
                <c:pt idx="148">
                  <c:v>70000</c:v>
                </c:pt>
                <c:pt idx="149">
                  <c:v>70000</c:v>
                </c:pt>
                <c:pt idx="150">
                  <c:v>70000</c:v>
                </c:pt>
                <c:pt idx="151">
                  <c:v>70000</c:v>
                </c:pt>
                <c:pt idx="152">
                  <c:v>70000</c:v>
                </c:pt>
                <c:pt idx="153">
                  <c:v>70000</c:v>
                </c:pt>
                <c:pt idx="154">
                  <c:v>70000</c:v>
                </c:pt>
                <c:pt idx="155">
                  <c:v>70000</c:v>
                </c:pt>
                <c:pt idx="156">
                  <c:v>70000</c:v>
                </c:pt>
                <c:pt idx="157">
                  <c:v>70000</c:v>
                </c:pt>
                <c:pt idx="158">
                  <c:v>70000</c:v>
                </c:pt>
                <c:pt idx="159">
                  <c:v>70000</c:v>
                </c:pt>
                <c:pt idx="160">
                  <c:v>70000</c:v>
                </c:pt>
                <c:pt idx="161">
                  <c:v>70000</c:v>
                </c:pt>
                <c:pt idx="162">
                  <c:v>70000</c:v>
                </c:pt>
                <c:pt idx="163">
                  <c:v>70000</c:v>
                </c:pt>
                <c:pt idx="164">
                  <c:v>70000</c:v>
                </c:pt>
                <c:pt idx="165">
                  <c:v>70000</c:v>
                </c:pt>
                <c:pt idx="166">
                  <c:v>70000</c:v>
                </c:pt>
                <c:pt idx="167">
                  <c:v>70000</c:v>
                </c:pt>
                <c:pt idx="168">
                  <c:v>70000</c:v>
                </c:pt>
                <c:pt idx="169">
                  <c:v>70000</c:v>
                </c:pt>
                <c:pt idx="170">
                  <c:v>70000</c:v>
                </c:pt>
                <c:pt idx="171">
                  <c:v>70000</c:v>
                </c:pt>
                <c:pt idx="172">
                  <c:v>70000</c:v>
                </c:pt>
                <c:pt idx="173">
                  <c:v>70000</c:v>
                </c:pt>
                <c:pt idx="174">
                  <c:v>70000</c:v>
                </c:pt>
                <c:pt idx="175">
                  <c:v>70000</c:v>
                </c:pt>
                <c:pt idx="176">
                  <c:v>70000</c:v>
                </c:pt>
                <c:pt idx="177">
                  <c:v>70000</c:v>
                </c:pt>
                <c:pt idx="178">
                  <c:v>70000</c:v>
                </c:pt>
                <c:pt idx="179">
                  <c:v>70000</c:v>
                </c:pt>
                <c:pt idx="180">
                  <c:v>70000</c:v>
                </c:pt>
                <c:pt idx="181">
                  <c:v>70000</c:v>
                </c:pt>
                <c:pt idx="182">
                  <c:v>70000</c:v>
                </c:pt>
                <c:pt idx="183">
                  <c:v>70000</c:v>
                </c:pt>
                <c:pt idx="184">
                  <c:v>70000</c:v>
                </c:pt>
                <c:pt idx="185">
                  <c:v>70000</c:v>
                </c:pt>
                <c:pt idx="186">
                  <c:v>70000</c:v>
                </c:pt>
                <c:pt idx="187">
                  <c:v>70000</c:v>
                </c:pt>
                <c:pt idx="188">
                  <c:v>70000</c:v>
                </c:pt>
                <c:pt idx="189">
                  <c:v>70000</c:v>
                </c:pt>
                <c:pt idx="190">
                  <c:v>70000</c:v>
                </c:pt>
                <c:pt idx="191">
                  <c:v>70000</c:v>
                </c:pt>
                <c:pt idx="192">
                  <c:v>70000</c:v>
                </c:pt>
                <c:pt idx="193">
                  <c:v>70000</c:v>
                </c:pt>
                <c:pt idx="194">
                  <c:v>70000</c:v>
                </c:pt>
                <c:pt idx="195">
                  <c:v>70000</c:v>
                </c:pt>
                <c:pt idx="196">
                  <c:v>70000</c:v>
                </c:pt>
                <c:pt idx="197">
                  <c:v>70000</c:v>
                </c:pt>
                <c:pt idx="198">
                  <c:v>70000</c:v>
                </c:pt>
                <c:pt idx="199">
                  <c:v>70000</c:v>
                </c:pt>
                <c:pt idx="200">
                  <c:v>70000</c:v>
                </c:pt>
                <c:pt idx="201">
                  <c:v>70000</c:v>
                </c:pt>
                <c:pt idx="202">
                  <c:v>70000</c:v>
                </c:pt>
                <c:pt idx="203">
                  <c:v>70000</c:v>
                </c:pt>
                <c:pt idx="204">
                  <c:v>70000</c:v>
                </c:pt>
                <c:pt idx="205">
                  <c:v>70000</c:v>
                </c:pt>
                <c:pt idx="206">
                  <c:v>70000</c:v>
                </c:pt>
                <c:pt idx="207">
                  <c:v>70000</c:v>
                </c:pt>
                <c:pt idx="208">
                  <c:v>70000</c:v>
                </c:pt>
                <c:pt idx="209">
                  <c:v>70000</c:v>
                </c:pt>
                <c:pt idx="210">
                  <c:v>70000</c:v>
                </c:pt>
                <c:pt idx="211">
                  <c:v>70000</c:v>
                </c:pt>
                <c:pt idx="212">
                  <c:v>70000</c:v>
                </c:pt>
                <c:pt idx="213">
                  <c:v>70000</c:v>
                </c:pt>
                <c:pt idx="214">
                  <c:v>70000</c:v>
                </c:pt>
                <c:pt idx="215">
                  <c:v>70000</c:v>
                </c:pt>
                <c:pt idx="216">
                  <c:v>70000</c:v>
                </c:pt>
                <c:pt idx="217">
                  <c:v>70000</c:v>
                </c:pt>
                <c:pt idx="218">
                  <c:v>70000</c:v>
                </c:pt>
                <c:pt idx="219">
                  <c:v>70000</c:v>
                </c:pt>
                <c:pt idx="220">
                  <c:v>70000</c:v>
                </c:pt>
                <c:pt idx="221">
                  <c:v>70000</c:v>
                </c:pt>
                <c:pt idx="222">
                  <c:v>70000</c:v>
                </c:pt>
                <c:pt idx="223">
                  <c:v>70000</c:v>
                </c:pt>
                <c:pt idx="224">
                  <c:v>70000</c:v>
                </c:pt>
                <c:pt idx="225">
                  <c:v>70000</c:v>
                </c:pt>
                <c:pt idx="226">
                  <c:v>70000</c:v>
                </c:pt>
                <c:pt idx="227">
                  <c:v>70000</c:v>
                </c:pt>
                <c:pt idx="228">
                  <c:v>70000</c:v>
                </c:pt>
                <c:pt idx="229">
                  <c:v>70000</c:v>
                </c:pt>
                <c:pt idx="230">
                  <c:v>70000</c:v>
                </c:pt>
                <c:pt idx="231">
                  <c:v>70000</c:v>
                </c:pt>
                <c:pt idx="232">
                  <c:v>70000</c:v>
                </c:pt>
                <c:pt idx="233">
                  <c:v>70000</c:v>
                </c:pt>
                <c:pt idx="234">
                  <c:v>70000</c:v>
                </c:pt>
                <c:pt idx="235">
                  <c:v>70000</c:v>
                </c:pt>
                <c:pt idx="236">
                  <c:v>70000</c:v>
                </c:pt>
                <c:pt idx="237">
                  <c:v>70000</c:v>
                </c:pt>
                <c:pt idx="238">
                  <c:v>70000</c:v>
                </c:pt>
                <c:pt idx="239">
                  <c:v>70000</c:v>
                </c:pt>
                <c:pt idx="240">
                  <c:v>70000</c:v>
                </c:pt>
                <c:pt idx="241">
                  <c:v>70000</c:v>
                </c:pt>
                <c:pt idx="242">
                  <c:v>70000</c:v>
                </c:pt>
                <c:pt idx="243">
                  <c:v>70000</c:v>
                </c:pt>
                <c:pt idx="244">
                  <c:v>70000</c:v>
                </c:pt>
                <c:pt idx="245">
                  <c:v>70000</c:v>
                </c:pt>
                <c:pt idx="246">
                  <c:v>70000</c:v>
                </c:pt>
                <c:pt idx="247">
                  <c:v>70000</c:v>
                </c:pt>
                <c:pt idx="248">
                  <c:v>70000</c:v>
                </c:pt>
                <c:pt idx="249">
                  <c:v>70000</c:v>
                </c:pt>
                <c:pt idx="250">
                  <c:v>70000</c:v>
                </c:pt>
                <c:pt idx="251">
                  <c:v>70000</c:v>
                </c:pt>
                <c:pt idx="252">
                  <c:v>70000</c:v>
                </c:pt>
                <c:pt idx="253">
                  <c:v>70000</c:v>
                </c:pt>
                <c:pt idx="254">
                  <c:v>70000</c:v>
                </c:pt>
                <c:pt idx="255">
                  <c:v>70000</c:v>
                </c:pt>
                <c:pt idx="256">
                  <c:v>70000</c:v>
                </c:pt>
                <c:pt idx="257">
                  <c:v>70000</c:v>
                </c:pt>
                <c:pt idx="258">
                  <c:v>70000</c:v>
                </c:pt>
                <c:pt idx="259">
                  <c:v>70000</c:v>
                </c:pt>
                <c:pt idx="260">
                  <c:v>70000</c:v>
                </c:pt>
                <c:pt idx="261">
                  <c:v>70000</c:v>
                </c:pt>
                <c:pt idx="262">
                  <c:v>70000</c:v>
                </c:pt>
                <c:pt idx="263">
                  <c:v>70000</c:v>
                </c:pt>
                <c:pt idx="264">
                  <c:v>70000</c:v>
                </c:pt>
                <c:pt idx="265">
                  <c:v>70000</c:v>
                </c:pt>
                <c:pt idx="266">
                  <c:v>70000</c:v>
                </c:pt>
                <c:pt idx="267">
                  <c:v>70000</c:v>
                </c:pt>
                <c:pt idx="268">
                  <c:v>70000</c:v>
                </c:pt>
                <c:pt idx="269">
                  <c:v>70000</c:v>
                </c:pt>
                <c:pt idx="270">
                  <c:v>70000</c:v>
                </c:pt>
                <c:pt idx="271">
                  <c:v>70000</c:v>
                </c:pt>
                <c:pt idx="272">
                  <c:v>70000</c:v>
                </c:pt>
                <c:pt idx="273">
                  <c:v>70000</c:v>
                </c:pt>
                <c:pt idx="274">
                  <c:v>70000</c:v>
                </c:pt>
                <c:pt idx="275">
                  <c:v>70000</c:v>
                </c:pt>
                <c:pt idx="276">
                  <c:v>70000</c:v>
                </c:pt>
                <c:pt idx="277">
                  <c:v>70000</c:v>
                </c:pt>
                <c:pt idx="278">
                  <c:v>70000</c:v>
                </c:pt>
                <c:pt idx="279">
                  <c:v>70000</c:v>
                </c:pt>
                <c:pt idx="280">
                  <c:v>70000</c:v>
                </c:pt>
                <c:pt idx="281">
                  <c:v>70000</c:v>
                </c:pt>
                <c:pt idx="282">
                  <c:v>70000</c:v>
                </c:pt>
                <c:pt idx="283">
                  <c:v>70000</c:v>
                </c:pt>
                <c:pt idx="284">
                  <c:v>70000</c:v>
                </c:pt>
                <c:pt idx="285">
                  <c:v>70000</c:v>
                </c:pt>
                <c:pt idx="286">
                  <c:v>70000</c:v>
                </c:pt>
                <c:pt idx="287">
                  <c:v>70000</c:v>
                </c:pt>
                <c:pt idx="288">
                  <c:v>70000</c:v>
                </c:pt>
                <c:pt idx="289">
                  <c:v>70000</c:v>
                </c:pt>
                <c:pt idx="290">
                  <c:v>70000</c:v>
                </c:pt>
                <c:pt idx="291">
                  <c:v>70000</c:v>
                </c:pt>
                <c:pt idx="292">
                  <c:v>70000</c:v>
                </c:pt>
                <c:pt idx="293">
                  <c:v>70000</c:v>
                </c:pt>
                <c:pt idx="294">
                  <c:v>70000</c:v>
                </c:pt>
                <c:pt idx="295">
                  <c:v>70000</c:v>
                </c:pt>
                <c:pt idx="296">
                  <c:v>70000</c:v>
                </c:pt>
                <c:pt idx="297">
                  <c:v>70000</c:v>
                </c:pt>
                <c:pt idx="298">
                  <c:v>70000</c:v>
                </c:pt>
                <c:pt idx="299">
                  <c:v>70000</c:v>
                </c:pt>
                <c:pt idx="300">
                  <c:v>70000</c:v>
                </c:pt>
                <c:pt idx="301">
                  <c:v>70000</c:v>
                </c:pt>
                <c:pt idx="302">
                  <c:v>70000</c:v>
                </c:pt>
                <c:pt idx="303">
                  <c:v>70000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5-46C7-A73B-D9E7490A9217}"/>
            </c:ext>
          </c:extLst>
        </c:ser>
        <c:ser>
          <c:idx val="2"/>
          <c:order val="3"/>
          <c:tx>
            <c:strRef>
              <c:f>[1]STORAGE!$L$1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[1]STORAGE!$L$2:$L$299</c:f>
              <c:numCache>
                <c:formatCode>General</c:formatCode>
                <c:ptCount val="298"/>
                <c:pt idx="0">
                  <c:v>41316.299999690003</c:v>
                </c:pt>
                <c:pt idx="1">
                  <c:v>41073.299999690003</c:v>
                </c:pt>
                <c:pt idx="2">
                  <c:v>40885.299999690003</c:v>
                </c:pt>
                <c:pt idx="3">
                  <c:v>40627.299999690003</c:v>
                </c:pt>
                <c:pt idx="4">
                  <c:v>40424.299999690003</c:v>
                </c:pt>
                <c:pt idx="5">
                  <c:v>40228.299999690003</c:v>
                </c:pt>
                <c:pt idx="6">
                  <c:v>39998.299999690003</c:v>
                </c:pt>
                <c:pt idx="7">
                  <c:v>39744.299999690003</c:v>
                </c:pt>
                <c:pt idx="8">
                  <c:v>39517.299999690003</c:v>
                </c:pt>
                <c:pt idx="9">
                  <c:v>39250.299999690003</c:v>
                </c:pt>
                <c:pt idx="10">
                  <c:v>38990.299999690003</c:v>
                </c:pt>
                <c:pt idx="11">
                  <c:v>38733.299999690003</c:v>
                </c:pt>
                <c:pt idx="12">
                  <c:v>38504.299999690003</c:v>
                </c:pt>
                <c:pt idx="13">
                  <c:v>38236.299999690003</c:v>
                </c:pt>
                <c:pt idx="14">
                  <c:v>37971.299999690003</c:v>
                </c:pt>
                <c:pt idx="15">
                  <c:v>37677.299999690003</c:v>
                </c:pt>
                <c:pt idx="16">
                  <c:v>37412.299999690003</c:v>
                </c:pt>
                <c:pt idx="17">
                  <c:v>37156.299999690003</c:v>
                </c:pt>
                <c:pt idx="18">
                  <c:v>36900.299999690003</c:v>
                </c:pt>
                <c:pt idx="19">
                  <c:v>36656.299999690003</c:v>
                </c:pt>
                <c:pt idx="20">
                  <c:v>36401.299999690003</c:v>
                </c:pt>
                <c:pt idx="21">
                  <c:v>36094.299999690003</c:v>
                </c:pt>
                <c:pt idx="22">
                  <c:v>35822.299999690003</c:v>
                </c:pt>
                <c:pt idx="23">
                  <c:v>35612.299999690003</c:v>
                </c:pt>
                <c:pt idx="24">
                  <c:v>35387.299999690003</c:v>
                </c:pt>
                <c:pt idx="25">
                  <c:v>35156.299999690003</c:v>
                </c:pt>
                <c:pt idx="26">
                  <c:v>34944.299999690003</c:v>
                </c:pt>
                <c:pt idx="27">
                  <c:v>34731.299999690003</c:v>
                </c:pt>
                <c:pt idx="28">
                  <c:v>34478.299999690003</c:v>
                </c:pt>
                <c:pt idx="29">
                  <c:v>34214.299999690003</c:v>
                </c:pt>
                <c:pt idx="30">
                  <c:v>33952.299999690003</c:v>
                </c:pt>
                <c:pt idx="31">
                  <c:v>33645.127500222407</c:v>
                </c:pt>
                <c:pt idx="32">
                  <c:v>33324.832334466744</c:v>
                </c:pt>
                <c:pt idx="33">
                  <c:v>32979.537168711082</c:v>
                </c:pt>
                <c:pt idx="34">
                  <c:v>32631.24200295542</c:v>
                </c:pt>
                <c:pt idx="35">
                  <c:v>32283.577702536593</c:v>
                </c:pt>
                <c:pt idx="36">
                  <c:v>31935.672044838007</c:v>
                </c:pt>
                <c:pt idx="37">
                  <c:v>31603.434307917443</c:v>
                </c:pt>
                <c:pt idx="38">
                  <c:v>31272.562156288281</c:v>
                </c:pt>
                <c:pt idx="39">
                  <c:v>30931.415638221977</c:v>
                </c:pt>
                <c:pt idx="40">
                  <c:v>30630.269120155674</c:v>
                </c:pt>
                <c:pt idx="41">
                  <c:v>30279.12260208937</c:v>
                </c:pt>
                <c:pt idx="42">
                  <c:v>29931.250450460208</c:v>
                </c:pt>
                <c:pt idx="43">
                  <c:v>29584.550940273512</c:v>
                </c:pt>
                <c:pt idx="44">
                  <c:v>29247.503449679345</c:v>
                </c:pt>
                <c:pt idx="45">
                  <c:v>28918.372335886488</c:v>
                </c:pt>
                <c:pt idx="46">
                  <c:v>28583.241222093631</c:v>
                </c:pt>
                <c:pt idx="47">
                  <c:v>28274.110108300774</c:v>
                </c:pt>
                <c:pt idx="48">
                  <c:v>27948.978994507917</c:v>
                </c:pt>
                <c:pt idx="49">
                  <c:v>27655.84788071506</c:v>
                </c:pt>
                <c:pt idx="50">
                  <c:v>27318.969695153904</c:v>
                </c:pt>
                <c:pt idx="51">
                  <c:v>26970.091509592748</c:v>
                </c:pt>
                <c:pt idx="52">
                  <c:v>26665.188478429263</c:v>
                </c:pt>
                <c:pt idx="53">
                  <c:v>26347.937466858311</c:v>
                </c:pt>
                <c:pt idx="54">
                  <c:v>26112.686455287359</c:v>
                </c:pt>
                <c:pt idx="55">
                  <c:v>25837.435443716407</c:v>
                </c:pt>
                <c:pt idx="56">
                  <c:v>25646.290913298293</c:v>
                </c:pt>
                <c:pt idx="57">
                  <c:v>25415.039901727341</c:v>
                </c:pt>
                <c:pt idx="58">
                  <c:v>25075.416206121463</c:v>
                </c:pt>
                <c:pt idx="59">
                  <c:v>24761.23447828729</c:v>
                </c:pt>
                <c:pt idx="60">
                  <c:v>24482.357073587922</c:v>
                </c:pt>
                <c:pt idx="61">
                  <c:v>24223.479668888554</c:v>
                </c:pt>
                <c:pt idx="62">
                  <c:v>24035.780158701858</c:v>
                </c:pt>
                <c:pt idx="63">
                  <c:v>23888.080648515162</c:v>
                </c:pt>
                <c:pt idx="64">
                  <c:v>23675.826087572448</c:v>
                </c:pt>
                <c:pt idx="65">
                  <c:v>23362.453900449567</c:v>
                </c:pt>
                <c:pt idx="66">
                  <c:v>23071.111102124873</c:v>
                </c:pt>
                <c:pt idx="67">
                  <c:v>22725.955000754817</c:v>
                </c:pt>
                <c:pt idx="68">
                  <c:v>22379.798899384761</c:v>
                </c:pt>
                <c:pt idx="69">
                  <c:v>22031.642798014705</c:v>
                </c:pt>
                <c:pt idx="70">
                  <c:v>21739.345005723942</c:v>
                </c:pt>
                <c:pt idx="71">
                  <c:v>21440.645495537246</c:v>
                </c:pt>
                <c:pt idx="72">
                  <c:v>21136.938886607026</c:v>
                </c:pt>
                <c:pt idx="73">
                  <c:v>20842.23937642033</c:v>
                </c:pt>
                <c:pt idx="74">
                  <c:v>20555.539866233634</c:v>
                </c:pt>
                <c:pt idx="75">
                  <c:v>20287.840356046938</c:v>
                </c:pt>
                <c:pt idx="76">
                  <c:v>19997.140845860242</c:v>
                </c:pt>
                <c:pt idx="77">
                  <c:v>19707.441335673546</c:v>
                </c:pt>
                <c:pt idx="78">
                  <c:v>19296.290771323434</c:v>
                </c:pt>
                <c:pt idx="79">
                  <c:v>18981.792226565856</c:v>
                </c:pt>
                <c:pt idx="80">
                  <c:v>18738.41790981992</c:v>
                </c:pt>
                <c:pt idx="81">
                  <c:v>18412.471860270689</c:v>
                </c:pt>
                <c:pt idx="82">
                  <c:v>18080.525810721458</c:v>
                </c:pt>
                <c:pt idx="83">
                  <c:v>17754.579761172226</c:v>
                </c:pt>
                <c:pt idx="84">
                  <c:v>17437.601625302275</c:v>
                </c:pt>
                <c:pt idx="85">
                  <c:v>17122.527798369643</c:v>
                </c:pt>
                <c:pt idx="86">
                  <c:v>16809.981904992772</c:v>
                </c:pt>
                <c:pt idx="87">
                  <c:v>16438.642230115227</c:v>
                </c:pt>
                <c:pt idx="88">
                  <c:v>16085.31178360426</c:v>
                </c:pt>
                <c:pt idx="89">
                  <c:v>15736.981337093293</c:v>
                </c:pt>
                <c:pt idx="90">
                  <c:v>15398.98822287451</c:v>
                </c:pt>
                <c:pt idx="91">
                  <c:v>15068.943429802885</c:v>
                </c:pt>
                <c:pt idx="92">
                  <c:v>14734.903534864288</c:v>
                </c:pt>
                <c:pt idx="93">
                  <c:v>14383.85164304914</c:v>
                </c:pt>
                <c:pt idx="94">
                  <c:v>14033.480165800613</c:v>
                </c:pt>
                <c:pt idx="95">
                  <c:v>13692.63165298738</c:v>
                </c:pt>
                <c:pt idx="96">
                  <c:v>13345.783140174148</c:v>
                </c:pt>
                <c:pt idx="97">
                  <c:v>13014.934627360915</c:v>
                </c:pt>
                <c:pt idx="98">
                  <c:v>12651.792510515597</c:v>
                </c:pt>
                <c:pt idx="99">
                  <c:v>12292.455320198284</c:v>
                </c:pt>
                <c:pt idx="100">
                  <c:v>11962.995818530078</c:v>
                </c:pt>
                <c:pt idx="101">
                  <c:v>11688.534826125733</c:v>
                </c:pt>
                <c:pt idx="102">
                  <c:v>11407.283814554781</c:v>
                </c:pt>
                <c:pt idx="103">
                  <c:v>11203.032802983829</c:v>
                </c:pt>
                <c:pt idx="104">
                  <c:v>10966.781791412877</c:v>
                </c:pt>
                <c:pt idx="105">
                  <c:v>10683.857464018825</c:v>
                </c:pt>
                <c:pt idx="106">
                  <c:v>10397.933136624773</c:v>
                </c:pt>
                <c:pt idx="107">
                  <c:v>10104.986164238886</c:v>
                </c:pt>
                <c:pt idx="108">
                  <c:v>9814.6890108350381</c:v>
                </c:pt>
                <c:pt idx="109">
                  <c:v>9496.8118190979749</c:v>
                </c:pt>
                <c:pt idx="110">
                  <c:v>9180.9346273609117</c:v>
                </c:pt>
                <c:pt idx="111">
                  <c:v>8885.0574356238485</c:v>
                </c:pt>
                <c:pt idx="112">
                  <c:v>8599.1802438867853</c:v>
                </c:pt>
                <c:pt idx="113">
                  <c:v>8346.6153968647086</c:v>
                </c:pt>
                <c:pt idx="114">
                  <c:v>8062.3701352760099</c:v>
                </c:pt>
                <c:pt idx="115">
                  <c:v>7798.0836299874463</c:v>
                </c:pt>
                <c:pt idx="116">
                  <c:v>7516.0502658928908</c:v>
                </c:pt>
                <c:pt idx="117">
                  <c:v>7244.0169017983353</c:v>
                </c:pt>
                <c:pt idx="118">
                  <c:v>6975.9835377037798</c:v>
                </c:pt>
                <c:pt idx="119">
                  <c:v>6701.6430819644456</c:v>
                </c:pt>
                <c:pt idx="120">
                  <c:v>6434.2855892406578</c:v>
                </c:pt>
                <c:pt idx="121">
                  <c:v>6168.2500245356105</c:v>
                </c:pt>
                <c:pt idx="122">
                  <c:v>5903.488258368222</c:v>
                </c:pt>
                <c:pt idx="123">
                  <c:v>5644.8674732471882</c:v>
                </c:pt>
                <c:pt idx="124">
                  <c:v>5408.2466881261544</c:v>
                </c:pt>
                <c:pt idx="125">
                  <c:v>5193.6259030051206</c:v>
                </c:pt>
                <c:pt idx="126">
                  <c:v>4995.4428264096778</c:v>
                </c:pt>
                <c:pt idx="127">
                  <c:v>4789.2935398334021</c:v>
                </c:pt>
                <c:pt idx="128">
                  <c:v>4598.7923685407204</c:v>
                </c:pt>
                <c:pt idx="129">
                  <c:v>4436.5231131989158</c:v>
                </c:pt>
                <c:pt idx="130">
                  <c:v>4274.5523600222277</c:v>
                </c:pt>
                <c:pt idx="131">
                  <c:v>4080.5816068455401</c:v>
                </c:pt>
                <c:pt idx="132">
                  <c:v>3895.9949666808493</c:v>
                </c:pt>
                <c:pt idx="133">
                  <c:v>3752.1064879415862</c:v>
                </c:pt>
                <c:pt idx="134">
                  <c:v>3590.3839068384414</c:v>
                </c:pt>
                <c:pt idx="135">
                  <c:v>3380.2268826317259</c:v>
                </c:pt>
                <c:pt idx="136">
                  <c:v>3172.0663090532494</c:v>
                </c:pt>
                <c:pt idx="137">
                  <c:v>2984.2665646080163</c:v>
                </c:pt>
                <c:pt idx="138">
                  <c:v>2792.4668201627833</c:v>
                </c:pt>
                <c:pt idx="139">
                  <c:v>2598.6670757175502</c:v>
                </c:pt>
                <c:pt idx="140">
                  <c:v>2440.1208274035016</c:v>
                </c:pt>
                <c:pt idx="141">
                  <c:v>2283.574579089453</c:v>
                </c:pt>
                <c:pt idx="142">
                  <c:v>2140.0283307754044</c:v>
                </c:pt>
                <c:pt idx="143">
                  <c:v>2027.482082461356</c:v>
                </c:pt>
                <c:pt idx="144">
                  <c:v>1908.9358341473076</c:v>
                </c:pt>
                <c:pt idx="145">
                  <c:v>1797.3895858332592</c:v>
                </c:pt>
                <c:pt idx="146">
                  <c:v>1715.8433375192108</c:v>
                </c:pt>
                <c:pt idx="147">
                  <c:v>1573.2970892051624</c:v>
                </c:pt>
                <c:pt idx="148">
                  <c:v>1453.750840891114</c:v>
                </c:pt>
                <c:pt idx="149">
                  <c:v>1299.2045925770656</c:v>
                </c:pt>
                <c:pt idx="150">
                  <c:v>1185.4345918671911</c:v>
                </c:pt>
                <c:pt idx="151">
                  <c:v>1077.8883435531427</c:v>
                </c:pt>
                <c:pt idx="152">
                  <c:v>1047.2775676604756</c:v>
                </c:pt>
                <c:pt idx="153">
                  <c:v>982.6667917678086</c:v>
                </c:pt>
                <c:pt idx="154">
                  <c:v>1035.7293316982409</c:v>
                </c:pt>
                <c:pt idx="155">
                  <c:v>1119.7954210004345</c:v>
                </c:pt>
                <c:pt idx="156">
                  <c:v>1183.8579609308667</c:v>
                </c:pt>
                <c:pt idx="157">
                  <c:v>1220.9205008612992</c:v>
                </c:pt>
                <c:pt idx="158">
                  <c:v>1237.9830407917316</c:v>
                </c:pt>
                <c:pt idx="159">
                  <c:v>1269.045580722164</c:v>
                </c:pt>
                <c:pt idx="160">
                  <c:v>1268.045580722164</c:v>
                </c:pt>
                <c:pt idx="161">
                  <c:v>1268.045580722164</c:v>
                </c:pt>
                <c:pt idx="162">
                  <c:v>1266.045580722164</c:v>
                </c:pt>
                <c:pt idx="163">
                  <c:v>1263.045580722164</c:v>
                </c:pt>
                <c:pt idx="164">
                  <c:v>1364.1081206525964</c:v>
                </c:pt>
                <c:pt idx="165">
                  <c:v>1508.1706605830286</c:v>
                </c:pt>
                <c:pt idx="166">
                  <c:v>1678.2332005134608</c:v>
                </c:pt>
                <c:pt idx="167">
                  <c:v>1853.295740443893</c:v>
                </c:pt>
                <c:pt idx="168">
                  <c:v>2036.3582803743252</c:v>
                </c:pt>
                <c:pt idx="169">
                  <c:v>2242.4208203047574</c:v>
                </c:pt>
                <c:pt idx="170">
                  <c:v>2462.4833602351896</c:v>
                </c:pt>
                <c:pt idx="171">
                  <c:v>2705.796982724009</c:v>
                </c:pt>
                <c:pt idx="172">
                  <c:v>2948.1106052128284</c:v>
                </c:pt>
                <c:pt idx="173">
                  <c:v>3185.4242277016479</c:v>
                </c:pt>
                <c:pt idx="174">
                  <c:v>3430.7378501904673</c:v>
                </c:pt>
                <c:pt idx="175">
                  <c:v>3661.9804852440629</c:v>
                </c:pt>
                <c:pt idx="176">
                  <c:v>3908.2231202976586</c:v>
                </c:pt>
                <c:pt idx="177">
                  <c:v>4156.4657553512543</c:v>
                </c:pt>
                <c:pt idx="178">
                  <c:v>4430.7083904048495</c:v>
                </c:pt>
                <c:pt idx="179">
                  <c:v>4698.9510254584447</c:v>
                </c:pt>
                <c:pt idx="180">
                  <c:v>4957.19366051204</c:v>
                </c:pt>
                <c:pt idx="181">
                  <c:v>5183.4362955656352</c:v>
                </c:pt>
                <c:pt idx="182">
                  <c:v>5444.6789306192304</c:v>
                </c:pt>
                <c:pt idx="183">
                  <c:v>5689.9215656728256</c:v>
                </c:pt>
                <c:pt idx="184">
                  <c:v>5942.1642007264209</c:v>
                </c:pt>
                <c:pt idx="185">
                  <c:v>6205.4068357800161</c:v>
                </c:pt>
                <c:pt idx="186">
                  <c:v>6456.6494708336113</c:v>
                </c:pt>
                <c:pt idx="187">
                  <c:v>6720.8921058872065</c:v>
                </c:pt>
                <c:pt idx="188">
                  <c:v>7007.3086601571003</c:v>
                </c:pt>
                <c:pt idx="189">
                  <c:v>7290.7252144269942</c:v>
                </c:pt>
                <c:pt idx="190">
                  <c:v>7554.141768696888</c:v>
                </c:pt>
                <c:pt idx="191">
                  <c:v>7845.5583229667818</c:v>
                </c:pt>
                <c:pt idx="192">
                  <c:v>8123.8073468895473</c:v>
                </c:pt>
                <c:pt idx="193">
                  <c:v>8372.1575988949426</c:v>
                </c:pt>
                <c:pt idx="194">
                  <c:v>8620.5078509003379</c:v>
                </c:pt>
                <c:pt idx="195">
                  <c:v>8841.9244051702317</c:v>
                </c:pt>
                <c:pt idx="196">
                  <c:v>9065.3409594401255</c:v>
                </c:pt>
                <c:pt idx="197">
                  <c:v>9324.7575137100193</c:v>
                </c:pt>
                <c:pt idx="198">
                  <c:v>9602.1740679799132</c:v>
                </c:pt>
                <c:pt idx="199">
                  <c:v>9894.590622249807</c:v>
                </c:pt>
                <c:pt idx="200">
                  <c:v>10210.007176519701</c:v>
                </c:pt>
                <c:pt idx="201">
                  <c:v>10516.423730789595</c:v>
                </c:pt>
                <c:pt idx="202">
                  <c:v>10810.840285059488</c:v>
                </c:pt>
                <c:pt idx="203">
                  <c:v>11087.256839329382</c:v>
                </c:pt>
                <c:pt idx="204">
                  <c:v>11306.133747116704</c:v>
                </c:pt>
                <c:pt idx="205">
                  <c:v>11546.550301386598</c:v>
                </c:pt>
                <c:pt idx="206">
                  <c:v>11782.937253896003</c:v>
                </c:pt>
                <c:pt idx="207">
                  <c:v>12013.353808165897</c:v>
                </c:pt>
                <c:pt idx="208">
                  <c:v>12269.770362435791</c:v>
                </c:pt>
                <c:pt idx="209">
                  <c:v>12548.186916705685</c:v>
                </c:pt>
                <c:pt idx="210">
                  <c:v>12818.603470975579</c:v>
                </c:pt>
                <c:pt idx="211">
                  <c:v>12987.529998980122</c:v>
                </c:pt>
                <c:pt idx="212">
                  <c:v>13245.946553250016</c:v>
                </c:pt>
                <c:pt idx="213">
                  <c:v>13437.36310751991</c:v>
                </c:pt>
                <c:pt idx="214">
                  <c:v>13665.779661789804</c:v>
                </c:pt>
                <c:pt idx="215">
                  <c:v>13894.196216059698</c:v>
                </c:pt>
                <c:pt idx="216">
                  <c:v>14112.612770329592</c:v>
                </c:pt>
                <c:pt idx="217">
                  <c:v>14354.029324599485</c:v>
                </c:pt>
                <c:pt idx="218">
                  <c:v>14663.445878869379</c:v>
                </c:pt>
                <c:pt idx="219">
                  <c:v>14951.862433139273</c:v>
                </c:pt>
                <c:pt idx="220">
                  <c:v>15283.278987409167</c:v>
                </c:pt>
                <c:pt idx="221">
                  <c:v>15601.695541679061</c:v>
                </c:pt>
                <c:pt idx="222">
                  <c:v>15920.112095948954</c:v>
                </c:pt>
                <c:pt idx="223">
                  <c:v>16063.528650218848</c:v>
                </c:pt>
                <c:pt idx="224">
                  <c:v>16321.945204488742</c:v>
                </c:pt>
                <c:pt idx="225">
                  <c:v>16621.361758758638</c:v>
                </c:pt>
                <c:pt idx="226">
                  <c:v>16814.778313028532</c:v>
                </c:pt>
                <c:pt idx="227">
                  <c:v>16974.194867298425</c:v>
                </c:pt>
                <c:pt idx="228">
                  <c:v>17257.611421568319</c:v>
                </c:pt>
                <c:pt idx="229">
                  <c:v>17546.027975838213</c:v>
                </c:pt>
                <c:pt idx="230">
                  <c:v>17833.444530108107</c:v>
                </c:pt>
                <c:pt idx="231">
                  <c:v>17950.861084378001</c:v>
                </c:pt>
                <c:pt idx="232">
                  <c:v>18165.277638647894</c:v>
                </c:pt>
                <c:pt idx="233">
                  <c:v>18360.694192917788</c:v>
                </c:pt>
                <c:pt idx="234">
                  <c:v>18602.110747187682</c:v>
                </c:pt>
                <c:pt idx="235">
                  <c:v>18826.527301457576</c:v>
                </c:pt>
                <c:pt idx="236">
                  <c:v>19033.94385572747</c:v>
                </c:pt>
                <c:pt idx="237">
                  <c:v>19212.360409997364</c:v>
                </c:pt>
                <c:pt idx="238">
                  <c:v>19467.776964267257</c:v>
                </c:pt>
                <c:pt idx="239">
                  <c:v>19770.193518537151</c:v>
                </c:pt>
                <c:pt idx="240">
                  <c:v>19997.610072807045</c:v>
                </c:pt>
                <c:pt idx="241">
                  <c:v>20200.026627076939</c:v>
                </c:pt>
                <c:pt idx="242">
                  <c:v>20441.443181346833</c:v>
                </c:pt>
                <c:pt idx="243">
                  <c:v>20652.712436688638</c:v>
                </c:pt>
                <c:pt idx="244">
                  <c:v>20886.128990958532</c:v>
                </c:pt>
                <c:pt idx="245">
                  <c:v>21116.545545228426</c:v>
                </c:pt>
                <c:pt idx="246">
                  <c:v>21340.96209949832</c:v>
                </c:pt>
                <c:pt idx="247">
                  <c:v>21583.378653768214</c:v>
                </c:pt>
                <c:pt idx="248">
                  <c:v>21801.795208038107</c:v>
                </c:pt>
                <c:pt idx="249">
                  <c:v>22042.211762308001</c:v>
                </c:pt>
                <c:pt idx="250">
                  <c:v>22298.628316577895</c:v>
                </c:pt>
                <c:pt idx="251">
                  <c:v>22547.044870847789</c:v>
                </c:pt>
                <c:pt idx="252">
                  <c:v>22780.461425117683</c:v>
                </c:pt>
                <c:pt idx="253">
                  <c:v>23011.877979387576</c:v>
                </c:pt>
                <c:pt idx="254">
                  <c:v>23190.29453365747</c:v>
                </c:pt>
                <c:pt idx="255">
                  <c:v>23410.711087927364</c:v>
                </c:pt>
                <c:pt idx="256">
                  <c:v>23612.817498092765</c:v>
                </c:pt>
                <c:pt idx="257">
                  <c:v>23793.923908258166</c:v>
                </c:pt>
                <c:pt idx="258">
                  <c:v>23955.030318423567</c:v>
                </c:pt>
                <c:pt idx="259">
                  <c:v>24078.446872693461</c:v>
                </c:pt>
                <c:pt idx="260">
                  <c:v>24307.352175454871</c:v>
                </c:pt>
                <c:pt idx="261">
                  <c:v>24465.278774446848</c:v>
                </c:pt>
                <c:pt idx="262">
                  <c:v>24618.695328716742</c:v>
                </c:pt>
                <c:pt idx="263">
                  <c:v>24784.36346245707</c:v>
                </c:pt>
                <c:pt idx="264">
                  <c:v>25006.031596197397</c:v>
                </c:pt>
                <c:pt idx="265">
                  <c:v>25195.699729937725</c:v>
                </c:pt>
                <c:pt idx="266">
                  <c:v>25378.487761456148</c:v>
                </c:pt>
                <c:pt idx="267">
                  <c:v>25579.904315726042</c:v>
                </c:pt>
                <c:pt idx="268">
                  <c:v>25812.320869995936</c:v>
                </c:pt>
                <c:pt idx="269">
                  <c:v>26012.73742426583</c:v>
                </c:pt>
                <c:pt idx="270">
                  <c:v>26207.364243318858</c:v>
                </c:pt>
                <c:pt idx="271">
                  <c:v>26434.991062371886</c:v>
                </c:pt>
                <c:pt idx="272">
                  <c:v>26624.617881424914</c:v>
                </c:pt>
                <c:pt idx="273">
                  <c:v>26812.339752653708</c:v>
                </c:pt>
                <c:pt idx="274">
                  <c:v>27009.756306923602</c:v>
                </c:pt>
                <c:pt idx="275">
                  <c:v>27151.172861193496</c:v>
                </c:pt>
                <c:pt idx="276">
                  <c:v>27297.58941546339</c:v>
                </c:pt>
                <c:pt idx="277">
                  <c:v>27447.005969733284</c:v>
                </c:pt>
                <c:pt idx="278">
                  <c:v>27601.422524003177</c:v>
                </c:pt>
                <c:pt idx="279">
                  <c:v>27773.839078273071</c:v>
                </c:pt>
                <c:pt idx="280">
                  <c:v>27932.255632542965</c:v>
                </c:pt>
                <c:pt idx="281">
                  <c:v>28082.672186812859</c:v>
                </c:pt>
                <c:pt idx="282">
                  <c:v>28250.088741082753</c:v>
                </c:pt>
                <c:pt idx="283">
                  <c:v>28397.505295352646</c:v>
                </c:pt>
                <c:pt idx="284">
                  <c:v>28590.92184962254</c:v>
                </c:pt>
                <c:pt idx="285">
                  <c:v>28799.338403892434</c:v>
                </c:pt>
                <c:pt idx="286">
                  <c:v>29019.754958162328</c:v>
                </c:pt>
                <c:pt idx="287">
                  <c:v>29212.171512432222</c:v>
                </c:pt>
                <c:pt idx="288">
                  <c:v>29423.588066702116</c:v>
                </c:pt>
                <c:pt idx="289">
                  <c:v>29618.004620972009</c:v>
                </c:pt>
                <c:pt idx="290">
                  <c:v>29740.421175241903</c:v>
                </c:pt>
                <c:pt idx="291">
                  <c:v>29927.837729511797</c:v>
                </c:pt>
                <c:pt idx="292">
                  <c:v>30109.034719644544</c:v>
                </c:pt>
                <c:pt idx="293">
                  <c:v>30272.23170977729</c:v>
                </c:pt>
                <c:pt idx="294">
                  <c:v>30411.236749885193</c:v>
                </c:pt>
                <c:pt idx="295">
                  <c:v>30586.241789993095</c:v>
                </c:pt>
                <c:pt idx="296">
                  <c:v>30727.9403063557</c:v>
                </c:pt>
                <c:pt idx="297">
                  <c:v>30953.638822718305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5-46C7-A73B-D9E7490A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82112"/>
        <c:axId val="1"/>
      </c:lineChart>
      <c:catAx>
        <c:axId val="190682112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  <c:max val="72000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21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195452787418783"/>
          <c:y val="0.3293425210462414"/>
          <c:w val="0.52598805993785325"/>
          <c:h val="0.116766893825485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JP STORAGE INVENTORIES</a:t>
            </a:r>
          </a:p>
        </c:rich>
      </c:tx>
      <c:layout>
        <c:manualLayout>
          <c:xMode val="edge"/>
          <c:yMode val="edge"/>
          <c:x val="0.17964133134576524"/>
          <c:y val="2.0958160430215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82839292059"/>
          <c:y val="0.1886234438719383"/>
          <c:w val="0.84830628691055798"/>
          <c:h val="0.64970297333667615"/>
        </c:manualLayout>
      </c:layout>
      <c:lineChart>
        <c:grouping val="standard"/>
        <c:varyColors val="0"/>
        <c:ser>
          <c:idx val="4"/>
          <c:order val="0"/>
          <c:tx>
            <c:strRef>
              <c:f>[1]STORAGE!$Q$1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[1]STORAGE!$Q$2:$Q$366</c:f>
              <c:numCache>
                <c:formatCode>General</c:formatCode>
                <c:ptCount val="365"/>
                <c:pt idx="285">
                  <c:v>12709.588</c:v>
                </c:pt>
                <c:pt idx="286">
                  <c:v>12776.513999999999</c:v>
                </c:pt>
                <c:pt idx="287">
                  <c:v>12837.241</c:v>
                </c:pt>
                <c:pt idx="288">
                  <c:v>12904.453</c:v>
                </c:pt>
                <c:pt idx="289">
                  <c:v>12926.449000000001</c:v>
                </c:pt>
                <c:pt idx="290">
                  <c:v>12972.918</c:v>
                </c:pt>
                <c:pt idx="291">
                  <c:v>13044.683999999999</c:v>
                </c:pt>
                <c:pt idx="292">
                  <c:v>13128.33</c:v>
                </c:pt>
                <c:pt idx="293">
                  <c:v>13281.476000000001</c:v>
                </c:pt>
                <c:pt idx="294">
                  <c:v>13394.049000000001</c:v>
                </c:pt>
                <c:pt idx="295">
                  <c:v>13482.218999999999</c:v>
                </c:pt>
                <c:pt idx="296">
                  <c:v>13569.299000000001</c:v>
                </c:pt>
                <c:pt idx="297">
                  <c:v>13653.191000000001</c:v>
                </c:pt>
                <c:pt idx="298">
                  <c:v>13790.513000000001</c:v>
                </c:pt>
                <c:pt idx="299">
                  <c:v>13940.357</c:v>
                </c:pt>
                <c:pt idx="300">
                  <c:v>14067.607</c:v>
                </c:pt>
                <c:pt idx="301">
                  <c:v>14121.437</c:v>
                </c:pt>
                <c:pt idx="302">
                  <c:v>14177.314</c:v>
                </c:pt>
                <c:pt idx="303">
                  <c:v>14195.561</c:v>
                </c:pt>
                <c:pt idx="304">
                  <c:v>14262.161</c:v>
                </c:pt>
                <c:pt idx="305">
                  <c:v>14288.562</c:v>
                </c:pt>
                <c:pt idx="306">
                  <c:v>14328.519</c:v>
                </c:pt>
                <c:pt idx="307">
                  <c:v>14411.803</c:v>
                </c:pt>
                <c:pt idx="308">
                  <c:v>14514.411</c:v>
                </c:pt>
                <c:pt idx="309">
                  <c:v>14593.903</c:v>
                </c:pt>
                <c:pt idx="310">
                  <c:v>14617.8</c:v>
                </c:pt>
                <c:pt idx="311">
                  <c:v>14625.177</c:v>
                </c:pt>
                <c:pt idx="312">
                  <c:v>14631.341</c:v>
                </c:pt>
                <c:pt idx="313">
                  <c:v>14649.537</c:v>
                </c:pt>
                <c:pt idx="314">
                  <c:v>14670.602000000001</c:v>
                </c:pt>
                <c:pt idx="315">
                  <c:v>14733.362999999999</c:v>
                </c:pt>
                <c:pt idx="316">
                  <c:v>14765.963</c:v>
                </c:pt>
                <c:pt idx="317">
                  <c:v>14821.745000000001</c:v>
                </c:pt>
                <c:pt idx="318">
                  <c:v>14846.281000000001</c:v>
                </c:pt>
                <c:pt idx="319">
                  <c:v>14895.039000000001</c:v>
                </c:pt>
                <c:pt idx="320">
                  <c:v>14973.575999999999</c:v>
                </c:pt>
                <c:pt idx="321">
                  <c:v>15057.861999999999</c:v>
                </c:pt>
                <c:pt idx="322">
                  <c:v>15166.45</c:v>
                </c:pt>
                <c:pt idx="323">
                  <c:v>15241.365</c:v>
                </c:pt>
                <c:pt idx="324">
                  <c:v>15308.22</c:v>
                </c:pt>
                <c:pt idx="325">
                  <c:v>15332.281999999999</c:v>
                </c:pt>
                <c:pt idx="326">
                  <c:v>15373.558999999999</c:v>
                </c:pt>
                <c:pt idx="327">
                  <c:v>15428.235000000001</c:v>
                </c:pt>
                <c:pt idx="328">
                  <c:v>15539.546</c:v>
                </c:pt>
                <c:pt idx="329">
                  <c:v>15568.187</c:v>
                </c:pt>
                <c:pt idx="330">
                  <c:v>15627.304</c:v>
                </c:pt>
                <c:pt idx="331">
                  <c:v>15683.525</c:v>
                </c:pt>
                <c:pt idx="332">
                  <c:v>15761.159</c:v>
                </c:pt>
                <c:pt idx="333">
                  <c:v>15767.946</c:v>
                </c:pt>
                <c:pt idx="334">
                  <c:v>15767.946</c:v>
                </c:pt>
                <c:pt idx="335">
                  <c:v>15703.562</c:v>
                </c:pt>
                <c:pt idx="336">
                  <c:v>15644.136</c:v>
                </c:pt>
                <c:pt idx="337">
                  <c:v>15634.29</c:v>
                </c:pt>
                <c:pt idx="338">
                  <c:v>15629.222</c:v>
                </c:pt>
                <c:pt idx="339">
                  <c:v>15633.654</c:v>
                </c:pt>
                <c:pt idx="340">
                  <c:v>15633.654</c:v>
                </c:pt>
                <c:pt idx="341">
                  <c:v>15584.074000000001</c:v>
                </c:pt>
                <c:pt idx="342">
                  <c:v>15584.074000000001</c:v>
                </c:pt>
                <c:pt idx="343">
                  <c:v>15530.528</c:v>
                </c:pt>
                <c:pt idx="344">
                  <c:v>15481.758</c:v>
                </c:pt>
                <c:pt idx="345">
                  <c:v>15478.331</c:v>
                </c:pt>
                <c:pt idx="346">
                  <c:v>15475.950999999999</c:v>
                </c:pt>
                <c:pt idx="347">
                  <c:v>15447.928</c:v>
                </c:pt>
                <c:pt idx="348">
                  <c:v>15406.281000000001</c:v>
                </c:pt>
                <c:pt idx="349">
                  <c:v>15406.781999999999</c:v>
                </c:pt>
                <c:pt idx="350">
                  <c:v>15407.282999999999</c:v>
                </c:pt>
                <c:pt idx="351">
                  <c:v>15405.700999999999</c:v>
                </c:pt>
                <c:pt idx="352">
                  <c:v>15414.33</c:v>
                </c:pt>
                <c:pt idx="353">
                  <c:v>15413.725</c:v>
                </c:pt>
                <c:pt idx="354">
                  <c:v>15412.064</c:v>
                </c:pt>
                <c:pt idx="355">
                  <c:v>15410.403</c:v>
                </c:pt>
                <c:pt idx="356">
                  <c:v>15409.608</c:v>
                </c:pt>
                <c:pt idx="357">
                  <c:v>15418.81</c:v>
                </c:pt>
                <c:pt idx="358">
                  <c:v>15390.089</c:v>
                </c:pt>
                <c:pt idx="359">
                  <c:v>15372.487999999999</c:v>
                </c:pt>
                <c:pt idx="360">
                  <c:v>15180.907999999999</c:v>
                </c:pt>
                <c:pt idx="361">
                  <c:v>15131.424999999999</c:v>
                </c:pt>
                <c:pt idx="362">
                  <c:v>15081.941999999999</c:v>
                </c:pt>
                <c:pt idx="363">
                  <c:v>15079.626</c:v>
                </c:pt>
                <c:pt idx="364">
                  <c:v>15013.115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48E8-892F-84E02B4789A7}"/>
            </c:ext>
          </c:extLst>
        </c:ser>
        <c:ser>
          <c:idx val="1"/>
          <c:order val="1"/>
          <c:tx>
            <c:strRef>
              <c:f>[1]STORAGE!$R$1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[1]STORAGE!$R$2:$R$366</c:f>
              <c:numCache>
                <c:formatCode>General</c:formatCode>
                <c:ptCount val="365"/>
                <c:pt idx="0">
                  <c:v>18021.196</c:v>
                </c:pt>
                <c:pt idx="1">
                  <c:v>18036.054</c:v>
                </c:pt>
                <c:pt idx="2">
                  <c:v>17991.61</c:v>
                </c:pt>
                <c:pt idx="3">
                  <c:v>17969.575000000001</c:v>
                </c:pt>
                <c:pt idx="4">
                  <c:v>17968.38</c:v>
                </c:pt>
                <c:pt idx="5">
                  <c:v>18185.952000000001</c:v>
                </c:pt>
                <c:pt idx="6">
                  <c:v>18401.379000000001</c:v>
                </c:pt>
                <c:pt idx="7">
                  <c:v>18573.244999999999</c:v>
                </c:pt>
                <c:pt idx="8">
                  <c:v>18577.173999999999</c:v>
                </c:pt>
                <c:pt idx="9">
                  <c:v>18618.455999999998</c:v>
                </c:pt>
                <c:pt idx="10">
                  <c:v>18661.419000000002</c:v>
                </c:pt>
                <c:pt idx="11">
                  <c:v>18622.772000000001</c:v>
                </c:pt>
                <c:pt idx="12">
                  <c:v>18613.008000000002</c:v>
                </c:pt>
                <c:pt idx="13">
                  <c:v>18647.429</c:v>
                </c:pt>
                <c:pt idx="14">
                  <c:v>18610.087</c:v>
                </c:pt>
                <c:pt idx="15">
                  <c:v>18429.364000000001</c:v>
                </c:pt>
                <c:pt idx="16">
                  <c:v>18340.965</c:v>
                </c:pt>
                <c:pt idx="17">
                  <c:v>18252.017</c:v>
                </c:pt>
                <c:pt idx="18">
                  <c:v>18181.050999999999</c:v>
                </c:pt>
                <c:pt idx="19">
                  <c:v>18182.721000000001</c:v>
                </c:pt>
                <c:pt idx="20">
                  <c:v>18128.492999999999</c:v>
                </c:pt>
                <c:pt idx="21">
                  <c:v>17970.007000000001</c:v>
                </c:pt>
                <c:pt idx="22">
                  <c:v>17901.473000000002</c:v>
                </c:pt>
                <c:pt idx="23">
                  <c:v>17879.573</c:v>
                </c:pt>
                <c:pt idx="24">
                  <c:v>17963.344000000001</c:v>
                </c:pt>
                <c:pt idx="25">
                  <c:v>18015.138999999999</c:v>
                </c:pt>
                <c:pt idx="26">
                  <c:v>18025.138999999999</c:v>
                </c:pt>
                <c:pt idx="27">
                  <c:v>18109.803</c:v>
                </c:pt>
                <c:pt idx="28">
                  <c:v>18139.971000000001</c:v>
                </c:pt>
                <c:pt idx="29">
                  <c:v>18099.721000000001</c:v>
                </c:pt>
                <c:pt idx="30">
                  <c:v>18072.316999999999</c:v>
                </c:pt>
                <c:pt idx="31">
                  <c:v>18012.902999999998</c:v>
                </c:pt>
                <c:pt idx="32">
                  <c:v>17862.495999999999</c:v>
                </c:pt>
                <c:pt idx="33">
                  <c:v>17842.936000000002</c:v>
                </c:pt>
                <c:pt idx="34">
                  <c:v>17831.080000000002</c:v>
                </c:pt>
                <c:pt idx="35">
                  <c:v>17758.451000000001</c:v>
                </c:pt>
                <c:pt idx="36">
                  <c:v>17605.496999999999</c:v>
                </c:pt>
                <c:pt idx="37">
                  <c:v>17442.721000000001</c:v>
                </c:pt>
                <c:pt idx="38">
                  <c:v>17401.073</c:v>
                </c:pt>
                <c:pt idx="39">
                  <c:v>17417.651000000002</c:v>
                </c:pt>
                <c:pt idx="40">
                  <c:v>17462.921999999999</c:v>
                </c:pt>
                <c:pt idx="41">
                  <c:v>17447.767</c:v>
                </c:pt>
                <c:pt idx="42">
                  <c:v>17260.215</c:v>
                </c:pt>
                <c:pt idx="43">
                  <c:v>17080.024000000001</c:v>
                </c:pt>
                <c:pt idx="44">
                  <c:v>17098.537</c:v>
                </c:pt>
                <c:pt idx="45">
                  <c:v>17016.723000000002</c:v>
                </c:pt>
                <c:pt idx="46">
                  <c:v>17107.311000000002</c:v>
                </c:pt>
                <c:pt idx="47">
                  <c:v>17098.009999999998</c:v>
                </c:pt>
                <c:pt idx="48">
                  <c:v>17061.226999999999</c:v>
                </c:pt>
                <c:pt idx="49">
                  <c:v>17011.427</c:v>
                </c:pt>
                <c:pt idx="50">
                  <c:v>16956.350999999999</c:v>
                </c:pt>
                <c:pt idx="51">
                  <c:v>16836.621999999999</c:v>
                </c:pt>
                <c:pt idx="52">
                  <c:v>16700.121999999999</c:v>
                </c:pt>
                <c:pt idx="53">
                  <c:v>16670.896000000001</c:v>
                </c:pt>
                <c:pt idx="54">
                  <c:v>16667.04</c:v>
                </c:pt>
                <c:pt idx="55">
                  <c:v>16644.338</c:v>
                </c:pt>
                <c:pt idx="56">
                  <c:v>16477.261999999999</c:v>
                </c:pt>
                <c:pt idx="57">
                  <c:v>16422.056</c:v>
                </c:pt>
                <c:pt idx="58">
                  <c:v>16225.343000000001</c:v>
                </c:pt>
                <c:pt idx="59">
                  <c:v>16203.759</c:v>
                </c:pt>
                <c:pt idx="60">
                  <c:v>16181.895</c:v>
                </c:pt>
                <c:pt idx="61">
                  <c:v>16065.489</c:v>
                </c:pt>
                <c:pt idx="62">
                  <c:v>16004.324000000001</c:v>
                </c:pt>
                <c:pt idx="63">
                  <c:v>15838.714</c:v>
                </c:pt>
                <c:pt idx="64">
                  <c:v>15783.415999999999</c:v>
                </c:pt>
                <c:pt idx="65">
                  <c:v>15542.785</c:v>
                </c:pt>
                <c:pt idx="66">
                  <c:v>15143.37</c:v>
                </c:pt>
                <c:pt idx="67">
                  <c:v>14979.941000000001</c:v>
                </c:pt>
                <c:pt idx="68">
                  <c:v>15083.178</c:v>
                </c:pt>
                <c:pt idx="69">
                  <c:v>14840.511</c:v>
                </c:pt>
                <c:pt idx="70">
                  <c:v>14405.523999999999</c:v>
                </c:pt>
                <c:pt idx="71">
                  <c:v>13918.893</c:v>
                </c:pt>
                <c:pt idx="72">
                  <c:v>13447.384</c:v>
                </c:pt>
                <c:pt idx="73">
                  <c:v>13089.707</c:v>
                </c:pt>
                <c:pt idx="74">
                  <c:v>12868.154</c:v>
                </c:pt>
                <c:pt idx="75">
                  <c:v>12692.022999999999</c:v>
                </c:pt>
                <c:pt idx="76">
                  <c:v>12548.566999999999</c:v>
                </c:pt>
                <c:pt idx="77">
                  <c:v>12351.522000000001</c:v>
                </c:pt>
                <c:pt idx="78">
                  <c:v>11993.428</c:v>
                </c:pt>
                <c:pt idx="79">
                  <c:v>11572.906000000001</c:v>
                </c:pt>
                <c:pt idx="80">
                  <c:v>11292.86</c:v>
                </c:pt>
                <c:pt idx="81">
                  <c:v>11174.767</c:v>
                </c:pt>
                <c:pt idx="82">
                  <c:v>10978.575999999999</c:v>
                </c:pt>
                <c:pt idx="83">
                  <c:v>10846.393</c:v>
                </c:pt>
                <c:pt idx="84">
                  <c:v>10679.367</c:v>
                </c:pt>
                <c:pt idx="85">
                  <c:v>10569.919</c:v>
                </c:pt>
                <c:pt idx="86">
                  <c:v>10344.92</c:v>
                </c:pt>
                <c:pt idx="87">
                  <c:v>10150.215</c:v>
                </c:pt>
                <c:pt idx="88">
                  <c:v>9915.4770000000008</c:v>
                </c:pt>
                <c:pt idx="89">
                  <c:v>9758.3019999999997</c:v>
                </c:pt>
                <c:pt idx="90">
                  <c:v>9611.3520000000008</c:v>
                </c:pt>
                <c:pt idx="91">
                  <c:v>9388.6949999999997</c:v>
                </c:pt>
                <c:pt idx="92">
                  <c:v>9333.5529999999999</c:v>
                </c:pt>
                <c:pt idx="93">
                  <c:v>9235.6929999999993</c:v>
                </c:pt>
                <c:pt idx="94">
                  <c:v>9232.3310000000001</c:v>
                </c:pt>
                <c:pt idx="95">
                  <c:v>9235.5149999999994</c:v>
                </c:pt>
                <c:pt idx="96">
                  <c:v>9221.4930000000004</c:v>
                </c:pt>
                <c:pt idx="97">
                  <c:v>9248.9230000000007</c:v>
                </c:pt>
                <c:pt idx="98">
                  <c:v>9234.152</c:v>
                </c:pt>
                <c:pt idx="99">
                  <c:v>9154.0360000000001</c:v>
                </c:pt>
                <c:pt idx="100">
                  <c:v>9121.1470000000008</c:v>
                </c:pt>
                <c:pt idx="101">
                  <c:v>9024.973</c:v>
                </c:pt>
                <c:pt idx="102">
                  <c:v>8886.5720000000001</c:v>
                </c:pt>
                <c:pt idx="103">
                  <c:v>8842.8709999999992</c:v>
                </c:pt>
                <c:pt idx="104">
                  <c:v>8776.8369999999995</c:v>
                </c:pt>
                <c:pt idx="105">
                  <c:v>8623.0400000000009</c:v>
                </c:pt>
                <c:pt idx="106">
                  <c:v>8490.9369999999999</c:v>
                </c:pt>
                <c:pt idx="107">
                  <c:v>8307.3880000000008</c:v>
                </c:pt>
                <c:pt idx="108">
                  <c:v>8056.5720000000001</c:v>
                </c:pt>
                <c:pt idx="109">
                  <c:v>7866.97</c:v>
                </c:pt>
                <c:pt idx="110">
                  <c:v>7815.92</c:v>
                </c:pt>
                <c:pt idx="111">
                  <c:v>7824.8909999999996</c:v>
                </c:pt>
                <c:pt idx="112">
                  <c:v>7779.8190000000004</c:v>
                </c:pt>
                <c:pt idx="113">
                  <c:v>7737.0479999999998</c:v>
                </c:pt>
                <c:pt idx="114">
                  <c:v>7603.0370000000003</c:v>
                </c:pt>
                <c:pt idx="115">
                  <c:v>7400.777</c:v>
                </c:pt>
                <c:pt idx="116">
                  <c:v>7295.0460000000003</c:v>
                </c:pt>
                <c:pt idx="117">
                  <c:v>7240.857</c:v>
                </c:pt>
                <c:pt idx="118">
                  <c:v>7190.97</c:v>
                </c:pt>
                <c:pt idx="119">
                  <c:v>7090.8990000000003</c:v>
                </c:pt>
                <c:pt idx="120">
                  <c:v>7008.0309999999999</c:v>
                </c:pt>
                <c:pt idx="121">
                  <c:v>6970.2269999999999</c:v>
                </c:pt>
                <c:pt idx="122">
                  <c:v>6887.8959999999997</c:v>
                </c:pt>
                <c:pt idx="123">
                  <c:v>6804.0309999999999</c:v>
                </c:pt>
                <c:pt idx="124">
                  <c:v>6758.8050000000003</c:v>
                </c:pt>
                <c:pt idx="125">
                  <c:v>6671.9049999999997</c:v>
                </c:pt>
                <c:pt idx="126">
                  <c:v>6548.6310000000003</c:v>
                </c:pt>
                <c:pt idx="127">
                  <c:v>6480.6540000000005</c:v>
                </c:pt>
                <c:pt idx="128">
                  <c:v>6383.9440000000004</c:v>
                </c:pt>
                <c:pt idx="129">
                  <c:v>6337.3339999999998</c:v>
                </c:pt>
                <c:pt idx="130">
                  <c:v>6290.4870000000001</c:v>
                </c:pt>
                <c:pt idx="131">
                  <c:v>6180.12</c:v>
                </c:pt>
                <c:pt idx="132">
                  <c:v>6139.6019999999999</c:v>
                </c:pt>
                <c:pt idx="133">
                  <c:v>6076.3559999999998</c:v>
                </c:pt>
                <c:pt idx="134">
                  <c:v>5908.5929999999998</c:v>
                </c:pt>
                <c:pt idx="135">
                  <c:v>5794.1679999999997</c:v>
                </c:pt>
                <c:pt idx="136">
                  <c:v>5717.8</c:v>
                </c:pt>
                <c:pt idx="137">
                  <c:v>5564.96</c:v>
                </c:pt>
                <c:pt idx="138">
                  <c:v>5478.0360000000001</c:v>
                </c:pt>
                <c:pt idx="139">
                  <c:v>5349.058</c:v>
                </c:pt>
                <c:pt idx="140">
                  <c:v>5173.6729999999998</c:v>
                </c:pt>
                <c:pt idx="141">
                  <c:v>5103.8130000000001</c:v>
                </c:pt>
                <c:pt idx="142">
                  <c:v>4998.9449999999997</c:v>
                </c:pt>
                <c:pt idx="143">
                  <c:v>4941.6959999999999</c:v>
                </c:pt>
                <c:pt idx="144">
                  <c:v>4914.2150000000001</c:v>
                </c:pt>
                <c:pt idx="145">
                  <c:v>4892.0230000000001</c:v>
                </c:pt>
                <c:pt idx="146">
                  <c:v>4921.6440000000002</c:v>
                </c:pt>
                <c:pt idx="147">
                  <c:v>4840.6260000000002</c:v>
                </c:pt>
                <c:pt idx="148">
                  <c:v>4755.6559999999999</c:v>
                </c:pt>
                <c:pt idx="149">
                  <c:v>4625.4840000000004</c:v>
                </c:pt>
                <c:pt idx="150">
                  <c:v>4702.79</c:v>
                </c:pt>
                <c:pt idx="151">
                  <c:v>4764.4269999999997</c:v>
                </c:pt>
                <c:pt idx="152">
                  <c:v>4838.7420000000002</c:v>
                </c:pt>
                <c:pt idx="153">
                  <c:v>4864.5069999999996</c:v>
                </c:pt>
                <c:pt idx="154">
                  <c:v>4898.8429999999998</c:v>
                </c:pt>
                <c:pt idx="155">
                  <c:v>4818.8850000000002</c:v>
                </c:pt>
                <c:pt idx="156">
                  <c:v>4639.66</c:v>
                </c:pt>
                <c:pt idx="157">
                  <c:v>4505.0169999999998</c:v>
                </c:pt>
                <c:pt idx="158">
                  <c:v>4501.3339999999998</c:v>
                </c:pt>
                <c:pt idx="159">
                  <c:v>4524.3530000000001</c:v>
                </c:pt>
                <c:pt idx="160">
                  <c:v>4479.7470000000003</c:v>
                </c:pt>
                <c:pt idx="161">
                  <c:v>4478.5950000000003</c:v>
                </c:pt>
                <c:pt idx="162">
                  <c:v>4519.5559999999996</c:v>
                </c:pt>
                <c:pt idx="163">
                  <c:v>4580.027</c:v>
                </c:pt>
                <c:pt idx="164">
                  <c:v>4564.3819999999996</c:v>
                </c:pt>
                <c:pt idx="165">
                  <c:v>4542.1940000000004</c:v>
                </c:pt>
                <c:pt idx="166">
                  <c:v>4575.9620000000004</c:v>
                </c:pt>
                <c:pt idx="167">
                  <c:v>4600.2039999999997</c:v>
                </c:pt>
                <c:pt idx="168">
                  <c:v>4680.8360000000002</c:v>
                </c:pt>
                <c:pt idx="169">
                  <c:v>4742.1369999999997</c:v>
                </c:pt>
                <c:pt idx="170">
                  <c:v>4833.9049999999997</c:v>
                </c:pt>
                <c:pt idx="171">
                  <c:v>5056.723</c:v>
                </c:pt>
                <c:pt idx="172">
                  <c:v>5197.3289999999997</c:v>
                </c:pt>
                <c:pt idx="173">
                  <c:v>5234.7730000000001</c:v>
                </c:pt>
                <c:pt idx="174">
                  <c:v>5192.201</c:v>
                </c:pt>
                <c:pt idx="175">
                  <c:v>5176.5540000000001</c:v>
                </c:pt>
                <c:pt idx="176">
                  <c:v>5179.3100000000004</c:v>
                </c:pt>
                <c:pt idx="177">
                  <c:v>5193.3710000000001</c:v>
                </c:pt>
                <c:pt idx="178">
                  <c:v>5208.5730000000003</c:v>
                </c:pt>
                <c:pt idx="179">
                  <c:v>5187.8419999999996</c:v>
                </c:pt>
                <c:pt idx="180">
                  <c:v>5225.6469999999999</c:v>
                </c:pt>
                <c:pt idx="181">
                  <c:v>5274.4889999999996</c:v>
                </c:pt>
                <c:pt idx="182">
                  <c:v>5323.299</c:v>
                </c:pt>
                <c:pt idx="183">
                  <c:v>5428.9629999999997</c:v>
                </c:pt>
                <c:pt idx="184">
                  <c:v>5530.4269999999997</c:v>
                </c:pt>
                <c:pt idx="185">
                  <c:v>5547.4080000000004</c:v>
                </c:pt>
                <c:pt idx="186">
                  <c:v>5583.5519999999997</c:v>
                </c:pt>
                <c:pt idx="187">
                  <c:v>5663.8059999999996</c:v>
                </c:pt>
                <c:pt idx="188">
                  <c:v>5781.8050000000003</c:v>
                </c:pt>
                <c:pt idx="189">
                  <c:v>5811.9129999999996</c:v>
                </c:pt>
                <c:pt idx="190">
                  <c:v>5751.9880000000003</c:v>
                </c:pt>
                <c:pt idx="191">
                  <c:v>5671.027</c:v>
                </c:pt>
                <c:pt idx="192">
                  <c:v>5668.9970000000003</c:v>
                </c:pt>
                <c:pt idx="193">
                  <c:v>5710.9139999999998</c:v>
                </c:pt>
                <c:pt idx="194">
                  <c:v>5800.35</c:v>
                </c:pt>
                <c:pt idx="195">
                  <c:v>5987.2280000000001</c:v>
                </c:pt>
                <c:pt idx="196">
                  <c:v>6164.1589999999997</c:v>
                </c:pt>
                <c:pt idx="197">
                  <c:v>6303.7079999999996</c:v>
                </c:pt>
                <c:pt idx="198">
                  <c:v>6425.6210000000001</c:v>
                </c:pt>
                <c:pt idx="199">
                  <c:v>6563.2259999999997</c:v>
                </c:pt>
                <c:pt idx="200">
                  <c:v>6747.4849999999997</c:v>
                </c:pt>
                <c:pt idx="201">
                  <c:v>7076.7950000000001</c:v>
                </c:pt>
                <c:pt idx="202">
                  <c:v>7375.1379999999999</c:v>
                </c:pt>
                <c:pt idx="203">
                  <c:v>7585.451</c:v>
                </c:pt>
                <c:pt idx="204">
                  <c:v>7855.8940000000002</c:v>
                </c:pt>
                <c:pt idx="205">
                  <c:v>7976.924</c:v>
                </c:pt>
                <c:pt idx="206">
                  <c:v>8034.6409999999996</c:v>
                </c:pt>
                <c:pt idx="207">
                  <c:v>8133.8379999999997</c:v>
                </c:pt>
                <c:pt idx="208">
                  <c:v>8457.5020000000004</c:v>
                </c:pt>
                <c:pt idx="209">
                  <c:v>8665.6119999999992</c:v>
                </c:pt>
                <c:pt idx="210">
                  <c:v>8926.116</c:v>
                </c:pt>
                <c:pt idx="211">
                  <c:v>9139.4490000000005</c:v>
                </c:pt>
                <c:pt idx="212">
                  <c:v>9174.2350000000006</c:v>
                </c:pt>
                <c:pt idx="213">
                  <c:v>9194.91</c:v>
                </c:pt>
                <c:pt idx="214">
                  <c:v>9229.2540000000008</c:v>
                </c:pt>
                <c:pt idx="215">
                  <c:v>9347.268</c:v>
                </c:pt>
                <c:pt idx="216">
                  <c:v>9463.5660000000007</c:v>
                </c:pt>
                <c:pt idx="217">
                  <c:v>9542.4709999999995</c:v>
                </c:pt>
                <c:pt idx="218">
                  <c:v>9603.1769999999997</c:v>
                </c:pt>
                <c:pt idx="219">
                  <c:v>9676.2450000000008</c:v>
                </c:pt>
                <c:pt idx="220">
                  <c:v>9723.2510000000002</c:v>
                </c:pt>
                <c:pt idx="221">
                  <c:v>9773.2919999999995</c:v>
                </c:pt>
                <c:pt idx="222">
                  <c:v>9818.741</c:v>
                </c:pt>
                <c:pt idx="223">
                  <c:v>9895.6720000000005</c:v>
                </c:pt>
                <c:pt idx="224">
                  <c:v>9954.1820000000007</c:v>
                </c:pt>
                <c:pt idx="225">
                  <c:v>9987.5889999999999</c:v>
                </c:pt>
                <c:pt idx="226">
                  <c:v>10035.753000000001</c:v>
                </c:pt>
                <c:pt idx="227">
                  <c:v>10139.882</c:v>
                </c:pt>
                <c:pt idx="228">
                  <c:v>10242.308999999999</c:v>
                </c:pt>
                <c:pt idx="229">
                  <c:v>10453.659</c:v>
                </c:pt>
                <c:pt idx="230">
                  <c:v>10656.968999999999</c:v>
                </c:pt>
                <c:pt idx="231">
                  <c:v>10905.492</c:v>
                </c:pt>
                <c:pt idx="232">
                  <c:v>11135.964</c:v>
                </c:pt>
                <c:pt idx="233">
                  <c:v>11404.048000000001</c:v>
                </c:pt>
                <c:pt idx="234">
                  <c:v>11531.423000000001</c:v>
                </c:pt>
                <c:pt idx="235">
                  <c:v>11723.313</c:v>
                </c:pt>
                <c:pt idx="236">
                  <c:v>11985.002</c:v>
                </c:pt>
                <c:pt idx="237">
                  <c:v>12282.300999999999</c:v>
                </c:pt>
                <c:pt idx="238">
                  <c:v>12584.888000000001</c:v>
                </c:pt>
                <c:pt idx="239">
                  <c:v>12755.26</c:v>
                </c:pt>
                <c:pt idx="240">
                  <c:v>12906.128000000001</c:v>
                </c:pt>
                <c:pt idx="241">
                  <c:v>12943.120999999999</c:v>
                </c:pt>
                <c:pt idx="242">
                  <c:v>13074.111999999999</c:v>
                </c:pt>
                <c:pt idx="243">
                  <c:v>13351.654</c:v>
                </c:pt>
                <c:pt idx="244">
                  <c:v>13629.66</c:v>
                </c:pt>
                <c:pt idx="245">
                  <c:v>13812.924999999999</c:v>
                </c:pt>
                <c:pt idx="246">
                  <c:v>13879.683999999999</c:v>
                </c:pt>
                <c:pt idx="247">
                  <c:v>13891.324000000001</c:v>
                </c:pt>
                <c:pt idx="248">
                  <c:v>13908.691999999999</c:v>
                </c:pt>
                <c:pt idx="249">
                  <c:v>13990.983</c:v>
                </c:pt>
                <c:pt idx="250">
                  <c:v>14267.564</c:v>
                </c:pt>
                <c:pt idx="251">
                  <c:v>14556.704</c:v>
                </c:pt>
                <c:pt idx="252">
                  <c:v>13796.529</c:v>
                </c:pt>
                <c:pt idx="253">
                  <c:v>13912.932000000001</c:v>
                </c:pt>
                <c:pt idx="254">
                  <c:v>13917.828</c:v>
                </c:pt>
                <c:pt idx="255">
                  <c:v>13931.960999999999</c:v>
                </c:pt>
                <c:pt idx="256">
                  <c:v>13906.844999999999</c:v>
                </c:pt>
                <c:pt idx="257">
                  <c:v>13961.643</c:v>
                </c:pt>
                <c:pt idx="258">
                  <c:v>14021.986999999999</c:v>
                </c:pt>
                <c:pt idx="259">
                  <c:v>14157.441999999999</c:v>
                </c:pt>
                <c:pt idx="260">
                  <c:v>14252.724</c:v>
                </c:pt>
                <c:pt idx="261">
                  <c:v>14314.775</c:v>
                </c:pt>
                <c:pt idx="262">
                  <c:v>14305.407999999999</c:v>
                </c:pt>
                <c:pt idx="263">
                  <c:v>14305.338</c:v>
                </c:pt>
                <c:pt idx="264">
                  <c:v>14338.955</c:v>
                </c:pt>
                <c:pt idx="265">
                  <c:v>14506.358</c:v>
                </c:pt>
                <c:pt idx="266">
                  <c:v>14498.790999999999</c:v>
                </c:pt>
                <c:pt idx="267">
                  <c:v>14938.325999999999</c:v>
                </c:pt>
                <c:pt idx="268">
                  <c:v>14951.197</c:v>
                </c:pt>
                <c:pt idx="269">
                  <c:v>14958.492</c:v>
                </c:pt>
                <c:pt idx="270">
                  <c:v>15031.611000000001</c:v>
                </c:pt>
                <c:pt idx="271">
                  <c:v>14717.67</c:v>
                </c:pt>
                <c:pt idx="272">
                  <c:v>14920.620999999999</c:v>
                </c:pt>
                <c:pt idx="273">
                  <c:v>15499.026</c:v>
                </c:pt>
                <c:pt idx="274">
                  <c:v>15580.8</c:v>
                </c:pt>
                <c:pt idx="275">
                  <c:v>15593.25</c:v>
                </c:pt>
                <c:pt idx="276">
                  <c:v>15155.15</c:v>
                </c:pt>
                <c:pt idx="277">
                  <c:v>15551.368</c:v>
                </c:pt>
                <c:pt idx="278">
                  <c:v>15707.194</c:v>
                </c:pt>
                <c:pt idx="279">
                  <c:v>15480.844999999999</c:v>
                </c:pt>
                <c:pt idx="280">
                  <c:v>15610.034</c:v>
                </c:pt>
                <c:pt idx="281">
                  <c:v>15625.457</c:v>
                </c:pt>
                <c:pt idx="282">
                  <c:v>15572.588</c:v>
                </c:pt>
                <c:pt idx="283">
                  <c:v>15519.718999999999</c:v>
                </c:pt>
                <c:pt idx="284">
                  <c:v>15503.207</c:v>
                </c:pt>
                <c:pt idx="285">
                  <c:v>15504.088</c:v>
                </c:pt>
                <c:pt idx="286">
                  <c:v>15891.737999999999</c:v>
                </c:pt>
                <c:pt idx="287">
                  <c:v>15911.316999999999</c:v>
                </c:pt>
                <c:pt idx="288">
                  <c:v>15888.14</c:v>
                </c:pt>
                <c:pt idx="289">
                  <c:v>15896.978999999999</c:v>
                </c:pt>
                <c:pt idx="290">
                  <c:v>15923.396000000001</c:v>
                </c:pt>
                <c:pt idx="291">
                  <c:v>15943.453</c:v>
                </c:pt>
                <c:pt idx="292">
                  <c:v>15960.927</c:v>
                </c:pt>
                <c:pt idx="293">
                  <c:v>15992.288</c:v>
                </c:pt>
                <c:pt idx="294">
                  <c:v>16051.759</c:v>
                </c:pt>
                <c:pt idx="295">
                  <c:v>16071.671</c:v>
                </c:pt>
                <c:pt idx="296">
                  <c:v>16099.959000000001</c:v>
                </c:pt>
                <c:pt idx="297">
                  <c:v>16130.107</c:v>
                </c:pt>
                <c:pt idx="298">
                  <c:v>16326.448</c:v>
                </c:pt>
                <c:pt idx="299">
                  <c:v>16386.363000000001</c:v>
                </c:pt>
                <c:pt idx="300">
                  <c:v>16419.324000000001</c:v>
                </c:pt>
                <c:pt idx="301">
                  <c:v>16353.771000000001</c:v>
                </c:pt>
                <c:pt idx="302">
                  <c:v>16353.771000000001</c:v>
                </c:pt>
                <c:pt idx="303">
                  <c:v>16396.297999999999</c:v>
                </c:pt>
                <c:pt idx="304">
                  <c:v>16386.388999999999</c:v>
                </c:pt>
                <c:pt idx="305">
                  <c:v>16344.294</c:v>
                </c:pt>
                <c:pt idx="306">
                  <c:v>16361.892</c:v>
                </c:pt>
                <c:pt idx="307">
                  <c:v>16362.602000000001</c:v>
                </c:pt>
                <c:pt idx="308">
                  <c:v>16377.855</c:v>
                </c:pt>
                <c:pt idx="309">
                  <c:v>16352.790999999999</c:v>
                </c:pt>
                <c:pt idx="310">
                  <c:v>16335.642</c:v>
                </c:pt>
                <c:pt idx="311">
                  <c:v>16361.496999999999</c:v>
                </c:pt>
                <c:pt idx="312">
                  <c:v>16417.418000000001</c:v>
                </c:pt>
                <c:pt idx="313">
                  <c:v>16480.977999999999</c:v>
                </c:pt>
                <c:pt idx="314">
                  <c:v>16570.014999999999</c:v>
                </c:pt>
                <c:pt idx="315">
                  <c:v>16655.018</c:v>
                </c:pt>
                <c:pt idx="316">
                  <c:v>16692.487000000001</c:v>
                </c:pt>
                <c:pt idx="317">
                  <c:v>16727.566999999999</c:v>
                </c:pt>
                <c:pt idx="318">
                  <c:v>16786.477999999999</c:v>
                </c:pt>
                <c:pt idx="319">
                  <c:v>16861.277999999998</c:v>
                </c:pt>
                <c:pt idx="320">
                  <c:v>17016.833999999999</c:v>
                </c:pt>
                <c:pt idx="321">
                  <c:v>17352.932000000001</c:v>
                </c:pt>
                <c:pt idx="322">
                  <c:v>17279.555</c:v>
                </c:pt>
                <c:pt idx="323">
                  <c:v>17353.152999999998</c:v>
                </c:pt>
                <c:pt idx="324">
                  <c:v>17428.13</c:v>
                </c:pt>
                <c:pt idx="325">
                  <c:v>17482.682000000001</c:v>
                </c:pt>
                <c:pt idx="326">
                  <c:v>17495.944</c:v>
                </c:pt>
                <c:pt idx="327">
                  <c:v>17486.616999999998</c:v>
                </c:pt>
                <c:pt idx="328">
                  <c:v>17481.650000000001</c:v>
                </c:pt>
                <c:pt idx="329">
                  <c:v>17531.736000000001</c:v>
                </c:pt>
                <c:pt idx="330">
                  <c:v>17674.666000000001</c:v>
                </c:pt>
                <c:pt idx="331">
                  <c:v>17797.039000000001</c:v>
                </c:pt>
                <c:pt idx="332">
                  <c:v>17891.024000000001</c:v>
                </c:pt>
                <c:pt idx="333">
                  <c:v>17919.316999999999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18969.52</c:v>
                </c:pt>
                <c:pt idx="340">
                  <c:v>18944.38</c:v>
                </c:pt>
                <c:pt idx="341">
                  <c:v>18947.584999999999</c:v>
                </c:pt>
                <c:pt idx="342">
                  <c:v>18947.384999999998</c:v>
                </c:pt>
                <c:pt idx="343">
                  <c:v>18919.995999999999</c:v>
                </c:pt>
                <c:pt idx="344">
                  <c:v>17554.407999999999</c:v>
                </c:pt>
                <c:pt idx="345">
                  <c:v>17479.588</c:v>
                </c:pt>
                <c:pt idx="346">
                  <c:v>17390.620999999999</c:v>
                </c:pt>
                <c:pt idx="347">
                  <c:v>17412.707999999999</c:v>
                </c:pt>
                <c:pt idx="348">
                  <c:v>17489.615000000002</c:v>
                </c:pt>
                <c:pt idx="349">
                  <c:v>17382.893</c:v>
                </c:pt>
                <c:pt idx="350">
                  <c:v>17359.562000000002</c:v>
                </c:pt>
                <c:pt idx="351">
                  <c:v>17374.491000000002</c:v>
                </c:pt>
                <c:pt idx="352">
                  <c:v>17376.401000000002</c:v>
                </c:pt>
                <c:pt idx="353">
                  <c:v>17290.635999999999</c:v>
                </c:pt>
                <c:pt idx="354">
                  <c:v>17253.942999999999</c:v>
                </c:pt>
                <c:pt idx="355">
                  <c:v>17256.059000000001</c:v>
                </c:pt>
                <c:pt idx="356">
                  <c:v>17258.565999999999</c:v>
                </c:pt>
                <c:pt idx="357">
                  <c:v>17309.956999999999</c:v>
                </c:pt>
                <c:pt idx="358">
                  <c:v>17312.241000000002</c:v>
                </c:pt>
                <c:pt idx="359">
                  <c:v>17324.973999999998</c:v>
                </c:pt>
                <c:pt idx="360">
                  <c:v>17325.009999999998</c:v>
                </c:pt>
                <c:pt idx="361">
                  <c:v>17324.099999999999</c:v>
                </c:pt>
                <c:pt idx="362">
                  <c:v>17291.392</c:v>
                </c:pt>
                <c:pt idx="363">
                  <c:v>17324.597000000002</c:v>
                </c:pt>
                <c:pt idx="364">
                  <c:v>17231.713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7-48E8-892F-84E02B4789A7}"/>
            </c:ext>
          </c:extLst>
        </c:ser>
        <c:ser>
          <c:idx val="0"/>
          <c:order val="2"/>
          <c:tx>
            <c:strRef>
              <c:f>[1]STORAGE!$T$1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[1]STORAGE!$T$2:$T$366</c:f>
              <c:numCache>
                <c:formatCode>General</c:formatCode>
                <c:ptCount val="365"/>
                <c:pt idx="0">
                  <c:v>19032</c:v>
                </c:pt>
                <c:pt idx="1">
                  <c:v>19032</c:v>
                </c:pt>
                <c:pt idx="2">
                  <c:v>19032</c:v>
                </c:pt>
                <c:pt idx="3">
                  <c:v>19032</c:v>
                </c:pt>
                <c:pt idx="4">
                  <c:v>19032</c:v>
                </c:pt>
                <c:pt idx="5">
                  <c:v>19032</c:v>
                </c:pt>
                <c:pt idx="6">
                  <c:v>19032</c:v>
                </c:pt>
                <c:pt idx="7">
                  <c:v>19032</c:v>
                </c:pt>
                <c:pt idx="8">
                  <c:v>19032</c:v>
                </c:pt>
                <c:pt idx="9">
                  <c:v>19032</c:v>
                </c:pt>
                <c:pt idx="10">
                  <c:v>19032</c:v>
                </c:pt>
                <c:pt idx="11">
                  <c:v>19032</c:v>
                </c:pt>
                <c:pt idx="12">
                  <c:v>19032</c:v>
                </c:pt>
                <c:pt idx="13">
                  <c:v>19032</c:v>
                </c:pt>
                <c:pt idx="14">
                  <c:v>19032</c:v>
                </c:pt>
                <c:pt idx="15">
                  <c:v>19032</c:v>
                </c:pt>
                <c:pt idx="16">
                  <c:v>19032</c:v>
                </c:pt>
                <c:pt idx="17">
                  <c:v>19032</c:v>
                </c:pt>
                <c:pt idx="18">
                  <c:v>19032</c:v>
                </c:pt>
                <c:pt idx="19">
                  <c:v>19032</c:v>
                </c:pt>
                <c:pt idx="20">
                  <c:v>19032</c:v>
                </c:pt>
                <c:pt idx="21">
                  <c:v>19032</c:v>
                </c:pt>
                <c:pt idx="22">
                  <c:v>19032</c:v>
                </c:pt>
                <c:pt idx="23">
                  <c:v>19032</c:v>
                </c:pt>
                <c:pt idx="24">
                  <c:v>19032</c:v>
                </c:pt>
                <c:pt idx="25">
                  <c:v>19032</c:v>
                </c:pt>
                <c:pt idx="26">
                  <c:v>19032</c:v>
                </c:pt>
                <c:pt idx="27">
                  <c:v>19032</c:v>
                </c:pt>
                <c:pt idx="28">
                  <c:v>19032</c:v>
                </c:pt>
                <c:pt idx="29">
                  <c:v>19032</c:v>
                </c:pt>
                <c:pt idx="30">
                  <c:v>19032</c:v>
                </c:pt>
                <c:pt idx="31">
                  <c:v>19032</c:v>
                </c:pt>
                <c:pt idx="32">
                  <c:v>19032</c:v>
                </c:pt>
                <c:pt idx="33">
                  <c:v>19032</c:v>
                </c:pt>
                <c:pt idx="34">
                  <c:v>19032</c:v>
                </c:pt>
                <c:pt idx="35">
                  <c:v>19032</c:v>
                </c:pt>
                <c:pt idx="36">
                  <c:v>19032</c:v>
                </c:pt>
                <c:pt idx="37">
                  <c:v>19032</c:v>
                </c:pt>
                <c:pt idx="38">
                  <c:v>19032</c:v>
                </c:pt>
                <c:pt idx="39">
                  <c:v>19032</c:v>
                </c:pt>
                <c:pt idx="40">
                  <c:v>19032</c:v>
                </c:pt>
                <c:pt idx="41">
                  <c:v>19032</c:v>
                </c:pt>
                <c:pt idx="42">
                  <c:v>19032</c:v>
                </c:pt>
                <c:pt idx="43">
                  <c:v>19032</c:v>
                </c:pt>
                <c:pt idx="44">
                  <c:v>19032</c:v>
                </c:pt>
                <c:pt idx="45">
                  <c:v>19032</c:v>
                </c:pt>
                <c:pt idx="46">
                  <c:v>19032</c:v>
                </c:pt>
                <c:pt idx="47">
                  <c:v>19032</c:v>
                </c:pt>
                <c:pt idx="48">
                  <c:v>19032</c:v>
                </c:pt>
                <c:pt idx="49">
                  <c:v>19032</c:v>
                </c:pt>
                <c:pt idx="50">
                  <c:v>19032</c:v>
                </c:pt>
                <c:pt idx="51">
                  <c:v>19032</c:v>
                </c:pt>
                <c:pt idx="52">
                  <c:v>19032</c:v>
                </c:pt>
                <c:pt idx="53">
                  <c:v>19032</c:v>
                </c:pt>
                <c:pt idx="54">
                  <c:v>19032</c:v>
                </c:pt>
                <c:pt idx="55">
                  <c:v>19032</c:v>
                </c:pt>
                <c:pt idx="56">
                  <c:v>19032</c:v>
                </c:pt>
                <c:pt idx="57">
                  <c:v>19032</c:v>
                </c:pt>
                <c:pt idx="58">
                  <c:v>19032</c:v>
                </c:pt>
                <c:pt idx="59">
                  <c:v>19032</c:v>
                </c:pt>
                <c:pt idx="60">
                  <c:v>19032</c:v>
                </c:pt>
                <c:pt idx="61">
                  <c:v>19032</c:v>
                </c:pt>
                <c:pt idx="62">
                  <c:v>19032</c:v>
                </c:pt>
                <c:pt idx="63">
                  <c:v>19032</c:v>
                </c:pt>
                <c:pt idx="64">
                  <c:v>19032</c:v>
                </c:pt>
                <c:pt idx="65">
                  <c:v>19032</c:v>
                </c:pt>
                <c:pt idx="66">
                  <c:v>19032</c:v>
                </c:pt>
                <c:pt idx="67">
                  <c:v>19032</c:v>
                </c:pt>
                <c:pt idx="68">
                  <c:v>19032</c:v>
                </c:pt>
                <c:pt idx="69">
                  <c:v>19032</c:v>
                </c:pt>
                <c:pt idx="70">
                  <c:v>19032</c:v>
                </c:pt>
                <c:pt idx="71">
                  <c:v>19032</c:v>
                </c:pt>
                <c:pt idx="72">
                  <c:v>19032</c:v>
                </c:pt>
                <c:pt idx="73">
                  <c:v>19032</c:v>
                </c:pt>
                <c:pt idx="74">
                  <c:v>19032</c:v>
                </c:pt>
                <c:pt idx="75">
                  <c:v>19032</c:v>
                </c:pt>
                <c:pt idx="76">
                  <c:v>19032</c:v>
                </c:pt>
                <c:pt idx="77">
                  <c:v>19032</c:v>
                </c:pt>
                <c:pt idx="78">
                  <c:v>19032</c:v>
                </c:pt>
                <c:pt idx="79">
                  <c:v>19032</c:v>
                </c:pt>
                <c:pt idx="80">
                  <c:v>19032</c:v>
                </c:pt>
                <c:pt idx="81">
                  <c:v>19032</c:v>
                </c:pt>
                <c:pt idx="82">
                  <c:v>19032</c:v>
                </c:pt>
                <c:pt idx="83">
                  <c:v>19032</c:v>
                </c:pt>
                <c:pt idx="84">
                  <c:v>19032</c:v>
                </c:pt>
                <c:pt idx="85">
                  <c:v>19032</c:v>
                </c:pt>
                <c:pt idx="86">
                  <c:v>19032</c:v>
                </c:pt>
                <c:pt idx="87">
                  <c:v>19032</c:v>
                </c:pt>
                <c:pt idx="88">
                  <c:v>19032</c:v>
                </c:pt>
                <c:pt idx="89">
                  <c:v>19032</c:v>
                </c:pt>
                <c:pt idx="90">
                  <c:v>19032</c:v>
                </c:pt>
                <c:pt idx="91">
                  <c:v>19032</c:v>
                </c:pt>
                <c:pt idx="92">
                  <c:v>19032</c:v>
                </c:pt>
                <c:pt idx="93">
                  <c:v>19032</c:v>
                </c:pt>
                <c:pt idx="94">
                  <c:v>19032</c:v>
                </c:pt>
                <c:pt idx="95">
                  <c:v>19032</c:v>
                </c:pt>
                <c:pt idx="96">
                  <c:v>19032</c:v>
                </c:pt>
                <c:pt idx="97">
                  <c:v>19032</c:v>
                </c:pt>
                <c:pt idx="98">
                  <c:v>19032</c:v>
                </c:pt>
                <c:pt idx="99">
                  <c:v>19032</c:v>
                </c:pt>
                <c:pt idx="100">
                  <c:v>19032</c:v>
                </c:pt>
                <c:pt idx="101">
                  <c:v>19032</c:v>
                </c:pt>
                <c:pt idx="102">
                  <c:v>19032</c:v>
                </c:pt>
                <c:pt idx="103">
                  <c:v>19032</c:v>
                </c:pt>
                <c:pt idx="104">
                  <c:v>19032</c:v>
                </c:pt>
                <c:pt idx="105">
                  <c:v>19032</c:v>
                </c:pt>
                <c:pt idx="106">
                  <c:v>19032</c:v>
                </c:pt>
                <c:pt idx="107">
                  <c:v>19032</c:v>
                </c:pt>
                <c:pt idx="108">
                  <c:v>19032</c:v>
                </c:pt>
                <c:pt idx="109">
                  <c:v>19032</c:v>
                </c:pt>
                <c:pt idx="110">
                  <c:v>19032</c:v>
                </c:pt>
                <c:pt idx="111">
                  <c:v>19032</c:v>
                </c:pt>
                <c:pt idx="112">
                  <c:v>19032</c:v>
                </c:pt>
                <c:pt idx="113">
                  <c:v>19032</c:v>
                </c:pt>
                <c:pt idx="114">
                  <c:v>19032</c:v>
                </c:pt>
                <c:pt idx="115">
                  <c:v>19032</c:v>
                </c:pt>
                <c:pt idx="116">
                  <c:v>19032</c:v>
                </c:pt>
                <c:pt idx="117">
                  <c:v>19032</c:v>
                </c:pt>
                <c:pt idx="118">
                  <c:v>19032</c:v>
                </c:pt>
                <c:pt idx="119">
                  <c:v>19032</c:v>
                </c:pt>
                <c:pt idx="120">
                  <c:v>19032</c:v>
                </c:pt>
                <c:pt idx="121">
                  <c:v>19032</c:v>
                </c:pt>
                <c:pt idx="122">
                  <c:v>19032</c:v>
                </c:pt>
                <c:pt idx="123">
                  <c:v>19032</c:v>
                </c:pt>
                <c:pt idx="124">
                  <c:v>19032</c:v>
                </c:pt>
                <c:pt idx="125">
                  <c:v>19032</c:v>
                </c:pt>
                <c:pt idx="126">
                  <c:v>19032</c:v>
                </c:pt>
                <c:pt idx="127">
                  <c:v>19032</c:v>
                </c:pt>
                <c:pt idx="128">
                  <c:v>19032</c:v>
                </c:pt>
                <c:pt idx="129">
                  <c:v>19032</c:v>
                </c:pt>
                <c:pt idx="130">
                  <c:v>19032</c:v>
                </c:pt>
                <c:pt idx="131">
                  <c:v>19032</c:v>
                </c:pt>
                <c:pt idx="132">
                  <c:v>19032</c:v>
                </c:pt>
                <c:pt idx="133">
                  <c:v>19032</c:v>
                </c:pt>
                <c:pt idx="134">
                  <c:v>19032</c:v>
                </c:pt>
                <c:pt idx="135">
                  <c:v>19032</c:v>
                </c:pt>
                <c:pt idx="136">
                  <c:v>19032</c:v>
                </c:pt>
                <c:pt idx="137">
                  <c:v>19032</c:v>
                </c:pt>
                <c:pt idx="138">
                  <c:v>19032</c:v>
                </c:pt>
                <c:pt idx="139">
                  <c:v>19032</c:v>
                </c:pt>
                <c:pt idx="140">
                  <c:v>19032</c:v>
                </c:pt>
                <c:pt idx="141">
                  <c:v>19032</c:v>
                </c:pt>
                <c:pt idx="142">
                  <c:v>19032</c:v>
                </c:pt>
                <c:pt idx="143">
                  <c:v>19032</c:v>
                </c:pt>
                <c:pt idx="144">
                  <c:v>19032</c:v>
                </c:pt>
                <c:pt idx="145">
                  <c:v>19032</c:v>
                </c:pt>
                <c:pt idx="146">
                  <c:v>19032</c:v>
                </c:pt>
                <c:pt idx="147">
                  <c:v>19032</c:v>
                </c:pt>
                <c:pt idx="148">
                  <c:v>19032</c:v>
                </c:pt>
                <c:pt idx="149">
                  <c:v>19032</c:v>
                </c:pt>
                <c:pt idx="150">
                  <c:v>19032</c:v>
                </c:pt>
                <c:pt idx="151">
                  <c:v>19032</c:v>
                </c:pt>
                <c:pt idx="152">
                  <c:v>19032</c:v>
                </c:pt>
                <c:pt idx="153">
                  <c:v>19032</c:v>
                </c:pt>
                <c:pt idx="154">
                  <c:v>19032</c:v>
                </c:pt>
                <c:pt idx="155">
                  <c:v>19032</c:v>
                </c:pt>
                <c:pt idx="156">
                  <c:v>19032</c:v>
                </c:pt>
                <c:pt idx="157">
                  <c:v>19032</c:v>
                </c:pt>
                <c:pt idx="158">
                  <c:v>19032</c:v>
                </c:pt>
                <c:pt idx="159">
                  <c:v>19032</c:v>
                </c:pt>
                <c:pt idx="160">
                  <c:v>19032</c:v>
                </c:pt>
                <c:pt idx="161">
                  <c:v>19032</c:v>
                </c:pt>
                <c:pt idx="162">
                  <c:v>19032</c:v>
                </c:pt>
                <c:pt idx="163">
                  <c:v>19032</c:v>
                </c:pt>
                <c:pt idx="164">
                  <c:v>19032</c:v>
                </c:pt>
                <c:pt idx="165">
                  <c:v>19032</c:v>
                </c:pt>
                <c:pt idx="166">
                  <c:v>19032</c:v>
                </c:pt>
                <c:pt idx="167">
                  <c:v>19032</c:v>
                </c:pt>
                <c:pt idx="168">
                  <c:v>19032</c:v>
                </c:pt>
                <c:pt idx="169">
                  <c:v>19032</c:v>
                </c:pt>
                <c:pt idx="170">
                  <c:v>19032</c:v>
                </c:pt>
                <c:pt idx="171">
                  <c:v>19032</c:v>
                </c:pt>
                <c:pt idx="172">
                  <c:v>19032</c:v>
                </c:pt>
                <c:pt idx="173">
                  <c:v>19032</c:v>
                </c:pt>
                <c:pt idx="174">
                  <c:v>19032</c:v>
                </c:pt>
                <c:pt idx="175">
                  <c:v>19032</c:v>
                </c:pt>
                <c:pt idx="176">
                  <c:v>19032</c:v>
                </c:pt>
                <c:pt idx="177">
                  <c:v>19032</c:v>
                </c:pt>
                <c:pt idx="178">
                  <c:v>19032</c:v>
                </c:pt>
                <c:pt idx="179">
                  <c:v>19032</c:v>
                </c:pt>
                <c:pt idx="180">
                  <c:v>19032</c:v>
                </c:pt>
                <c:pt idx="181">
                  <c:v>19032</c:v>
                </c:pt>
                <c:pt idx="182">
                  <c:v>19032</c:v>
                </c:pt>
                <c:pt idx="183">
                  <c:v>19032</c:v>
                </c:pt>
                <c:pt idx="184">
                  <c:v>19032</c:v>
                </c:pt>
                <c:pt idx="185">
                  <c:v>19032</c:v>
                </c:pt>
                <c:pt idx="186">
                  <c:v>19032</c:v>
                </c:pt>
                <c:pt idx="187">
                  <c:v>19032</c:v>
                </c:pt>
                <c:pt idx="188">
                  <c:v>19032</c:v>
                </c:pt>
                <c:pt idx="189">
                  <c:v>19032</c:v>
                </c:pt>
                <c:pt idx="190">
                  <c:v>19032</c:v>
                </c:pt>
                <c:pt idx="191">
                  <c:v>19032</c:v>
                </c:pt>
                <c:pt idx="192">
                  <c:v>19032</c:v>
                </c:pt>
                <c:pt idx="193">
                  <c:v>19032</c:v>
                </c:pt>
                <c:pt idx="194">
                  <c:v>19032</c:v>
                </c:pt>
                <c:pt idx="195">
                  <c:v>19032</c:v>
                </c:pt>
                <c:pt idx="196">
                  <c:v>19032</c:v>
                </c:pt>
                <c:pt idx="197">
                  <c:v>19032</c:v>
                </c:pt>
                <c:pt idx="198">
                  <c:v>19032</c:v>
                </c:pt>
                <c:pt idx="199">
                  <c:v>19032</c:v>
                </c:pt>
                <c:pt idx="200">
                  <c:v>19032</c:v>
                </c:pt>
                <c:pt idx="201">
                  <c:v>19032</c:v>
                </c:pt>
                <c:pt idx="202">
                  <c:v>19032</c:v>
                </c:pt>
                <c:pt idx="203">
                  <c:v>19032</c:v>
                </c:pt>
                <c:pt idx="204">
                  <c:v>19032</c:v>
                </c:pt>
                <c:pt idx="205">
                  <c:v>19032</c:v>
                </c:pt>
                <c:pt idx="206">
                  <c:v>19032</c:v>
                </c:pt>
                <c:pt idx="207">
                  <c:v>19032</c:v>
                </c:pt>
                <c:pt idx="208">
                  <c:v>19032</c:v>
                </c:pt>
                <c:pt idx="209">
                  <c:v>19032</c:v>
                </c:pt>
                <c:pt idx="210">
                  <c:v>19032</c:v>
                </c:pt>
                <c:pt idx="211">
                  <c:v>19032</c:v>
                </c:pt>
                <c:pt idx="212">
                  <c:v>19032</c:v>
                </c:pt>
                <c:pt idx="213">
                  <c:v>19032</c:v>
                </c:pt>
                <c:pt idx="214">
                  <c:v>19032</c:v>
                </c:pt>
                <c:pt idx="215">
                  <c:v>19032</c:v>
                </c:pt>
                <c:pt idx="216">
                  <c:v>19032</c:v>
                </c:pt>
                <c:pt idx="217">
                  <c:v>19032</c:v>
                </c:pt>
                <c:pt idx="218">
                  <c:v>19032</c:v>
                </c:pt>
                <c:pt idx="219">
                  <c:v>19032</c:v>
                </c:pt>
                <c:pt idx="220">
                  <c:v>19032</c:v>
                </c:pt>
                <c:pt idx="221">
                  <c:v>19032</c:v>
                </c:pt>
                <c:pt idx="222">
                  <c:v>19032</c:v>
                </c:pt>
                <c:pt idx="223">
                  <c:v>19032</c:v>
                </c:pt>
                <c:pt idx="224">
                  <c:v>19032</c:v>
                </c:pt>
                <c:pt idx="225">
                  <c:v>19032</c:v>
                </c:pt>
                <c:pt idx="226">
                  <c:v>19032</c:v>
                </c:pt>
                <c:pt idx="227">
                  <c:v>19032</c:v>
                </c:pt>
                <c:pt idx="228">
                  <c:v>19032</c:v>
                </c:pt>
                <c:pt idx="229">
                  <c:v>19032</c:v>
                </c:pt>
                <c:pt idx="230">
                  <c:v>19032</c:v>
                </c:pt>
                <c:pt idx="231">
                  <c:v>19032</c:v>
                </c:pt>
                <c:pt idx="232">
                  <c:v>19032</c:v>
                </c:pt>
                <c:pt idx="233">
                  <c:v>19032</c:v>
                </c:pt>
                <c:pt idx="234">
                  <c:v>19032</c:v>
                </c:pt>
                <c:pt idx="235">
                  <c:v>19032</c:v>
                </c:pt>
                <c:pt idx="236">
                  <c:v>19032</c:v>
                </c:pt>
                <c:pt idx="237">
                  <c:v>19032</c:v>
                </c:pt>
                <c:pt idx="238">
                  <c:v>19032</c:v>
                </c:pt>
                <c:pt idx="239">
                  <c:v>19032</c:v>
                </c:pt>
                <c:pt idx="240">
                  <c:v>19032</c:v>
                </c:pt>
                <c:pt idx="241">
                  <c:v>19032</c:v>
                </c:pt>
                <c:pt idx="242">
                  <c:v>19032</c:v>
                </c:pt>
                <c:pt idx="243">
                  <c:v>19032</c:v>
                </c:pt>
                <c:pt idx="244">
                  <c:v>19032</c:v>
                </c:pt>
                <c:pt idx="245">
                  <c:v>19032</c:v>
                </c:pt>
                <c:pt idx="246">
                  <c:v>19032</c:v>
                </c:pt>
                <c:pt idx="247">
                  <c:v>19032</c:v>
                </c:pt>
                <c:pt idx="248">
                  <c:v>19032</c:v>
                </c:pt>
                <c:pt idx="249">
                  <c:v>19032</c:v>
                </c:pt>
                <c:pt idx="250">
                  <c:v>19032</c:v>
                </c:pt>
                <c:pt idx="251">
                  <c:v>19032</c:v>
                </c:pt>
                <c:pt idx="252">
                  <c:v>19032</c:v>
                </c:pt>
                <c:pt idx="253">
                  <c:v>19032</c:v>
                </c:pt>
                <c:pt idx="254">
                  <c:v>19032</c:v>
                </c:pt>
                <c:pt idx="255">
                  <c:v>19032</c:v>
                </c:pt>
                <c:pt idx="256">
                  <c:v>19032</c:v>
                </c:pt>
                <c:pt idx="257">
                  <c:v>19032</c:v>
                </c:pt>
                <c:pt idx="258">
                  <c:v>19032</c:v>
                </c:pt>
                <c:pt idx="259">
                  <c:v>19032</c:v>
                </c:pt>
                <c:pt idx="260">
                  <c:v>19032</c:v>
                </c:pt>
                <c:pt idx="261">
                  <c:v>19032</c:v>
                </c:pt>
                <c:pt idx="262">
                  <c:v>19032</c:v>
                </c:pt>
                <c:pt idx="263">
                  <c:v>19032</c:v>
                </c:pt>
                <c:pt idx="264">
                  <c:v>19032</c:v>
                </c:pt>
                <c:pt idx="265">
                  <c:v>19032</c:v>
                </c:pt>
                <c:pt idx="266">
                  <c:v>19032</c:v>
                </c:pt>
                <c:pt idx="267">
                  <c:v>19032</c:v>
                </c:pt>
                <c:pt idx="268">
                  <c:v>19032</c:v>
                </c:pt>
                <c:pt idx="269">
                  <c:v>19032</c:v>
                </c:pt>
                <c:pt idx="270">
                  <c:v>19032</c:v>
                </c:pt>
                <c:pt idx="271">
                  <c:v>19032</c:v>
                </c:pt>
                <c:pt idx="272">
                  <c:v>19032</c:v>
                </c:pt>
                <c:pt idx="273">
                  <c:v>19032</c:v>
                </c:pt>
                <c:pt idx="274">
                  <c:v>19032</c:v>
                </c:pt>
                <c:pt idx="275">
                  <c:v>19032</c:v>
                </c:pt>
                <c:pt idx="276">
                  <c:v>19032</c:v>
                </c:pt>
                <c:pt idx="277">
                  <c:v>19032</c:v>
                </c:pt>
                <c:pt idx="278">
                  <c:v>19032</c:v>
                </c:pt>
                <c:pt idx="279">
                  <c:v>19032</c:v>
                </c:pt>
                <c:pt idx="280">
                  <c:v>19032</c:v>
                </c:pt>
                <c:pt idx="281">
                  <c:v>19032</c:v>
                </c:pt>
                <c:pt idx="282">
                  <c:v>19032</c:v>
                </c:pt>
                <c:pt idx="283">
                  <c:v>19032</c:v>
                </c:pt>
                <c:pt idx="284">
                  <c:v>19032</c:v>
                </c:pt>
                <c:pt idx="285">
                  <c:v>19032</c:v>
                </c:pt>
                <c:pt idx="286">
                  <c:v>19032</c:v>
                </c:pt>
                <c:pt idx="287">
                  <c:v>19032</c:v>
                </c:pt>
                <c:pt idx="288">
                  <c:v>19032</c:v>
                </c:pt>
                <c:pt idx="289">
                  <c:v>19032</c:v>
                </c:pt>
                <c:pt idx="290">
                  <c:v>19032</c:v>
                </c:pt>
                <c:pt idx="291">
                  <c:v>19032</c:v>
                </c:pt>
                <c:pt idx="292">
                  <c:v>19032</c:v>
                </c:pt>
                <c:pt idx="293">
                  <c:v>19032</c:v>
                </c:pt>
                <c:pt idx="294">
                  <c:v>19032</c:v>
                </c:pt>
                <c:pt idx="295">
                  <c:v>19032</c:v>
                </c:pt>
                <c:pt idx="296">
                  <c:v>19032</c:v>
                </c:pt>
                <c:pt idx="297">
                  <c:v>19032</c:v>
                </c:pt>
                <c:pt idx="298">
                  <c:v>19032</c:v>
                </c:pt>
                <c:pt idx="299">
                  <c:v>19032</c:v>
                </c:pt>
                <c:pt idx="300">
                  <c:v>19032</c:v>
                </c:pt>
                <c:pt idx="301">
                  <c:v>19032</c:v>
                </c:pt>
                <c:pt idx="302">
                  <c:v>19032</c:v>
                </c:pt>
                <c:pt idx="303">
                  <c:v>19032</c:v>
                </c:pt>
                <c:pt idx="304">
                  <c:v>19032</c:v>
                </c:pt>
                <c:pt idx="305">
                  <c:v>19032</c:v>
                </c:pt>
                <c:pt idx="306">
                  <c:v>19032</c:v>
                </c:pt>
                <c:pt idx="307">
                  <c:v>19032</c:v>
                </c:pt>
                <c:pt idx="308">
                  <c:v>19032</c:v>
                </c:pt>
                <c:pt idx="309">
                  <c:v>19032</c:v>
                </c:pt>
                <c:pt idx="310">
                  <c:v>19032</c:v>
                </c:pt>
                <c:pt idx="311">
                  <c:v>19032</c:v>
                </c:pt>
                <c:pt idx="312">
                  <c:v>19032</c:v>
                </c:pt>
                <c:pt idx="313">
                  <c:v>19032</c:v>
                </c:pt>
                <c:pt idx="314">
                  <c:v>19032</c:v>
                </c:pt>
                <c:pt idx="315">
                  <c:v>19032</c:v>
                </c:pt>
                <c:pt idx="316">
                  <c:v>19032</c:v>
                </c:pt>
                <c:pt idx="317">
                  <c:v>19032</c:v>
                </c:pt>
                <c:pt idx="318">
                  <c:v>19032</c:v>
                </c:pt>
                <c:pt idx="319">
                  <c:v>19032</c:v>
                </c:pt>
                <c:pt idx="320">
                  <c:v>19032</c:v>
                </c:pt>
                <c:pt idx="321">
                  <c:v>19032</c:v>
                </c:pt>
                <c:pt idx="322">
                  <c:v>19032</c:v>
                </c:pt>
                <c:pt idx="323">
                  <c:v>19032</c:v>
                </c:pt>
                <c:pt idx="324">
                  <c:v>19032</c:v>
                </c:pt>
                <c:pt idx="325">
                  <c:v>19032</c:v>
                </c:pt>
                <c:pt idx="326">
                  <c:v>19032</c:v>
                </c:pt>
                <c:pt idx="327">
                  <c:v>19032</c:v>
                </c:pt>
                <c:pt idx="328">
                  <c:v>19032</c:v>
                </c:pt>
                <c:pt idx="329">
                  <c:v>19032</c:v>
                </c:pt>
                <c:pt idx="330">
                  <c:v>19032</c:v>
                </c:pt>
                <c:pt idx="331">
                  <c:v>19032</c:v>
                </c:pt>
                <c:pt idx="332">
                  <c:v>19032</c:v>
                </c:pt>
                <c:pt idx="333">
                  <c:v>19032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19032</c:v>
                </c:pt>
                <c:pt idx="340">
                  <c:v>19032</c:v>
                </c:pt>
                <c:pt idx="341">
                  <c:v>19032</c:v>
                </c:pt>
                <c:pt idx="342">
                  <c:v>19032</c:v>
                </c:pt>
                <c:pt idx="343">
                  <c:v>19032</c:v>
                </c:pt>
                <c:pt idx="344">
                  <c:v>19032</c:v>
                </c:pt>
                <c:pt idx="345">
                  <c:v>19032</c:v>
                </c:pt>
                <c:pt idx="346">
                  <c:v>19032</c:v>
                </c:pt>
                <c:pt idx="347">
                  <c:v>19032</c:v>
                </c:pt>
                <c:pt idx="348">
                  <c:v>19032</c:v>
                </c:pt>
                <c:pt idx="349">
                  <c:v>19032</c:v>
                </c:pt>
                <c:pt idx="350">
                  <c:v>19032</c:v>
                </c:pt>
                <c:pt idx="351">
                  <c:v>19032</c:v>
                </c:pt>
                <c:pt idx="352">
                  <c:v>19032</c:v>
                </c:pt>
                <c:pt idx="353">
                  <c:v>19032</c:v>
                </c:pt>
                <c:pt idx="354">
                  <c:v>19032</c:v>
                </c:pt>
                <c:pt idx="355">
                  <c:v>19032</c:v>
                </c:pt>
                <c:pt idx="356">
                  <c:v>19032</c:v>
                </c:pt>
                <c:pt idx="357">
                  <c:v>19032</c:v>
                </c:pt>
                <c:pt idx="358">
                  <c:v>19032</c:v>
                </c:pt>
                <c:pt idx="359">
                  <c:v>19032</c:v>
                </c:pt>
                <c:pt idx="360">
                  <c:v>19032</c:v>
                </c:pt>
                <c:pt idx="361">
                  <c:v>19032</c:v>
                </c:pt>
                <c:pt idx="362">
                  <c:v>19032</c:v>
                </c:pt>
                <c:pt idx="363">
                  <c:v>19032</c:v>
                </c:pt>
                <c:pt idx="364">
                  <c:v>19032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7-48E8-892F-84E02B4789A7}"/>
            </c:ext>
          </c:extLst>
        </c:ser>
        <c:ser>
          <c:idx val="2"/>
          <c:order val="3"/>
          <c:tx>
            <c:strRef>
              <c:f>[1]STORAGE!$S$1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[1]STORAGE!$S$2:$S$299</c:f>
              <c:numCache>
                <c:formatCode>General</c:formatCode>
                <c:ptCount val="298"/>
                <c:pt idx="0">
                  <c:v>17078.281999999999</c:v>
                </c:pt>
                <c:pt idx="1">
                  <c:v>17120.401999999998</c:v>
                </c:pt>
                <c:pt idx="2">
                  <c:v>17165.09</c:v>
                </c:pt>
                <c:pt idx="3">
                  <c:v>17190.043000000001</c:v>
                </c:pt>
                <c:pt idx="4">
                  <c:v>17089.128000000001</c:v>
                </c:pt>
                <c:pt idx="5">
                  <c:v>17149.117999999999</c:v>
                </c:pt>
                <c:pt idx="6">
                  <c:v>17149.842000000001</c:v>
                </c:pt>
                <c:pt idx="7">
                  <c:v>17069.241000000002</c:v>
                </c:pt>
                <c:pt idx="8">
                  <c:v>16974.445</c:v>
                </c:pt>
                <c:pt idx="9">
                  <c:v>16753.598999999998</c:v>
                </c:pt>
                <c:pt idx="10">
                  <c:v>16433.625</c:v>
                </c:pt>
                <c:pt idx="11">
                  <c:v>16157.008</c:v>
                </c:pt>
                <c:pt idx="12">
                  <c:v>15867.768</c:v>
                </c:pt>
                <c:pt idx="13">
                  <c:v>15385.304</c:v>
                </c:pt>
                <c:pt idx="14">
                  <c:v>14788.703</c:v>
                </c:pt>
                <c:pt idx="15">
                  <c:v>14286.674000000001</c:v>
                </c:pt>
                <c:pt idx="16">
                  <c:v>13790.996999999999</c:v>
                </c:pt>
                <c:pt idx="17">
                  <c:v>13395.526</c:v>
                </c:pt>
                <c:pt idx="18">
                  <c:v>13050.653</c:v>
                </c:pt>
                <c:pt idx="19">
                  <c:v>12877.277</c:v>
                </c:pt>
                <c:pt idx="20">
                  <c:v>12675.968000000001</c:v>
                </c:pt>
                <c:pt idx="21">
                  <c:v>12458.334999999999</c:v>
                </c:pt>
                <c:pt idx="22">
                  <c:v>12525.808000000001</c:v>
                </c:pt>
                <c:pt idx="23">
                  <c:v>12588.675999999999</c:v>
                </c:pt>
                <c:pt idx="24">
                  <c:v>12553.359</c:v>
                </c:pt>
                <c:pt idx="25">
                  <c:v>12653.647000000001</c:v>
                </c:pt>
                <c:pt idx="26">
                  <c:v>12529.501</c:v>
                </c:pt>
                <c:pt idx="27">
                  <c:v>12362.098</c:v>
                </c:pt>
                <c:pt idx="28">
                  <c:v>12295.094999999999</c:v>
                </c:pt>
                <c:pt idx="29">
                  <c:v>12382.495000000001</c:v>
                </c:pt>
                <c:pt idx="30">
                  <c:v>12702.215</c:v>
                </c:pt>
                <c:pt idx="31">
                  <c:v>12934.201999999999</c:v>
                </c:pt>
                <c:pt idx="32">
                  <c:v>12952.942999999999</c:v>
                </c:pt>
                <c:pt idx="33">
                  <c:v>12766.456</c:v>
                </c:pt>
                <c:pt idx="34">
                  <c:v>12724.505999999999</c:v>
                </c:pt>
                <c:pt idx="35">
                  <c:v>12705.21</c:v>
                </c:pt>
                <c:pt idx="36">
                  <c:v>12645.734</c:v>
                </c:pt>
                <c:pt idx="37">
                  <c:v>12691.605</c:v>
                </c:pt>
                <c:pt idx="38">
                  <c:v>12752.08</c:v>
                </c:pt>
                <c:pt idx="39">
                  <c:v>12715.714</c:v>
                </c:pt>
                <c:pt idx="40">
                  <c:v>12461.147000000001</c:v>
                </c:pt>
                <c:pt idx="41">
                  <c:v>12260.239</c:v>
                </c:pt>
                <c:pt idx="42">
                  <c:v>12130.121999999999</c:v>
                </c:pt>
                <c:pt idx="43">
                  <c:v>12054.555</c:v>
                </c:pt>
                <c:pt idx="44">
                  <c:v>11946.183999999999</c:v>
                </c:pt>
                <c:pt idx="45">
                  <c:v>12041.050999999999</c:v>
                </c:pt>
                <c:pt idx="46">
                  <c:v>12139.246999999999</c:v>
                </c:pt>
                <c:pt idx="47">
                  <c:v>12395.598</c:v>
                </c:pt>
                <c:pt idx="48">
                  <c:v>12306.16</c:v>
                </c:pt>
                <c:pt idx="49">
                  <c:v>12058.394</c:v>
                </c:pt>
                <c:pt idx="50">
                  <c:v>12027.384</c:v>
                </c:pt>
                <c:pt idx="51">
                  <c:v>12188.062</c:v>
                </c:pt>
                <c:pt idx="52">
                  <c:v>12447.308000000001</c:v>
                </c:pt>
                <c:pt idx="53">
                  <c:v>12747.923000000001</c:v>
                </c:pt>
                <c:pt idx="54">
                  <c:v>13095.528</c:v>
                </c:pt>
                <c:pt idx="55">
                  <c:v>13426.371999999999</c:v>
                </c:pt>
                <c:pt idx="56">
                  <c:v>13737.082</c:v>
                </c:pt>
                <c:pt idx="57">
                  <c:v>13937.833000000001</c:v>
                </c:pt>
                <c:pt idx="58">
                  <c:v>14142.870999999999</c:v>
                </c:pt>
                <c:pt idx="59">
                  <c:v>14404.066000000001</c:v>
                </c:pt>
                <c:pt idx="60">
                  <c:v>14693.398999999999</c:v>
                </c:pt>
                <c:pt idx="61">
                  <c:v>14822.893</c:v>
                </c:pt>
                <c:pt idx="62">
                  <c:v>14806.986999999999</c:v>
                </c:pt>
                <c:pt idx="63">
                  <c:v>14718.616</c:v>
                </c:pt>
                <c:pt idx="64">
                  <c:v>14629.785</c:v>
                </c:pt>
                <c:pt idx="65">
                  <c:v>14598.629000000001</c:v>
                </c:pt>
                <c:pt idx="66">
                  <c:v>15432.74</c:v>
                </c:pt>
                <c:pt idx="67">
                  <c:v>15330.227999999999</c:v>
                </c:pt>
                <c:pt idx="68">
                  <c:v>15198.704</c:v>
                </c:pt>
                <c:pt idx="69">
                  <c:v>15326.183999999999</c:v>
                </c:pt>
                <c:pt idx="70">
                  <c:v>15196.962</c:v>
                </c:pt>
                <c:pt idx="71">
                  <c:v>15051.306</c:v>
                </c:pt>
                <c:pt idx="72">
                  <c:v>14976.638000000001</c:v>
                </c:pt>
                <c:pt idx="73">
                  <c:v>14900.695</c:v>
                </c:pt>
                <c:pt idx="74">
                  <c:v>14786.797</c:v>
                </c:pt>
                <c:pt idx="75">
                  <c:v>14133.906000000001</c:v>
                </c:pt>
                <c:pt idx="76">
                  <c:v>14037.666999999999</c:v>
                </c:pt>
                <c:pt idx="77">
                  <c:v>13841.746999999999</c:v>
                </c:pt>
                <c:pt idx="78">
                  <c:v>13834.902</c:v>
                </c:pt>
                <c:pt idx="79">
                  <c:v>13880.999</c:v>
                </c:pt>
                <c:pt idx="80">
                  <c:v>13624.279</c:v>
                </c:pt>
                <c:pt idx="81">
                  <c:v>13767.268</c:v>
                </c:pt>
                <c:pt idx="82">
                  <c:v>13713.370999999999</c:v>
                </c:pt>
                <c:pt idx="83">
                  <c:v>13912.055</c:v>
                </c:pt>
                <c:pt idx="84">
                  <c:v>13599.161</c:v>
                </c:pt>
                <c:pt idx="85">
                  <c:v>13430.521000000001</c:v>
                </c:pt>
                <c:pt idx="86">
                  <c:v>13264.550999999999</c:v>
                </c:pt>
                <c:pt idx="87">
                  <c:v>13664.692999999999</c:v>
                </c:pt>
                <c:pt idx="88">
                  <c:v>13446.145</c:v>
                </c:pt>
                <c:pt idx="89">
                  <c:v>13243.246999999999</c:v>
                </c:pt>
                <c:pt idx="90">
                  <c:v>12263.556</c:v>
                </c:pt>
                <c:pt idx="91">
                  <c:v>12052.316000000001</c:v>
                </c:pt>
                <c:pt idx="92">
                  <c:v>11978.457</c:v>
                </c:pt>
                <c:pt idx="93">
                  <c:v>11954.370999999999</c:v>
                </c:pt>
                <c:pt idx="94">
                  <c:v>12112.998</c:v>
                </c:pt>
                <c:pt idx="95">
                  <c:v>12129.746999999999</c:v>
                </c:pt>
                <c:pt idx="96">
                  <c:v>12098.769</c:v>
                </c:pt>
                <c:pt idx="97">
                  <c:v>11707.094999999999</c:v>
                </c:pt>
                <c:pt idx="98">
                  <c:v>11242.299000000001</c:v>
                </c:pt>
                <c:pt idx="99">
                  <c:v>10734.963</c:v>
                </c:pt>
                <c:pt idx="100">
                  <c:v>10443.981</c:v>
                </c:pt>
                <c:pt idx="101">
                  <c:v>9607.5169999999998</c:v>
                </c:pt>
                <c:pt idx="102">
                  <c:v>9384.9040000000005</c:v>
                </c:pt>
                <c:pt idx="103">
                  <c:v>9132.2970000000005</c:v>
                </c:pt>
                <c:pt idx="104">
                  <c:v>9267.232</c:v>
                </c:pt>
                <c:pt idx="105">
                  <c:v>9023.3989999999994</c:v>
                </c:pt>
                <c:pt idx="106">
                  <c:v>8821.7990000000009</c:v>
                </c:pt>
                <c:pt idx="107">
                  <c:v>8024.9</c:v>
                </c:pt>
                <c:pt idx="108">
                  <c:v>7791.473</c:v>
                </c:pt>
                <c:pt idx="109">
                  <c:v>7728.6040000000003</c:v>
                </c:pt>
                <c:pt idx="110">
                  <c:v>7674.5780000000004</c:v>
                </c:pt>
                <c:pt idx="111">
                  <c:v>7592.1210000000001</c:v>
                </c:pt>
                <c:pt idx="112">
                  <c:v>7575.8069999999998</c:v>
                </c:pt>
                <c:pt idx="113">
                  <c:v>7471.6549999999997</c:v>
                </c:pt>
                <c:pt idx="114">
                  <c:v>7522.4570000000003</c:v>
                </c:pt>
                <c:pt idx="115">
                  <c:v>7446.277</c:v>
                </c:pt>
                <c:pt idx="116">
                  <c:v>7048.3450000000003</c:v>
                </c:pt>
                <c:pt idx="117">
                  <c:v>6739.2250000000004</c:v>
                </c:pt>
                <c:pt idx="118">
                  <c:v>6369.2780000000002</c:v>
                </c:pt>
                <c:pt idx="119">
                  <c:v>6171.8310000000001</c:v>
                </c:pt>
                <c:pt idx="120">
                  <c:v>5935.93</c:v>
                </c:pt>
                <c:pt idx="121">
                  <c:v>5722.5429999999997</c:v>
                </c:pt>
                <c:pt idx="122">
                  <c:v>5505.4380000000001</c:v>
                </c:pt>
                <c:pt idx="123">
                  <c:v>5429.2719999999999</c:v>
                </c:pt>
                <c:pt idx="124">
                  <c:v>5601.5619999999999</c:v>
                </c:pt>
                <c:pt idx="125">
                  <c:v>5756.3419999999996</c:v>
                </c:pt>
                <c:pt idx="126">
                  <c:v>5845.56</c:v>
                </c:pt>
                <c:pt idx="127">
                  <c:v>5827.5720000000001</c:v>
                </c:pt>
                <c:pt idx="128">
                  <c:v>5754.8689999999997</c:v>
                </c:pt>
                <c:pt idx="129">
                  <c:v>5726.7030000000004</c:v>
                </c:pt>
                <c:pt idx="130">
                  <c:v>5629.4229999999998</c:v>
                </c:pt>
                <c:pt idx="131">
                  <c:v>5629.4229999999998</c:v>
                </c:pt>
                <c:pt idx="132">
                  <c:v>5535.5129999999999</c:v>
                </c:pt>
                <c:pt idx="133">
                  <c:v>5525.1120000000001</c:v>
                </c:pt>
                <c:pt idx="134">
                  <c:v>5338.0590000000002</c:v>
                </c:pt>
                <c:pt idx="135">
                  <c:v>5239.8990000000003</c:v>
                </c:pt>
                <c:pt idx="136">
                  <c:v>5256.7439999999997</c:v>
                </c:pt>
                <c:pt idx="137">
                  <c:v>5165.5630000000001</c:v>
                </c:pt>
                <c:pt idx="138">
                  <c:v>5111.0110000000004</c:v>
                </c:pt>
                <c:pt idx="139">
                  <c:v>5167.58</c:v>
                </c:pt>
                <c:pt idx="140">
                  <c:v>5102.4610000000002</c:v>
                </c:pt>
                <c:pt idx="141">
                  <c:v>5060.4350000000004</c:v>
                </c:pt>
                <c:pt idx="142">
                  <c:v>5098.8940000000002</c:v>
                </c:pt>
                <c:pt idx="143">
                  <c:v>5072.1769999999997</c:v>
                </c:pt>
                <c:pt idx="144">
                  <c:v>5204.7520000000004</c:v>
                </c:pt>
                <c:pt idx="145">
                  <c:v>5136.7049999999999</c:v>
                </c:pt>
                <c:pt idx="146">
                  <c:v>5074.357</c:v>
                </c:pt>
                <c:pt idx="147">
                  <c:v>5031.3739999999998</c:v>
                </c:pt>
                <c:pt idx="148">
                  <c:v>5016.0619999999999</c:v>
                </c:pt>
                <c:pt idx="149">
                  <c:v>5164.5519999999997</c:v>
                </c:pt>
                <c:pt idx="150">
                  <c:v>5465.1360000000004</c:v>
                </c:pt>
                <c:pt idx="151">
                  <c:v>5448.549</c:v>
                </c:pt>
                <c:pt idx="152">
                  <c:v>5267.2070000000003</c:v>
                </c:pt>
                <c:pt idx="153">
                  <c:v>4892.9620000000004</c:v>
                </c:pt>
                <c:pt idx="154">
                  <c:v>4861.83</c:v>
                </c:pt>
                <c:pt idx="155">
                  <c:v>4774.9360000000006</c:v>
                </c:pt>
                <c:pt idx="156">
                  <c:v>4690.0350000000008</c:v>
                </c:pt>
                <c:pt idx="157">
                  <c:v>4115.1369999999997</c:v>
                </c:pt>
                <c:pt idx="158">
                  <c:v>4084.8439999999996</c:v>
                </c:pt>
                <c:pt idx="159">
                  <c:v>4030.4439999999995</c:v>
                </c:pt>
                <c:pt idx="160">
                  <c:v>4016.0779999999995</c:v>
                </c:pt>
                <c:pt idx="161">
                  <c:v>4023.4429999999993</c:v>
                </c:pt>
                <c:pt idx="162">
                  <c:v>3911.1889999999994</c:v>
                </c:pt>
                <c:pt idx="163">
                  <c:v>3884.8509999999992</c:v>
                </c:pt>
                <c:pt idx="164">
                  <c:v>3926.3019999999992</c:v>
                </c:pt>
                <c:pt idx="165">
                  <c:v>4196.2989999999991</c:v>
                </c:pt>
                <c:pt idx="166">
                  <c:v>4404.4129999999986</c:v>
                </c:pt>
                <c:pt idx="167">
                  <c:v>4477.96</c:v>
                </c:pt>
                <c:pt idx="168">
                  <c:v>4505.8349999999982</c:v>
                </c:pt>
                <c:pt idx="169">
                  <c:v>4586.3269999999984</c:v>
                </c:pt>
                <c:pt idx="170">
                  <c:v>4864.5109999999986</c:v>
                </c:pt>
                <c:pt idx="171">
                  <c:v>5282.1139999999987</c:v>
                </c:pt>
                <c:pt idx="172">
                  <c:v>5542.1079999999984</c:v>
                </c:pt>
                <c:pt idx="173">
                  <c:v>5733.5879999999979</c:v>
                </c:pt>
                <c:pt idx="174">
                  <c:v>5981.6219999999976</c:v>
                </c:pt>
                <c:pt idx="175">
                  <c:v>6313.5639999999976</c:v>
                </c:pt>
                <c:pt idx="176">
                  <c:v>6714.9129999999977</c:v>
                </c:pt>
                <c:pt idx="177">
                  <c:v>7033.76</c:v>
                </c:pt>
                <c:pt idx="178">
                  <c:v>7254.5579999999973</c:v>
                </c:pt>
                <c:pt idx="179">
                  <c:v>7466.4569999999976</c:v>
                </c:pt>
                <c:pt idx="180">
                  <c:v>7624.3959999999979</c:v>
                </c:pt>
                <c:pt idx="181">
                  <c:v>7349.6690000000017</c:v>
                </c:pt>
                <c:pt idx="182">
                  <c:v>7490.5820000000012</c:v>
                </c:pt>
                <c:pt idx="183">
                  <c:v>7633.7480000000014</c:v>
                </c:pt>
                <c:pt idx="184">
                  <c:v>7912.0860000000011</c:v>
                </c:pt>
                <c:pt idx="185">
                  <c:v>8192.98</c:v>
                </c:pt>
                <c:pt idx="186">
                  <c:v>8503.8290000000015</c:v>
                </c:pt>
                <c:pt idx="187">
                  <c:v>8844.7310000000016</c:v>
                </c:pt>
                <c:pt idx="188">
                  <c:v>9186.9730000000018</c:v>
                </c:pt>
                <c:pt idx="189">
                  <c:v>9477.6</c:v>
                </c:pt>
                <c:pt idx="190">
                  <c:v>9661.08</c:v>
                </c:pt>
                <c:pt idx="191">
                  <c:v>9834.996000000001</c:v>
                </c:pt>
                <c:pt idx="192">
                  <c:v>10071.717000000001</c:v>
                </c:pt>
                <c:pt idx="193">
                  <c:v>10377.263000000001</c:v>
                </c:pt>
                <c:pt idx="194">
                  <c:v>11086.531999999999</c:v>
                </c:pt>
                <c:pt idx="195">
                  <c:v>11218.6</c:v>
                </c:pt>
                <c:pt idx="196">
                  <c:v>11389.687999999998</c:v>
                </c:pt>
                <c:pt idx="197">
                  <c:v>11451.942999999997</c:v>
                </c:pt>
                <c:pt idx="198">
                  <c:v>11639.720999999998</c:v>
                </c:pt>
                <c:pt idx="199">
                  <c:v>12349.911</c:v>
                </c:pt>
                <c:pt idx="200">
                  <c:v>12562.415999999999</c:v>
                </c:pt>
                <c:pt idx="201">
                  <c:v>12845.646999999999</c:v>
                </c:pt>
                <c:pt idx="202">
                  <c:v>13507.39</c:v>
                </c:pt>
                <c:pt idx="203">
                  <c:v>13812.008</c:v>
                </c:pt>
                <c:pt idx="204">
                  <c:v>14017.86</c:v>
                </c:pt>
                <c:pt idx="205">
                  <c:v>14355.43</c:v>
                </c:pt>
                <c:pt idx="206">
                  <c:v>14769.359</c:v>
                </c:pt>
                <c:pt idx="207">
                  <c:v>15191.323</c:v>
                </c:pt>
                <c:pt idx="208">
                  <c:v>15496.213</c:v>
                </c:pt>
                <c:pt idx="209">
                  <c:v>15663.821</c:v>
                </c:pt>
                <c:pt idx="210">
                  <c:v>16071.684999999999</c:v>
                </c:pt>
                <c:pt idx="211">
                  <c:v>16264.684999999999</c:v>
                </c:pt>
                <c:pt idx="212">
                  <c:v>16431.401999999998</c:v>
                </c:pt>
                <c:pt idx="213">
                  <c:v>16460.300999999999</c:v>
                </c:pt>
                <c:pt idx="214">
                  <c:v>16517.498</c:v>
                </c:pt>
                <c:pt idx="215">
                  <c:v>16546.594000000001</c:v>
                </c:pt>
                <c:pt idx="216">
                  <c:v>16300.449000000001</c:v>
                </c:pt>
                <c:pt idx="217">
                  <c:v>16272.89</c:v>
                </c:pt>
                <c:pt idx="218">
                  <c:v>16263.505000000001</c:v>
                </c:pt>
                <c:pt idx="219">
                  <c:v>16365.816000000001</c:v>
                </c:pt>
                <c:pt idx="220">
                  <c:v>16450.197</c:v>
                </c:pt>
                <c:pt idx="221">
                  <c:v>16825.538</c:v>
                </c:pt>
                <c:pt idx="222">
                  <c:v>16817.079000000002</c:v>
                </c:pt>
                <c:pt idx="223">
                  <c:v>16651.457999999999</c:v>
                </c:pt>
                <c:pt idx="224">
                  <c:v>16622.776000000002</c:v>
                </c:pt>
                <c:pt idx="225">
                  <c:v>16622.776000000002</c:v>
                </c:pt>
                <c:pt idx="226">
                  <c:v>16622.776000000002</c:v>
                </c:pt>
                <c:pt idx="227">
                  <c:v>16622.776000000002</c:v>
                </c:pt>
                <c:pt idx="228">
                  <c:v>16667.617999999999</c:v>
                </c:pt>
                <c:pt idx="229">
                  <c:v>16625.415000000001</c:v>
                </c:pt>
                <c:pt idx="230">
                  <c:v>16558.638000000003</c:v>
                </c:pt>
                <c:pt idx="231">
                  <c:v>16487.937000000002</c:v>
                </c:pt>
                <c:pt idx="232">
                  <c:v>16411.773000000001</c:v>
                </c:pt>
                <c:pt idx="233">
                  <c:v>16390.633000000002</c:v>
                </c:pt>
                <c:pt idx="234">
                  <c:v>16381.649000000001</c:v>
                </c:pt>
                <c:pt idx="235">
                  <c:v>16460.234</c:v>
                </c:pt>
                <c:pt idx="236">
                  <c:v>16405.669999999998</c:v>
                </c:pt>
                <c:pt idx="237">
                  <c:v>16442.054</c:v>
                </c:pt>
                <c:pt idx="238">
                  <c:v>16386.425999999999</c:v>
                </c:pt>
                <c:pt idx="239">
                  <c:v>16582.848999999998</c:v>
                </c:pt>
                <c:pt idx="240">
                  <c:v>16635.161</c:v>
                </c:pt>
                <c:pt idx="241">
                  <c:v>16594.834999999999</c:v>
                </c:pt>
                <c:pt idx="242">
                  <c:v>16580.597999999998</c:v>
                </c:pt>
                <c:pt idx="243">
                  <c:v>16536.259999999998</c:v>
                </c:pt>
                <c:pt idx="244">
                  <c:v>16624.832999999999</c:v>
                </c:pt>
                <c:pt idx="245">
                  <c:v>16633.834999999999</c:v>
                </c:pt>
                <c:pt idx="246">
                  <c:v>16657.381999999998</c:v>
                </c:pt>
                <c:pt idx="247">
                  <c:v>16761.402999999998</c:v>
                </c:pt>
                <c:pt idx="248">
                  <c:v>16861.079999999998</c:v>
                </c:pt>
                <c:pt idx="249">
                  <c:v>17005.208999999999</c:v>
                </c:pt>
                <c:pt idx="250">
                  <c:v>17028.166999999998</c:v>
                </c:pt>
                <c:pt idx="251">
                  <c:v>17035.416999999998</c:v>
                </c:pt>
                <c:pt idx="252">
                  <c:v>16970.802999999996</c:v>
                </c:pt>
                <c:pt idx="253">
                  <c:v>16956.043999999998</c:v>
                </c:pt>
                <c:pt idx="254">
                  <c:v>16891.010999999999</c:v>
                </c:pt>
                <c:pt idx="255">
                  <c:v>17019.175999999999</c:v>
                </c:pt>
                <c:pt idx="256">
                  <c:v>17161.435999999998</c:v>
                </c:pt>
                <c:pt idx="257">
                  <c:v>17130.761999999999</c:v>
                </c:pt>
                <c:pt idx="258">
                  <c:v>17176.210999999999</c:v>
                </c:pt>
                <c:pt idx="259">
                  <c:v>17236.845999999998</c:v>
                </c:pt>
                <c:pt idx="260">
                  <c:v>17226.412999999997</c:v>
                </c:pt>
                <c:pt idx="261">
                  <c:v>17131.159999999996</c:v>
                </c:pt>
                <c:pt idx="262">
                  <c:v>17148.302</c:v>
                </c:pt>
                <c:pt idx="263">
                  <c:v>16939.773000000001</c:v>
                </c:pt>
                <c:pt idx="264">
                  <c:v>16913.159</c:v>
                </c:pt>
                <c:pt idx="265">
                  <c:v>16954.03</c:v>
                </c:pt>
                <c:pt idx="266">
                  <c:v>16821.353999999999</c:v>
                </c:pt>
                <c:pt idx="267">
                  <c:v>16724.952000000001</c:v>
                </c:pt>
                <c:pt idx="268">
                  <c:v>16595.042000000001</c:v>
                </c:pt>
                <c:pt idx="269">
                  <c:v>16473.149000000001</c:v>
                </c:pt>
                <c:pt idx="270">
                  <c:v>16424.990000000002</c:v>
                </c:pt>
                <c:pt idx="271">
                  <c:v>16360.382</c:v>
                </c:pt>
                <c:pt idx="272">
                  <c:v>16232.234</c:v>
                </c:pt>
                <c:pt idx="273">
                  <c:v>16178.941000000001</c:v>
                </c:pt>
                <c:pt idx="274">
                  <c:v>16162.049000000001</c:v>
                </c:pt>
                <c:pt idx="275">
                  <c:v>16029.723</c:v>
                </c:pt>
                <c:pt idx="276">
                  <c:v>16037.87</c:v>
                </c:pt>
                <c:pt idx="277">
                  <c:v>16094.524000000001</c:v>
                </c:pt>
                <c:pt idx="278">
                  <c:v>16227.808999999999</c:v>
                </c:pt>
                <c:pt idx="279">
                  <c:v>16216.572</c:v>
                </c:pt>
                <c:pt idx="280">
                  <c:v>16293.584000000001</c:v>
                </c:pt>
                <c:pt idx="281">
                  <c:v>16337.513000000001</c:v>
                </c:pt>
                <c:pt idx="282">
                  <c:v>16427.021000000001</c:v>
                </c:pt>
                <c:pt idx="283">
                  <c:v>16491.376</c:v>
                </c:pt>
                <c:pt idx="284">
                  <c:v>16586.041000000001</c:v>
                </c:pt>
                <c:pt idx="285">
                  <c:v>16622.795000000002</c:v>
                </c:pt>
                <c:pt idx="286">
                  <c:v>16738.850999999999</c:v>
                </c:pt>
                <c:pt idx="287">
                  <c:v>16768.806</c:v>
                </c:pt>
                <c:pt idx="288">
                  <c:v>16762.37</c:v>
                </c:pt>
                <c:pt idx="289">
                  <c:v>16745.503000000001</c:v>
                </c:pt>
                <c:pt idx="290">
                  <c:v>16600.96</c:v>
                </c:pt>
                <c:pt idx="291">
                  <c:v>16629.785</c:v>
                </c:pt>
                <c:pt idx="292">
                  <c:v>16618.918000000001</c:v>
                </c:pt>
                <c:pt idx="293">
                  <c:v>16668.679</c:v>
                </c:pt>
                <c:pt idx="294">
                  <c:v>16708.761999999999</c:v>
                </c:pt>
                <c:pt idx="295">
                  <c:v>16702.026999999998</c:v>
                </c:pt>
                <c:pt idx="296">
                  <c:v>16955.82</c:v>
                </c:pt>
                <c:pt idx="297">
                  <c:v>17013.527999999998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7-48E8-892F-84E02B47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1408"/>
        <c:axId val="1"/>
      </c:lineChart>
      <c:catAx>
        <c:axId val="190741408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414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341417453141655"/>
          <c:y val="0.68263722544130034"/>
          <c:w val="0.54491203841548785"/>
          <c:h val="0.1077848250696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Level vs Last Year</a:t>
            </a:r>
          </a:p>
        </c:rich>
      </c:tx>
      <c:layout>
        <c:manualLayout>
          <c:xMode val="edge"/>
          <c:yMode val="edge"/>
          <c:x val="0.32128111328167114"/>
          <c:y val="3.4782673307657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334838489439"/>
          <c:y val="0.13695677614890273"/>
          <c:w val="0.82747965189266437"/>
          <c:h val="0.5869576120667259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[4]Data!$AO$7:$AO$47</c:f>
              <c:numCache>
                <c:formatCode>General</c:formatCode>
                <c:ptCount val="41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</c:numCache>
            </c:numRef>
          </c:cat>
          <c:val>
            <c:numRef>
              <c:f>[4]Data!$AY$7:$AY$47</c:f>
              <c:numCache>
                <c:formatCode>General</c:formatCode>
                <c:ptCount val="41"/>
                <c:pt idx="0">
                  <c:v>-259</c:v>
                </c:pt>
                <c:pt idx="1">
                  <c:v>-274</c:v>
                </c:pt>
                <c:pt idx="2">
                  <c:v>-348</c:v>
                </c:pt>
                <c:pt idx="3">
                  <c:v>-499</c:v>
                </c:pt>
                <c:pt idx="4">
                  <c:v>-503</c:v>
                </c:pt>
                <c:pt idx="5">
                  <c:v>-588</c:v>
                </c:pt>
                <c:pt idx="6">
                  <c:v>-630</c:v>
                </c:pt>
                <c:pt idx="7">
                  <c:v>-632</c:v>
                </c:pt>
                <c:pt idx="8">
                  <c:v>-708</c:v>
                </c:pt>
                <c:pt idx="9">
                  <c:v>-760</c:v>
                </c:pt>
                <c:pt idx="10">
                  <c:v>-753</c:v>
                </c:pt>
                <c:pt idx="11">
                  <c:v>-648</c:v>
                </c:pt>
                <c:pt idx="12">
                  <c:v>-534</c:v>
                </c:pt>
                <c:pt idx="13">
                  <c:v>-426</c:v>
                </c:pt>
                <c:pt idx="14">
                  <c:v>-363</c:v>
                </c:pt>
                <c:pt idx="15">
                  <c:v>-308</c:v>
                </c:pt>
                <c:pt idx="16">
                  <c:v>-335</c:v>
                </c:pt>
                <c:pt idx="17">
                  <c:v>-371</c:v>
                </c:pt>
                <c:pt idx="18">
                  <c:v>-415</c:v>
                </c:pt>
                <c:pt idx="19">
                  <c:v>-376</c:v>
                </c:pt>
                <c:pt idx="20">
                  <c:v>-360</c:v>
                </c:pt>
                <c:pt idx="21">
                  <c:v>-404</c:v>
                </c:pt>
                <c:pt idx="22">
                  <c:v>-392</c:v>
                </c:pt>
                <c:pt idx="23">
                  <c:v>-303</c:v>
                </c:pt>
                <c:pt idx="24">
                  <c:v>-279</c:v>
                </c:pt>
                <c:pt idx="25">
                  <c:v>-209</c:v>
                </c:pt>
                <c:pt idx="26">
                  <c:v>-159</c:v>
                </c:pt>
                <c:pt idx="27">
                  <c:v>-99</c:v>
                </c:pt>
                <c:pt idx="28">
                  <c:v>-36</c:v>
                </c:pt>
                <c:pt idx="29">
                  <c:v>7</c:v>
                </c:pt>
                <c:pt idx="30">
                  <c:v>46</c:v>
                </c:pt>
                <c:pt idx="31">
                  <c:v>73</c:v>
                </c:pt>
                <c:pt idx="32">
                  <c:v>115</c:v>
                </c:pt>
                <c:pt idx="33">
                  <c:v>150</c:v>
                </c:pt>
                <c:pt idx="34">
                  <c:v>186</c:v>
                </c:pt>
                <c:pt idx="35">
                  <c:v>199</c:v>
                </c:pt>
                <c:pt idx="36">
                  <c:v>239</c:v>
                </c:pt>
                <c:pt idx="37">
                  <c:v>269</c:v>
                </c:pt>
                <c:pt idx="38">
                  <c:v>283</c:v>
                </c:pt>
                <c:pt idx="39">
                  <c:v>298</c:v>
                </c:pt>
                <c:pt idx="40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5-41B1-9770-5738A7AB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6976"/>
        <c:axId val="1"/>
      </c:lineChart>
      <c:dateAx>
        <c:axId val="1892469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80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-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4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STORAGE</a:t>
            </a:r>
          </a:p>
        </c:rich>
      </c:tx>
      <c:layout>
        <c:manualLayout>
          <c:xMode val="edge"/>
          <c:yMode val="edge"/>
          <c:x val="0.31818200081775677"/>
          <c:y val="1.74029763965922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235152902720814E-2"/>
          <c:y val="0.11111131083978153"/>
          <c:w val="0.80250829762902198"/>
          <c:h val="0.79250477129097197"/>
        </c:manualLayout>
      </c:layout>
      <c:lineChart>
        <c:grouping val="standard"/>
        <c:varyColors val="0"/>
        <c:ser>
          <c:idx val="2"/>
          <c:order val="0"/>
          <c:tx>
            <c:strRef>
              <c:f>[2]StorageChartData!$F$4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[2]StorageChartData!$E$5:$E$369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[2]StorageChartData!$F$5:$F$369</c:f>
              <c:numCache>
                <c:formatCode>General</c:formatCode>
                <c:ptCount val="365"/>
                <c:pt idx="0">
                  <c:v>85.4171026003241</c:v>
                </c:pt>
                <c:pt idx="1">
                  <c:v>85.461601072073293</c:v>
                </c:pt>
                <c:pt idx="2">
                  <c:v>85.548855274116093</c:v>
                </c:pt>
                <c:pt idx="3">
                  <c:v>85.455318684341293</c:v>
                </c:pt>
                <c:pt idx="4">
                  <c:v>85.333862737560892</c:v>
                </c:pt>
                <c:pt idx="5">
                  <c:v>85.187632177012489</c:v>
                </c:pt>
                <c:pt idx="6">
                  <c:v>85.114763578064483</c:v>
                </c:pt>
                <c:pt idx="7">
                  <c:v>85.142388337227288</c:v>
                </c:pt>
                <c:pt idx="8">
                  <c:v>85.185711966976882</c:v>
                </c:pt>
                <c:pt idx="9">
                  <c:v>85.236120142440086</c:v>
                </c:pt>
                <c:pt idx="10">
                  <c:v>85.20837115527128</c:v>
                </c:pt>
                <c:pt idx="11">
                  <c:v>85.193410553977273</c:v>
                </c:pt>
                <c:pt idx="12">
                  <c:v>85.179759670803676</c:v>
                </c:pt>
                <c:pt idx="13">
                  <c:v>85.097662705695683</c:v>
                </c:pt>
                <c:pt idx="14">
                  <c:v>84.904970870903284</c:v>
                </c:pt>
                <c:pt idx="15">
                  <c:v>84.613872708500878</c:v>
                </c:pt>
                <c:pt idx="16">
                  <c:v>84.321542914153284</c:v>
                </c:pt>
                <c:pt idx="17">
                  <c:v>83.973896163419681</c:v>
                </c:pt>
                <c:pt idx="18">
                  <c:v>83.899948555505276</c:v>
                </c:pt>
                <c:pt idx="19">
                  <c:v>84.099330955763676</c:v>
                </c:pt>
                <c:pt idx="20">
                  <c:v>84.082631162385681</c:v>
                </c:pt>
                <c:pt idx="21">
                  <c:v>83.973608664320082</c:v>
                </c:pt>
                <c:pt idx="22">
                  <c:v>83.971713299885678</c:v>
                </c:pt>
                <c:pt idx="23">
                  <c:v>84.015093719580875</c:v>
                </c:pt>
                <c:pt idx="24">
                  <c:v>84.05911302616407</c:v>
                </c:pt>
                <c:pt idx="25">
                  <c:v>84.149288361033669</c:v>
                </c:pt>
                <c:pt idx="26">
                  <c:v>84.235804293783673</c:v>
                </c:pt>
                <c:pt idx="27">
                  <c:v>84.320850786691267</c:v>
                </c:pt>
                <c:pt idx="28">
                  <c:v>84.405048979786471</c:v>
                </c:pt>
                <c:pt idx="29">
                  <c:v>84.395433732122072</c:v>
                </c:pt>
                <c:pt idx="30">
                  <c:v>84.359301129234069</c:v>
                </c:pt>
                <c:pt idx="31">
                  <c:v>84.419931494905271</c:v>
                </c:pt>
                <c:pt idx="32">
                  <c:v>84.51169339888007</c:v>
                </c:pt>
                <c:pt idx="33">
                  <c:v>84.756876890264863</c:v>
                </c:pt>
                <c:pt idx="34">
                  <c:v>84.966648301196457</c:v>
                </c:pt>
                <c:pt idx="35">
                  <c:v>84.832006438922051</c:v>
                </c:pt>
                <c:pt idx="36">
                  <c:v>84.617737974173252</c:v>
                </c:pt>
                <c:pt idx="37">
                  <c:v>84.583014471810458</c:v>
                </c:pt>
                <c:pt idx="38">
                  <c:v>84.548489734257259</c:v>
                </c:pt>
                <c:pt idx="39">
                  <c:v>84.515721935646056</c:v>
                </c:pt>
                <c:pt idx="40">
                  <c:v>84.39067047543486</c:v>
                </c:pt>
                <c:pt idx="41">
                  <c:v>84.330093350337663</c:v>
                </c:pt>
                <c:pt idx="42">
                  <c:v>84.262474271986065</c:v>
                </c:pt>
                <c:pt idx="43">
                  <c:v>84.110337557095264</c:v>
                </c:pt>
                <c:pt idx="44">
                  <c:v>84.078556483788859</c:v>
                </c:pt>
                <c:pt idx="45">
                  <c:v>84.031871599134064</c:v>
                </c:pt>
                <c:pt idx="46">
                  <c:v>84.082755390391668</c:v>
                </c:pt>
                <c:pt idx="47">
                  <c:v>83.378389695114862</c:v>
                </c:pt>
                <c:pt idx="48">
                  <c:v>82.497183658611263</c:v>
                </c:pt>
                <c:pt idx="49">
                  <c:v>81.996658374322465</c:v>
                </c:pt>
                <c:pt idx="50">
                  <c:v>81.478613391816069</c:v>
                </c:pt>
                <c:pt idx="51">
                  <c:v>80.518632602022066</c:v>
                </c:pt>
                <c:pt idx="52">
                  <c:v>79.64921402860206</c:v>
                </c:pt>
                <c:pt idx="53">
                  <c:v>78.861306773976054</c:v>
                </c:pt>
                <c:pt idx="54">
                  <c:v>78.20475111415125</c:v>
                </c:pt>
                <c:pt idx="55">
                  <c:v>77.453640194902448</c:v>
                </c:pt>
                <c:pt idx="56">
                  <c:v>76.644081773516447</c:v>
                </c:pt>
                <c:pt idx="57">
                  <c:v>75.770219386853242</c:v>
                </c:pt>
                <c:pt idx="58">
                  <c:v>74.861026555283644</c:v>
                </c:pt>
                <c:pt idx="59">
                  <c:v>73.838207690683248</c:v>
                </c:pt>
                <c:pt idx="60">
                  <c:v>73.294969268560052</c:v>
                </c:pt>
                <c:pt idx="61">
                  <c:v>72.752678528654059</c:v>
                </c:pt>
                <c:pt idx="62">
                  <c:v>72.170695166145265</c:v>
                </c:pt>
                <c:pt idx="63">
                  <c:v>71.597443257772468</c:v>
                </c:pt>
                <c:pt idx="64">
                  <c:v>71.079426670238874</c:v>
                </c:pt>
                <c:pt idx="65">
                  <c:v>70.346442391751268</c:v>
                </c:pt>
                <c:pt idx="66">
                  <c:v>69.43353691748807</c:v>
                </c:pt>
                <c:pt idx="67">
                  <c:v>68.581719677832467</c:v>
                </c:pt>
                <c:pt idx="68">
                  <c:v>67.732216628460066</c:v>
                </c:pt>
                <c:pt idx="69">
                  <c:v>66.89398638328926</c:v>
                </c:pt>
                <c:pt idx="70">
                  <c:v>66.259280655034061</c:v>
                </c:pt>
                <c:pt idx="71">
                  <c:v>66.033419942639668</c:v>
                </c:pt>
                <c:pt idx="72">
                  <c:v>65.028617688280875</c:v>
                </c:pt>
                <c:pt idx="73">
                  <c:v>64.039581742569268</c:v>
                </c:pt>
                <c:pt idx="74">
                  <c:v>63.445775423260869</c:v>
                </c:pt>
                <c:pt idx="75">
                  <c:v>62.68755156332567</c:v>
                </c:pt>
                <c:pt idx="76">
                  <c:v>61.822260909076469</c:v>
                </c:pt>
                <c:pt idx="77">
                  <c:v>61.175377286861668</c:v>
                </c:pt>
                <c:pt idx="78">
                  <c:v>60.844480020708467</c:v>
                </c:pt>
                <c:pt idx="79">
                  <c:v>60.650446523451265</c:v>
                </c:pt>
                <c:pt idx="80">
                  <c:v>59.971781827930066</c:v>
                </c:pt>
                <c:pt idx="81">
                  <c:v>59.075068586906063</c:v>
                </c:pt>
                <c:pt idx="82">
                  <c:v>58.436923517570463</c:v>
                </c:pt>
                <c:pt idx="83">
                  <c:v>57.935045922702066</c:v>
                </c:pt>
                <c:pt idx="84">
                  <c:v>57.521494440099666</c:v>
                </c:pt>
                <c:pt idx="85">
                  <c:v>57.056033397847266</c:v>
                </c:pt>
                <c:pt idx="86">
                  <c:v>56.462163189850067</c:v>
                </c:pt>
                <c:pt idx="87">
                  <c:v>55.924326911302067</c:v>
                </c:pt>
                <c:pt idx="88">
                  <c:v>55.49536405721247</c:v>
                </c:pt>
                <c:pt idx="89">
                  <c:v>55.184982158907268</c:v>
                </c:pt>
                <c:pt idx="90">
                  <c:v>54.873283443738465</c:v>
                </c:pt>
                <c:pt idx="91">
                  <c:v>54.527869247741265</c:v>
                </c:pt>
                <c:pt idx="92">
                  <c:v>54.259259903796462</c:v>
                </c:pt>
                <c:pt idx="93">
                  <c:v>54.095133411640859</c:v>
                </c:pt>
                <c:pt idx="94">
                  <c:v>53.83984130993926</c:v>
                </c:pt>
                <c:pt idx="95">
                  <c:v>53.499900244949259</c:v>
                </c:pt>
                <c:pt idx="96">
                  <c:v>53.329945684626459</c:v>
                </c:pt>
                <c:pt idx="97">
                  <c:v>53.113799602301256</c:v>
                </c:pt>
                <c:pt idx="98">
                  <c:v>52.698878062261258</c:v>
                </c:pt>
                <c:pt idx="99">
                  <c:v>51.811194422587661</c:v>
                </c:pt>
                <c:pt idx="100">
                  <c:v>51.384272457168059</c:v>
                </c:pt>
                <c:pt idx="101">
                  <c:v>51.160246769890861</c:v>
                </c:pt>
                <c:pt idx="102">
                  <c:v>50.633268019067259</c:v>
                </c:pt>
                <c:pt idx="103">
                  <c:v>50.163419953517256</c:v>
                </c:pt>
                <c:pt idx="104">
                  <c:v>49.786153696781653</c:v>
                </c:pt>
                <c:pt idx="105">
                  <c:v>49.474873807461655</c:v>
                </c:pt>
                <c:pt idx="106">
                  <c:v>49.123691882614459</c:v>
                </c:pt>
                <c:pt idx="107">
                  <c:v>48.866266608581256</c:v>
                </c:pt>
                <c:pt idx="108">
                  <c:v>48.701313112842854</c:v>
                </c:pt>
                <c:pt idx="109">
                  <c:v>48.404252006152454</c:v>
                </c:pt>
                <c:pt idx="110">
                  <c:v>48.137793581397254</c:v>
                </c:pt>
                <c:pt idx="111">
                  <c:v>47.904191689543254</c:v>
                </c:pt>
                <c:pt idx="112">
                  <c:v>47.613696920312854</c:v>
                </c:pt>
                <c:pt idx="113">
                  <c:v>47.266295076219656</c:v>
                </c:pt>
                <c:pt idx="114">
                  <c:v>46.867863916633254</c:v>
                </c:pt>
                <c:pt idx="115">
                  <c:v>46.527223625438054</c:v>
                </c:pt>
                <c:pt idx="116">
                  <c:v>46.564105145733656</c:v>
                </c:pt>
                <c:pt idx="117">
                  <c:v>46.661595735470854</c:v>
                </c:pt>
                <c:pt idx="118">
                  <c:v>46.760424438301257</c:v>
                </c:pt>
                <c:pt idx="119">
                  <c:v>46.820678570582857</c:v>
                </c:pt>
                <c:pt idx="120">
                  <c:v>46.806569818472859</c:v>
                </c:pt>
                <c:pt idx="121">
                  <c:v>46.619602920106665</c:v>
                </c:pt>
                <c:pt idx="122">
                  <c:v>46.454514548247467</c:v>
                </c:pt>
                <c:pt idx="123">
                  <c:v>46.353872116529466</c:v>
                </c:pt>
                <c:pt idx="124">
                  <c:v>46.163735829289067</c:v>
                </c:pt>
                <c:pt idx="125">
                  <c:v>45.946372312505069</c:v>
                </c:pt>
                <c:pt idx="126">
                  <c:v>45.76032845071947</c:v>
                </c:pt>
                <c:pt idx="127">
                  <c:v>45.583967274658669</c:v>
                </c:pt>
                <c:pt idx="128">
                  <c:v>45.43344197447427</c:v>
                </c:pt>
                <c:pt idx="129">
                  <c:v>45.12102628624227</c:v>
                </c:pt>
                <c:pt idx="130">
                  <c:v>44.87676208210187</c:v>
                </c:pt>
                <c:pt idx="131">
                  <c:v>44.902679593525072</c:v>
                </c:pt>
                <c:pt idx="132">
                  <c:v>44.962486504985073</c:v>
                </c:pt>
                <c:pt idx="133">
                  <c:v>44.995481463378674</c:v>
                </c:pt>
                <c:pt idx="134">
                  <c:v>45.000152436404271</c:v>
                </c:pt>
                <c:pt idx="135">
                  <c:v>45.21299050439827</c:v>
                </c:pt>
                <c:pt idx="136">
                  <c:v>45.523935453017991</c:v>
                </c:pt>
                <c:pt idx="137">
                  <c:v>45.713273131648393</c:v>
                </c:pt>
                <c:pt idx="138">
                  <c:v>45.83683030641599</c:v>
                </c:pt>
                <c:pt idx="139">
                  <c:v>45.913216332619591</c:v>
                </c:pt>
                <c:pt idx="140">
                  <c:v>45.965353052051988</c:v>
                </c:pt>
                <c:pt idx="141">
                  <c:v>45.941348651921189</c:v>
                </c:pt>
                <c:pt idx="142">
                  <c:v>45.907129160325589</c:v>
                </c:pt>
                <c:pt idx="143">
                  <c:v>45.874421701031586</c:v>
                </c:pt>
                <c:pt idx="144">
                  <c:v>45.841284767773985</c:v>
                </c:pt>
                <c:pt idx="145">
                  <c:v>45.813823279704785</c:v>
                </c:pt>
                <c:pt idx="146">
                  <c:v>45.798596475540784</c:v>
                </c:pt>
                <c:pt idx="147">
                  <c:v>45.83291889891278</c:v>
                </c:pt>
                <c:pt idx="148">
                  <c:v>45.853356180585578</c:v>
                </c:pt>
                <c:pt idx="149">
                  <c:v>45.88598555370438</c:v>
                </c:pt>
                <c:pt idx="150">
                  <c:v>45.908822210578776</c:v>
                </c:pt>
                <c:pt idx="151">
                  <c:v>45.908822210578776</c:v>
                </c:pt>
                <c:pt idx="152">
                  <c:v>45.916783451077578</c:v>
                </c:pt>
                <c:pt idx="153">
                  <c:v>45.92678912961798</c:v>
                </c:pt>
                <c:pt idx="154">
                  <c:v>45.936603142091982</c:v>
                </c:pt>
                <c:pt idx="155">
                  <c:v>46.010777909788786</c:v>
                </c:pt>
                <c:pt idx="156">
                  <c:v>46.134945576471587</c:v>
                </c:pt>
                <c:pt idx="157">
                  <c:v>46.150442132877188</c:v>
                </c:pt>
                <c:pt idx="158">
                  <c:v>46.136354676996788</c:v>
                </c:pt>
                <c:pt idx="159">
                  <c:v>46.12257956581719</c:v>
                </c:pt>
                <c:pt idx="160">
                  <c:v>46.108971275102789</c:v>
                </c:pt>
                <c:pt idx="161">
                  <c:v>46.060923431753586</c:v>
                </c:pt>
                <c:pt idx="162">
                  <c:v>46.030129083751987</c:v>
                </c:pt>
                <c:pt idx="163">
                  <c:v>46.016524342409184</c:v>
                </c:pt>
                <c:pt idx="164">
                  <c:v>46.020907816335182</c:v>
                </c:pt>
                <c:pt idx="165">
                  <c:v>46.032042195044383</c:v>
                </c:pt>
                <c:pt idx="166">
                  <c:v>46.042786142877581</c:v>
                </c:pt>
                <c:pt idx="167">
                  <c:v>46.053111264861982</c:v>
                </c:pt>
                <c:pt idx="168">
                  <c:v>46.110905682624782</c:v>
                </c:pt>
                <c:pt idx="169">
                  <c:v>46.126661343157181</c:v>
                </c:pt>
                <c:pt idx="170">
                  <c:v>46.137408840361978</c:v>
                </c:pt>
                <c:pt idx="171">
                  <c:v>46.118739145745977</c:v>
                </c:pt>
                <c:pt idx="172">
                  <c:v>46.106028846046378</c:v>
                </c:pt>
                <c:pt idx="173">
                  <c:v>46.086063630796382</c:v>
                </c:pt>
                <c:pt idx="174">
                  <c:v>46.066194248579585</c:v>
                </c:pt>
                <c:pt idx="175">
                  <c:v>46.075316133591585</c:v>
                </c:pt>
                <c:pt idx="176">
                  <c:v>46.118863373751985</c:v>
                </c:pt>
                <c:pt idx="177">
                  <c:v>46.171223703595182</c:v>
                </c:pt>
                <c:pt idx="178">
                  <c:v>46.191085987068782</c:v>
                </c:pt>
                <c:pt idx="179">
                  <c:v>46.290138300309984</c:v>
                </c:pt>
                <c:pt idx="180">
                  <c:v>46.375344514939584</c:v>
                </c:pt>
                <c:pt idx="181">
                  <c:v>46.507796414936784</c:v>
                </c:pt>
                <c:pt idx="182">
                  <c:v>46.938090283376383</c:v>
                </c:pt>
                <c:pt idx="183">
                  <c:v>47.36376996873598</c:v>
                </c:pt>
                <c:pt idx="184">
                  <c:v>47.433831014748378</c:v>
                </c:pt>
                <c:pt idx="185">
                  <c:v>47.381208031406779</c:v>
                </c:pt>
                <c:pt idx="186">
                  <c:v>47.581623298800778</c:v>
                </c:pt>
                <c:pt idx="187">
                  <c:v>47.95010131145478</c:v>
                </c:pt>
                <c:pt idx="188">
                  <c:v>48.325269889574777</c:v>
                </c:pt>
                <c:pt idx="189">
                  <c:v>48.505233677809578</c:v>
                </c:pt>
                <c:pt idx="190">
                  <c:v>48.600658533275578</c:v>
                </c:pt>
                <c:pt idx="191">
                  <c:v>48.64343910917038</c:v>
                </c:pt>
                <c:pt idx="192">
                  <c:v>48.854708354917179</c:v>
                </c:pt>
                <c:pt idx="193">
                  <c:v>48.984941897664378</c:v>
                </c:pt>
                <c:pt idx="194">
                  <c:v>49.201457114635978</c:v>
                </c:pt>
                <c:pt idx="195">
                  <c:v>49.423576789363977</c:v>
                </c:pt>
                <c:pt idx="196">
                  <c:v>49.832794489242779</c:v>
                </c:pt>
                <c:pt idx="197">
                  <c:v>50.395078839371578</c:v>
                </c:pt>
                <c:pt idx="198">
                  <c:v>50.932219441085977</c:v>
                </c:pt>
                <c:pt idx="199">
                  <c:v>51.226490741698775</c:v>
                </c:pt>
                <c:pt idx="200">
                  <c:v>51.109258547122373</c:v>
                </c:pt>
                <c:pt idx="201">
                  <c:v>51.365757435167971</c:v>
                </c:pt>
                <c:pt idx="202">
                  <c:v>51.929912304129971</c:v>
                </c:pt>
                <c:pt idx="203">
                  <c:v>52.432915049795568</c:v>
                </c:pt>
                <c:pt idx="204">
                  <c:v>52.742054668040765</c:v>
                </c:pt>
                <c:pt idx="205">
                  <c:v>53.099316666438767</c:v>
                </c:pt>
                <c:pt idx="206">
                  <c:v>53.294482413236366</c:v>
                </c:pt>
                <c:pt idx="207">
                  <c:v>53.692342123995168</c:v>
                </c:pt>
                <c:pt idx="208">
                  <c:v>54.306017825520371</c:v>
                </c:pt>
                <c:pt idx="209">
                  <c:v>54.916044773040774</c:v>
                </c:pt>
                <c:pt idx="210">
                  <c:v>55.426487001579972</c:v>
                </c:pt>
                <c:pt idx="211">
                  <c:v>55.755002639389573</c:v>
                </c:pt>
                <c:pt idx="212">
                  <c:v>55.823707825450775</c:v>
                </c:pt>
                <c:pt idx="213">
                  <c:v>56.023658125165177</c:v>
                </c:pt>
                <c:pt idx="214">
                  <c:v>56.422316444533976</c:v>
                </c:pt>
                <c:pt idx="215">
                  <c:v>56.505212018251974</c:v>
                </c:pt>
                <c:pt idx="216">
                  <c:v>56.388821024744772</c:v>
                </c:pt>
                <c:pt idx="217">
                  <c:v>56.264458142623972</c:v>
                </c:pt>
                <c:pt idx="218">
                  <c:v>56.453781623767973</c:v>
                </c:pt>
                <c:pt idx="219">
                  <c:v>56.550278389457176</c:v>
                </c:pt>
                <c:pt idx="220">
                  <c:v>56.557898890282374</c:v>
                </c:pt>
                <c:pt idx="221">
                  <c:v>56.458679756575975</c:v>
                </c:pt>
                <c:pt idx="222">
                  <c:v>56.470158424330378</c:v>
                </c:pt>
                <c:pt idx="223">
                  <c:v>56.677789564187179</c:v>
                </c:pt>
                <c:pt idx="224">
                  <c:v>56.966892979750376</c:v>
                </c:pt>
                <c:pt idx="225">
                  <c:v>57.423949110053975</c:v>
                </c:pt>
                <c:pt idx="226">
                  <c:v>57.650974016333173</c:v>
                </c:pt>
                <c:pt idx="227">
                  <c:v>57.593239937887574</c:v>
                </c:pt>
                <c:pt idx="228">
                  <c:v>57.423658061582778</c:v>
                </c:pt>
                <c:pt idx="229">
                  <c:v>57.187823614992375</c:v>
                </c:pt>
                <c:pt idx="230">
                  <c:v>57.140744750089972</c:v>
                </c:pt>
                <c:pt idx="231">
                  <c:v>57.057973404377975</c:v>
                </c:pt>
                <c:pt idx="232">
                  <c:v>57.032535058120779</c:v>
                </c:pt>
                <c:pt idx="233">
                  <c:v>56.960547803134865</c:v>
                </c:pt>
                <c:pt idx="234">
                  <c:v>57.118136352803262</c:v>
                </c:pt>
                <c:pt idx="235">
                  <c:v>57.542208172828062</c:v>
                </c:pt>
                <c:pt idx="236">
                  <c:v>58.031982410540465</c:v>
                </c:pt>
                <c:pt idx="237">
                  <c:v>58.543734357200066</c:v>
                </c:pt>
                <c:pt idx="238">
                  <c:v>58.960785520200069</c:v>
                </c:pt>
                <c:pt idx="239">
                  <c:v>59.323204755532871</c:v>
                </c:pt>
                <c:pt idx="240">
                  <c:v>59.680882030408071</c:v>
                </c:pt>
                <c:pt idx="241">
                  <c:v>59.974120463885271</c:v>
                </c:pt>
                <c:pt idx="242">
                  <c:v>60.19990309010447</c:v>
                </c:pt>
                <c:pt idx="243">
                  <c:v>60.385141244536868</c:v>
                </c:pt>
                <c:pt idx="244">
                  <c:v>60.721823986398071</c:v>
                </c:pt>
                <c:pt idx="245">
                  <c:v>61.009518301436074</c:v>
                </c:pt>
                <c:pt idx="246">
                  <c:v>61.502802867660876</c:v>
                </c:pt>
                <c:pt idx="247">
                  <c:v>62.059940628969677</c:v>
                </c:pt>
                <c:pt idx="248">
                  <c:v>62.458911293039279</c:v>
                </c:pt>
                <c:pt idx="249">
                  <c:v>62.685094998249276</c:v>
                </c:pt>
                <c:pt idx="250">
                  <c:v>62.788995753096074</c:v>
                </c:pt>
                <c:pt idx="251">
                  <c:v>62.863702926532874</c:v>
                </c:pt>
                <c:pt idx="252">
                  <c:v>63.218420025493671</c:v>
                </c:pt>
                <c:pt idx="253">
                  <c:v>63.668008277950868</c:v>
                </c:pt>
                <c:pt idx="254">
                  <c:v>63.988740143841667</c:v>
                </c:pt>
                <c:pt idx="255">
                  <c:v>64.366673232517726</c:v>
                </c:pt>
                <c:pt idx="256">
                  <c:v>64.756575252149332</c:v>
                </c:pt>
                <c:pt idx="257">
                  <c:v>64.798543021947737</c:v>
                </c:pt>
                <c:pt idx="258">
                  <c:v>64.977960206956141</c:v>
                </c:pt>
                <c:pt idx="259">
                  <c:v>65.311920580800134</c:v>
                </c:pt>
                <c:pt idx="260">
                  <c:v>65.721088589476537</c:v>
                </c:pt>
                <c:pt idx="261">
                  <c:v>66.190439743002543</c:v>
                </c:pt>
                <c:pt idx="262">
                  <c:v>66.555087983700147</c:v>
                </c:pt>
                <c:pt idx="263">
                  <c:v>66.936141419932952</c:v>
                </c:pt>
                <c:pt idx="264">
                  <c:v>67.38602781960455</c:v>
                </c:pt>
                <c:pt idx="265">
                  <c:v>67.769672297105345</c:v>
                </c:pt>
                <c:pt idx="266">
                  <c:v>68.149909377870145</c:v>
                </c:pt>
                <c:pt idx="267">
                  <c:v>68.492679292025343</c:v>
                </c:pt>
                <c:pt idx="268">
                  <c:v>68.719792932594544</c:v>
                </c:pt>
                <c:pt idx="269">
                  <c:v>68.966119321634537</c:v>
                </c:pt>
                <c:pt idx="270">
                  <c:v>69.131090114310595</c:v>
                </c:pt>
                <c:pt idx="271">
                  <c:v>69.308154065948202</c:v>
                </c:pt>
                <c:pt idx="272">
                  <c:v>69.556226745815408</c:v>
                </c:pt>
                <c:pt idx="273">
                  <c:v>69.862125787789807</c:v>
                </c:pt>
                <c:pt idx="274">
                  <c:v>70.16014877418381</c:v>
                </c:pt>
                <c:pt idx="275">
                  <c:v>70.314528691925815</c:v>
                </c:pt>
                <c:pt idx="276">
                  <c:v>70.349812995001415</c:v>
                </c:pt>
                <c:pt idx="277">
                  <c:v>70.200093402170211</c:v>
                </c:pt>
                <c:pt idx="278">
                  <c:v>69.938195919921014</c:v>
                </c:pt>
                <c:pt idx="279">
                  <c:v>69.879723572182613</c:v>
                </c:pt>
                <c:pt idx="280">
                  <c:v>69.888717679817006</c:v>
                </c:pt>
                <c:pt idx="281">
                  <c:v>69.949213169367411</c:v>
                </c:pt>
                <c:pt idx="282">
                  <c:v>70.047967335394205</c:v>
                </c:pt>
                <c:pt idx="283">
                  <c:v>69.991961800917807</c:v>
                </c:pt>
                <c:pt idx="284">
                  <c:v>69.930287919996204</c:v>
                </c:pt>
                <c:pt idx="285">
                  <c:v>70.157859429501798</c:v>
                </c:pt>
                <c:pt idx="286">
                  <c:v>70.480060735235</c:v>
                </c:pt>
                <c:pt idx="287">
                  <c:v>70.708881623543803</c:v>
                </c:pt>
                <c:pt idx="288">
                  <c:v>70.808200139655</c:v>
                </c:pt>
                <c:pt idx="289">
                  <c:v>71.150505086130593</c:v>
                </c:pt>
                <c:pt idx="290">
                  <c:v>71.540957258360194</c:v>
                </c:pt>
                <c:pt idx="291">
                  <c:v>71.966235864729001</c:v>
                </c:pt>
                <c:pt idx="292">
                  <c:v>72.290779755718205</c:v>
                </c:pt>
                <c:pt idx="293">
                  <c:v>72.509232929583405</c:v>
                </c:pt>
                <c:pt idx="294">
                  <c:v>72.590179898293002</c:v>
                </c:pt>
                <c:pt idx="295">
                  <c:v>72.8341140108746</c:v>
                </c:pt>
                <c:pt idx="296">
                  <c:v>73.175790718577005</c:v>
                </c:pt>
                <c:pt idx="297">
                  <c:v>73.5273879199014</c:v>
                </c:pt>
                <c:pt idx="298">
                  <c:v>73.878985121225796</c:v>
                </c:pt>
                <c:pt idx="299">
                  <c:v>73.9439244240194</c:v>
                </c:pt>
                <c:pt idx="300">
                  <c:v>73.916125745648202</c:v>
                </c:pt>
                <c:pt idx="301">
                  <c:v>73.846873956360596</c:v>
                </c:pt>
                <c:pt idx="302">
                  <c:v>74.04741345176059</c:v>
                </c:pt>
                <c:pt idx="303">
                  <c:v>74.207568197095796</c:v>
                </c:pt>
                <c:pt idx="304">
                  <c:v>74.257149368976201</c:v>
                </c:pt>
                <c:pt idx="305">
                  <c:v>74.379858243931395</c:v>
                </c:pt>
                <c:pt idx="306">
                  <c:v>74.494786896339392</c:v>
                </c:pt>
                <c:pt idx="307">
                  <c:v>74.695429323515796</c:v>
                </c:pt>
                <c:pt idx="308">
                  <c:v>74.935402337391793</c:v>
                </c:pt>
                <c:pt idx="309">
                  <c:v>75.210176939805791</c:v>
                </c:pt>
                <c:pt idx="310">
                  <c:v>75.52302565137299</c:v>
                </c:pt>
                <c:pt idx="311">
                  <c:v>76.053635409343386</c:v>
                </c:pt>
                <c:pt idx="312">
                  <c:v>76.382821878385386</c:v>
                </c:pt>
                <c:pt idx="313">
                  <c:v>76.504480139346981</c:v>
                </c:pt>
                <c:pt idx="314">
                  <c:v>76.588376635856179</c:v>
                </c:pt>
                <c:pt idx="315">
                  <c:v>76.621989184908173</c:v>
                </c:pt>
                <c:pt idx="316">
                  <c:v>76.665990744633376</c:v>
                </c:pt>
                <c:pt idx="317">
                  <c:v>76.87891399754578</c:v>
                </c:pt>
                <c:pt idx="318">
                  <c:v>77.249166695999776</c:v>
                </c:pt>
                <c:pt idx="319">
                  <c:v>77.472013991905783</c:v>
                </c:pt>
                <c:pt idx="320">
                  <c:v>77.58891964429499</c:v>
                </c:pt>
                <c:pt idx="321">
                  <c:v>77.694151413491795</c:v>
                </c:pt>
                <c:pt idx="322">
                  <c:v>77.920732648320993</c:v>
                </c:pt>
                <c:pt idx="323">
                  <c:v>78.273781542629791</c:v>
                </c:pt>
                <c:pt idx="324">
                  <c:v>78.485327639361387</c:v>
                </c:pt>
                <c:pt idx="325">
                  <c:v>78.693622511707389</c:v>
                </c:pt>
                <c:pt idx="326">
                  <c:v>79.063814870844183</c:v>
                </c:pt>
                <c:pt idx="327">
                  <c:v>79.156730320588977</c:v>
                </c:pt>
                <c:pt idx="328">
                  <c:v>79.046288073883375</c:v>
                </c:pt>
                <c:pt idx="329">
                  <c:v>79.07720310051937</c:v>
                </c:pt>
                <c:pt idx="330">
                  <c:v>79.167112232518974</c:v>
                </c:pt>
                <c:pt idx="331">
                  <c:v>79.004263514139367</c:v>
                </c:pt>
                <c:pt idx="332">
                  <c:v>78.72231563172177</c:v>
                </c:pt>
                <c:pt idx="333">
                  <c:v>78.621531225139776</c:v>
                </c:pt>
                <c:pt idx="334">
                  <c:v>78.381256514677773</c:v>
                </c:pt>
                <c:pt idx="335">
                  <c:v>78.108615084595371</c:v>
                </c:pt>
                <c:pt idx="336">
                  <c:v>77.868869230501772</c:v>
                </c:pt>
                <c:pt idx="337">
                  <c:v>77.790619784208175</c:v>
                </c:pt>
                <c:pt idx="338">
                  <c:v>77.708955842435373</c:v>
                </c:pt>
                <c:pt idx="339">
                  <c:v>77.52645780287817</c:v>
                </c:pt>
                <c:pt idx="340">
                  <c:v>77.13452719239929</c:v>
                </c:pt>
                <c:pt idx="341">
                  <c:v>77.135680738169285</c:v>
                </c:pt>
                <c:pt idx="342">
                  <c:v>77.205259069644086</c:v>
                </c:pt>
                <c:pt idx="343">
                  <c:v>77.313202558743285</c:v>
                </c:pt>
                <c:pt idx="344">
                  <c:v>77.278951122803278</c:v>
                </c:pt>
                <c:pt idx="345">
                  <c:v>77.261253956005675</c:v>
                </c:pt>
                <c:pt idx="346">
                  <c:v>77.061811216430073</c:v>
                </c:pt>
                <c:pt idx="347">
                  <c:v>76.840078423206478</c:v>
                </c:pt>
                <c:pt idx="348">
                  <c:v>76.764136068452885</c:v>
                </c:pt>
                <c:pt idx="349">
                  <c:v>76.749413275056085</c:v>
                </c:pt>
                <c:pt idx="350">
                  <c:v>76.734875048982488</c:v>
                </c:pt>
                <c:pt idx="351">
                  <c:v>76.719811515912085</c:v>
                </c:pt>
                <c:pt idx="352">
                  <c:v>76.705266191095291</c:v>
                </c:pt>
                <c:pt idx="353">
                  <c:v>76.560622199652087</c:v>
                </c:pt>
                <c:pt idx="354">
                  <c:v>76.432890963882883</c:v>
                </c:pt>
                <c:pt idx="355">
                  <c:v>76.409358630174879</c:v>
                </c:pt>
                <c:pt idx="356">
                  <c:v>76.454655710534084</c:v>
                </c:pt>
                <c:pt idx="357">
                  <c:v>76.560533465362084</c:v>
                </c:pt>
                <c:pt idx="358">
                  <c:v>76.660178523660491</c:v>
                </c:pt>
                <c:pt idx="359">
                  <c:v>76.729664571473691</c:v>
                </c:pt>
                <c:pt idx="360">
                  <c:v>76.742463605463286</c:v>
                </c:pt>
                <c:pt idx="361">
                  <c:v>76.771213515423284</c:v>
                </c:pt>
                <c:pt idx="362">
                  <c:v>77.016237285086078</c:v>
                </c:pt>
                <c:pt idx="363">
                  <c:v>77.331627346718875</c:v>
                </c:pt>
                <c:pt idx="364">
                  <c:v>77.630629959674479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B-4B88-966F-B1E196AAA9AA}"/>
            </c:ext>
          </c:extLst>
        </c:ser>
        <c:ser>
          <c:idx val="3"/>
          <c:order val="1"/>
          <c:tx>
            <c:strRef>
              <c:f>[2]StorageChartData!$G$4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[2]StorageChartData!$E$5:$E$369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[2]StorageChartData!$G$5:$G$369</c:f>
              <c:numCache>
                <c:formatCode>General</c:formatCode>
                <c:ptCount val="365"/>
                <c:pt idx="0">
                  <c:v>77.808645142900886</c:v>
                </c:pt>
                <c:pt idx="1">
                  <c:v>77.881748000374486</c:v>
                </c:pt>
                <c:pt idx="2">
                  <c:v>78.190234534245292</c:v>
                </c:pt>
                <c:pt idx="3">
                  <c:v>78.454818890795693</c:v>
                </c:pt>
                <c:pt idx="4">
                  <c:v>78.59040133654409</c:v>
                </c:pt>
                <c:pt idx="5">
                  <c:v>78.680491486495285</c:v>
                </c:pt>
                <c:pt idx="6">
                  <c:v>78.755251900506082</c:v>
                </c:pt>
                <c:pt idx="7">
                  <c:v>78.800911016768481</c:v>
                </c:pt>
                <c:pt idx="8">
                  <c:v>78.930881906017277</c:v>
                </c:pt>
                <c:pt idx="9">
                  <c:v>79.12626061511088</c:v>
                </c:pt>
                <c:pt idx="10">
                  <c:v>79.339130627449279</c:v>
                </c:pt>
                <c:pt idx="11">
                  <c:v>79.543638320298072</c:v>
                </c:pt>
                <c:pt idx="12">
                  <c:v>79.754396456534465</c:v>
                </c:pt>
                <c:pt idx="13">
                  <c:v>79.893563767598863</c:v>
                </c:pt>
                <c:pt idx="14">
                  <c:v>80.070620620493258</c:v>
                </c:pt>
                <c:pt idx="15">
                  <c:v>80.210313238554463</c:v>
                </c:pt>
                <c:pt idx="16">
                  <c:v>80.117436831897265</c:v>
                </c:pt>
                <c:pt idx="17">
                  <c:v>80.155166652005263</c:v>
                </c:pt>
                <c:pt idx="18">
                  <c:v>80.288488148044465</c:v>
                </c:pt>
                <c:pt idx="19">
                  <c:v>80.30769379777206</c:v>
                </c:pt>
                <c:pt idx="20">
                  <c:v>80.292946158774058</c:v>
                </c:pt>
                <c:pt idx="21">
                  <c:v>80.436575029939661</c:v>
                </c:pt>
                <c:pt idx="22">
                  <c:v>80.677399892999659</c:v>
                </c:pt>
                <c:pt idx="23">
                  <c:v>80.837465904044862</c:v>
                </c:pt>
                <c:pt idx="24">
                  <c:v>80.948085619330456</c:v>
                </c:pt>
                <c:pt idx="25">
                  <c:v>80.954659055533654</c:v>
                </c:pt>
                <c:pt idx="26">
                  <c:v>80.972242642440051</c:v>
                </c:pt>
                <c:pt idx="27">
                  <c:v>81.018707466055645</c:v>
                </c:pt>
                <c:pt idx="28">
                  <c:v>80.963656712539645</c:v>
                </c:pt>
                <c:pt idx="29">
                  <c:v>80.729146181556047</c:v>
                </c:pt>
                <c:pt idx="30">
                  <c:v>80.422221371189252</c:v>
                </c:pt>
                <c:pt idx="31">
                  <c:v>80.120237286089647</c:v>
                </c:pt>
                <c:pt idx="32">
                  <c:v>79.992406667915645</c:v>
                </c:pt>
                <c:pt idx="33">
                  <c:v>79.691647116018046</c:v>
                </c:pt>
                <c:pt idx="34">
                  <c:v>79.366606313004851</c:v>
                </c:pt>
                <c:pt idx="35">
                  <c:v>78.962148320441656</c:v>
                </c:pt>
                <c:pt idx="36">
                  <c:v>78.432287479878852</c:v>
                </c:pt>
                <c:pt idx="37">
                  <c:v>77.803697318890457</c:v>
                </c:pt>
                <c:pt idx="38">
                  <c:v>77.370453922651251</c:v>
                </c:pt>
                <c:pt idx="39">
                  <c:v>76.997052931588044</c:v>
                </c:pt>
                <c:pt idx="40">
                  <c:v>76.569740535292439</c:v>
                </c:pt>
                <c:pt idx="41">
                  <c:v>76.164075756385245</c:v>
                </c:pt>
                <c:pt idx="42">
                  <c:v>75.925795792762443</c:v>
                </c:pt>
                <c:pt idx="43">
                  <c:v>75.598717650450837</c:v>
                </c:pt>
                <c:pt idx="44">
                  <c:v>75.100584642620433</c:v>
                </c:pt>
                <c:pt idx="45">
                  <c:v>74.488523905173238</c:v>
                </c:pt>
                <c:pt idx="46">
                  <c:v>73.994632396404839</c:v>
                </c:pt>
                <c:pt idx="47">
                  <c:v>73.567767220930833</c:v>
                </c:pt>
                <c:pt idx="48">
                  <c:v>73.118168320358834</c:v>
                </c:pt>
                <c:pt idx="49">
                  <c:v>72.645136468483628</c:v>
                </c:pt>
                <c:pt idx="50">
                  <c:v>72.102725049943231</c:v>
                </c:pt>
                <c:pt idx="51">
                  <c:v>71.53262498355123</c:v>
                </c:pt>
                <c:pt idx="52">
                  <c:v>70.907800705830425</c:v>
                </c:pt>
                <c:pt idx="53">
                  <c:v>70.530733213904426</c:v>
                </c:pt>
                <c:pt idx="54">
                  <c:v>70.325469504904831</c:v>
                </c:pt>
                <c:pt idx="55">
                  <c:v>69.781684479555224</c:v>
                </c:pt>
                <c:pt idx="56">
                  <c:v>69.034751170679627</c:v>
                </c:pt>
                <c:pt idx="57">
                  <c:v>68.58409100799922</c:v>
                </c:pt>
                <c:pt idx="58">
                  <c:v>68.294543920986015</c:v>
                </c:pt>
                <c:pt idx="59">
                  <c:v>67.966631676348413</c:v>
                </c:pt>
                <c:pt idx="60">
                  <c:v>67.554215992658015</c:v>
                </c:pt>
                <c:pt idx="61">
                  <c:v>66.912652878471619</c:v>
                </c:pt>
                <c:pt idx="62">
                  <c:v>66.267682367549213</c:v>
                </c:pt>
                <c:pt idx="63">
                  <c:v>65.612766517403614</c:v>
                </c:pt>
                <c:pt idx="64">
                  <c:v>65.08521986712401</c:v>
                </c:pt>
                <c:pt idx="65">
                  <c:v>64.67664815287641</c:v>
                </c:pt>
                <c:pt idx="66">
                  <c:v>64.364750672898012</c:v>
                </c:pt>
                <c:pt idx="67">
                  <c:v>64.105156732817207</c:v>
                </c:pt>
                <c:pt idx="68">
                  <c:v>63.82138447339721</c:v>
                </c:pt>
                <c:pt idx="69">
                  <c:v>63.639763128625212</c:v>
                </c:pt>
                <c:pt idx="70">
                  <c:v>63.369734036040413</c:v>
                </c:pt>
                <c:pt idx="71">
                  <c:v>62.913125126558413</c:v>
                </c:pt>
                <c:pt idx="72">
                  <c:v>62.38414807952401</c:v>
                </c:pt>
                <c:pt idx="73">
                  <c:v>61.916443834420413</c:v>
                </c:pt>
                <c:pt idx="74">
                  <c:v>61.237619417177214</c:v>
                </c:pt>
                <c:pt idx="75">
                  <c:v>60.552125730697611</c:v>
                </c:pt>
                <c:pt idx="76">
                  <c:v>60.068935577303208</c:v>
                </c:pt>
                <c:pt idx="77">
                  <c:v>59.58855652621601</c:v>
                </c:pt>
                <c:pt idx="78">
                  <c:v>59.059327473798007</c:v>
                </c:pt>
                <c:pt idx="79">
                  <c:v>58.473052921024809</c:v>
                </c:pt>
                <c:pt idx="80">
                  <c:v>57.710314260414407</c:v>
                </c:pt>
                <c:pt idx="81">
                  <c:v>57.061886661553608</c:v>
                </c:pt>
                <c:pt idx="82">
                  <c:v>56.579527061113609</c:v>
                </c:pt>
                <c:pt idx="83">
                  <c:v>56.109455385152806</c:v>
                </c:pt>
                <c:pt idx="84">
                  <c:v>55.745382142654407</c:v>
                </c:pt>
                <c:pt idx="85">
                  <c:v>55.377848262846008</c:v>
                </c:pt>
                <c:pt idx="86">
                  <c:v>55.047717660958405</c:v>
                </c:pt>
                <c:pt idx="87">
                  <c:v>54.809994948676803</c:v>
                </c:pt>
                <c:pt idx="88">
                  <c:v>54.404638965098805</c:v>
                </c:pt>
                <c:pt idx="89">
                  <c:v>53.899630824479203</c:v>
                </c:pt>
                <c:pt idx="90">
                  <c:v>53.394750461237201</c:v>
                </c:pt>
                <c:pt idx="91">
                  <c:v>53</c:v>
                </c:pt>
                <c:pt idx="92">
                  <c:v>52.714119413849602</c:v>
                </c:pt>
                <c:pt idx="93">
                  <c:v>52.298598030009202</c:v>
                </c:pt>
                <c:pt idx="94">
                  <c:v>51.948672582708404</c:v>
                </c:pt>
                <c:pt idx="95">
                  <c:v>51.713125635217601</c:v>
                </c:pt>
                <c:pt idx="96">
                  <c:v>51.335287929654399</c:v>
                </c:pt>
                <c:pt idx="97">
                  <c:v>50.917675965941598</c:v>
                </c:pt>
                <c:pt idx="98">
                  <c:v>50.650365692002396</c:v>
                </c:pt>
                <c:pt idx="99">
                  <c:v>50.569837549141596</c:v>
                </c:pt>
                <c:pt idx="100">
                  <c:v>50.259626020673196</c:v>
                </c:pt>
                <c:pt idx="101">
                  <c:v>49.590640461505195</c:v>
                </c:pt>
                <c:pt idx="102">
                  <c:v>48.697824430497995</c:v>
                </c:pt>
                <c:pt idx="103">
                  <c:v>47.798974467770798</c:v>
                </c:pt>
                <c:pt idx="104">
                  <c:v>47.098296569586395</c:v>
                </c:pt>
                <c:pt idx="105">
                  <c:v>46.747778377228393</c:v>
                </c:pt>
                <c:pt idx="106">
                  <c:v>46.36638775069359</c:v>
                </c:pt>
                <c:pt idx="107">
                  <c:v>45.921009052953991</c:v>
                </c:pt>
                <c:pt idx="108">
                  <c:v>45.573891158588793</c:v>
                </c:pt>
                <c:pt idx="109">
                  <c:v>45.161191525170395</c:v>
                </c:pt>
                <c:pt idx="110">
                  <c:v>44.662139230095597</c:v>
                </c:pt>
                <c:pt idx="111">
                  <c:v>44.1638181055704</c:v>
                </c:pt>
                <c:pt idx="112">
                  <c:v>43.683318375848799</c:v>
                </c:pt>
                <c:pt idx="113">
                  <c:v>43.3297299770568</c:v>
                </c:pt>
                <c:pt idx="114">
                  <c:v>43.242149232826797</c:v>
                </c:pt>
                <c:pt idx="115">
                  <c:v>43.144555711313195</c:v>
                </c:pt>
                <c:pt idx="116">
                  <c:v>43.027160245643195</c:v>
                </c:pt>
                <c:pt idx="117">
                  <c:v>42.940090610923598</c:v>
                </c:pt>
                <c:pt idx="118">
                  <c:v>42.902676684888</c:v>
                </c:pt>
                <c:pt idx="119">
                  <c:v>42.910023884099999</c:v>
                </c:pt>
                <c:pt idx="120">
                  <c:v>42.872624155550803</c:v>
                </c:pt>
                <c:pt idx="121">
                  <c:v>42.740633673861602</c:v>
                </c:pt>
                <c:pt idx="122">
                  <c:v>42.471087295814399</c:v>
                </c:pt>
                <c:pt idx="123">
                  <c:v>42.353663435171597</c:v>
                </c:pt>
                <c:pt idx="124">
                  <c:v>42.24939709505</c:v>
                </c:pt>
                <c:pt idx="125">
                  <c:v>42.094864554329199</c:v>
                </c:pt>
                <c:pt idx="126">
                  <c:v>42.093821039078797</c:v>
                </c:pt>
                <c:pt idx="127">
                  <c:v>42.154462052864794</c:v>
                </c:pt>
                <c:pt idx="128">
                  <c:v>42.006357424111592</c:v>
                </c:pt>
                <c:pt idx="129">
                  <c:v>41.670636561953991</c:v>
                </c:pt>
                <c:pt idx="130">
                  <c:v>41.150657171925587</c:v>
                </c:pt>
                <c:pt idx="131">
                  <c:v>40.629215440797985</c:v>
                </c:pt>
                <c:pt idx="132">
                  <c:v>40.203798408936784</c:v>
                </c:pt>
                <c:pt idx="133">
                  <c:v>39.902545494386786</c:v>
                </c:pt>
                <c:pt idx="134">
                  <c:v>39.674054697636784</c:v>
                </c:pt>
                <c:pt idx="135">
                  <c:v>39.414034832963985</c:v>
                </c:pt>
                <c:pt idx="136">
                  <c:v>39.228519827546783</c:v>
                </c:pt>
                <c:pt idx="137">
                  <c:v>39.150117758274384</c:v>
                </c:pt>
                <c:pt idx="138">
                  <c:v>39.110105692227584</c:v>
                </c:pt>
                <c:pt idx="139">
                  <c:v>39.062178527512785</c:v>
                </c:pt>
                <c:pt idx="140">
                  <c:v>39.115053516237985</c:v>
                </c:pt>
                <c:pt idx="141">
                  <c:v>39.198119459792785</c:v>
                </c:pt>
                <c:pt idx="142">
                  <c:v>39.203841046811988</c:v>
                </c:pt>
                <c:pt idx="143">
                  <c:v>39.282076295619184</c:v>
                </c:pt>
                <c:pt idx="144">
                  <c:v>39.270828337018784</c:v>
                </c:pt>
                <c:pt idx="145">
                  <c:v>39.159530691757581</c:v>
                </c:pt>
                <c:pt idx="146">
                  <c:v>39.068780358688784</c:v>
                </c:pt>
                <c:pt idx="147">
                  <c:v>39.125942988306782</c:v>
                </c:pt>
                <c:pt idx="148">
                  <c:v>39.119355354617184</c:v>
                </c:pt>
                <c:pt idx="149">
                  <c:v>39.387162540580384</c:v>
                </c:pt>
                <c:pt idx="150">
                  <c:v>39.773291578201182</c:v>
                </c:pt>
                <c:pt idx="151">
                  <c:v>40.199262312031983</c:v>
                </c:pt>
                <c:pt idx="152">
                  <c:v>40.387006322813981</c:v>
                </c:pt>
                <c:pt idx="153">
                  <c:v>40.538898131064379</c:v>
                </c:pt>
                <c:pt idx="154">
                  <c:v>40.693987923126379</c:v>
                </c:pt>
                <c:pt idx="155">
                  <c:v>40.831316659701976</c:v>
                </c:pt>
                <c:pt idx="156">
                  <c:v>40.914471337546779</c:v>
                </c:pt>
                <c:pt idx="157">
                  <c:v>40.925790283579175</c:v>
                </c:pt>
                <c:pt idx="158">
                  <c:v>40.901807179677974</c:v>
                </c:pt>
                <c:pt idx="159">
                  <c:v>40.878778856737171</c:v>
                </c:pt>
                <c:pt idx="160">
                  <c:v>40.761489872215172</c:v>
                </c:pt>
                <c:pt idx="161">
                  <c:v>40.616448351152769</c:v>
                </c:pt>
                <c:pt idx="162">
                  <c:v>40.540459854568368</c:v>
                </c:pt>
                <c:pt idx="163">
                  <c:v>40.525041384337968</c:v>
                </c:pt>
                <c:pt idx="164">
                  <c:v>40.491801519303969</c:v>
                </c:pt>
                <c:pt idx="165">
                  <c:v>40.556581100375567</c:v>
                </c:pt>
                <c:pt idx="166">
                  <c:v>40.651313828379564</c:v>
                </c:pt>
                <c:pt idx="167">
                  <c:v>40.763537859628364</c:v>
                </c:pt>
                <c:pt idx="168">
                  <c:v>40.798325250679966</c:v>
                </c:pt>
                <c:pt idx="169">
                  <c:v>40.862107458331963</c:v>
                </c:pt>
                <c:pt idx="170">
                  <c:v>41.10233247759156</c:v>
                </c:pt>
                <c:pt idx="171">
                  <c:v>41.477557845657159</c:v>
                </c:pt>
                <c:pt idx="172">
                  <c:v>41.921502597270361</c:v>
                </c:pt>
                <c:pt idx="173">
                  <c:v>42.328810735228359</c:v>
                </c:pt>
                <c:pt idx="174">
                  <c:v>42.667839611717156</c:v>
                </c:pt>
                <c:pt idx="175">
                  <c:v>42.975200994790754</c:v>
                </c:pt>
                <c:pt idx="176">
                  <c:v>43.159874799138755</c:v>
                </c:pt>
                <c:pt idx="177">
                  <c:v>43.325133540834756</c:v>
                </c:pt>
                <c:pt idx="178">
                  <c:v>43.585625471930356</c:v>
                </c:pt>
                <c:pt idx="179">
                  <c:v>43.823923182411157</c:v>
                </c:pt>
                <c:pt idx="180">
                  <c:v>44.020799726319957</c:v>
                </c:pt>
                <c:pt idx="181">
                  <c:v>44.176297696115959</c:v>
                </c:pt>
                <c:pt idx="182">
                  <c:v>44.438152585905961</c:v>
                </c:pt>
                <c:pt idx="183">
                  <c:v>44.501941892301161</c:v>
                </c:pt>
                <c:pt idx="184">
                  <c:v>44.648527390009562</c:v>
                </c:pt>
                <c:pt idx="185">
                  <c:v>45.071328535001562</c:v>
                </c:pt>
                <c:pt idx="186">
                  <c:v>45.616458772187563</c:v>
                </c:pt>
                <c:pt idx="187">
                  <c:v>46.145758812037563</c:v>
                </c:pt>
                <c:pt idx="188">
                  <c:v>46.616966286910362</c:v>
                </c:pt>
                <c:pt idx="189">
                  <c:v>46.898243338095561</c:v>
                </c:pt>
                <c:pt idx="190">
                  <c:v>47.116338025429158</c:v>
                </c:pt>
                <c:pt idx="191">
                  <c:v>47.421640772974762</c:v>
                </c:pt>
                <c:pt idx="192">
                  <c:v>47.511755768527159</c:v>
                </c:pt>
                <c:pt idx="193">
                  <c:v>47.558848830915956</c:v>
                </c:pt>
                <c:pt idx="194">
                  <c:v>47.686981145675958</c:v>
                </c:pt>
                <c:pt idx="195">
                  <c:v>47.736849816655955</c:v>
                </c:pt>
                <c:pt idx="196">
                  <c:v>47.848924774297558</c:v>
                </c:pt>
                <c:pt idx="197">
                  <c:v>48.100710096858357</c:v>
                </c:pt>
                <c:pt idx="198">
                  <c:v>48.452885845753556</c:v>
                </c:pt>
                <c:pt idx="199">
                  <c:v>48.877277109222355</c:v>
                </c:pt>
                <c:pt idx="200">
                  <c:v>49.377355172689555</c:v>
                </c:pt>
                <c:pt idx="201">
                  <c:v>49.958312766805953</c:v>
                </c:pt>
                <c:pt idx="202">
                  <c:v>50.545861543983555</c:v>
                </c:pt>
                <c:pt idx="203">
                  <c:v>51.044253655940757</c:v>
                </c:pt>
                <c:pt idx="204">
                  <c:v>51.31205374316076</c:v>
                </c:pt>
                <c:pt idx="205">
                  <c:v>51.674022208300357</c:v>
                </c:pt>
                <c:pt idx="206">
                  <c:v>52.085369531139158</c:v>
                </c:pt>
                <c:pt idx="207">
                  <c:v>52.57631861085116</c:v>
                </c:pt>
                <c:pt idx="208">
                  <c:v>53.076446365520759</c:v>
                </c:pt>
                <c:pt idx="209">
                  <c:v>53.57158725309236</c:v>
                </c:pt>
                <c:pt idx="210">
                  <c:v>53.939241811535162</c:v>
                </c:pt>
                <c:pt idx="211">
                  <c:v>54.01926594362876</c:v>
                </c:pt>
                <c:pt idx="212">
                  <c:v>53.816870126881959</c:v>
                </c:pt>
                <c:pt idx="213">
                  <c:v>53.702871409833158</c:v>
                </c:pt>
                <c:pt idx="214">
                  <c:v>53.930332888819159</c:v>
                </c:pt>
                <c:pt idx="215">
                  <c:v>54.199563372793961</c:v>
                </c:pt>
                <c:pt idx="216">
                  <c:v>54.387935622349161</c:v>
                </c:pt>
                <c:pt idx="217">
                  <c:v>54.437680065323164</c:v>
                </c:pt>
                <c:pt idx="218">
                  <c:v>54.398384972339564</c:v>
                </c:pt>
                <c:pt idx="219">
                  <c:v>54.261904535576363</c:v>
                </c:pt>
                <c:pt idx="220">
                  <c:v>54.298015842234761</c:v>
                </c:pt>
                <c:pt idx="221">
                  <c:v>54.529094130881163</c:v>
                </c:pt>
                <c:pt idx="222">
                  <c:v>54.830677136989962</c:v>
                </c:pt>
                <c:pt idx="223">
                  <c:v>55.054266251560364</c:v>
                </c:pt>
                <c:pt idx="224">
                  <c:v>55.322655534465966</c:v>
                </c:pt>
                <c:pt idx="225">
                  <c:v>55.836583245916366</c:v>
                </c:pt>
                <c:pt idx="226">
                  <c:v>56.389067781057562</c:v>
                </c:pt>
                <c:pt idx="227">
                  <c:v>56.971750369771563</c:v>
                </c:pt>
                <c:pt idx="228">
                  <c:v>57.472375036465166</c:v>
                </c:pt>
                <c:pt idx="229">
                  <c:v>58.010175821297167</c:v>
                </c:pt>
                <c:pt idx="230">
                  <c:v>58.40655899347037</c:v>
                </c:pt>
                <c:pt idx="231">
                  <c:v>58.752260688567169</c:v>
                </c:pt>
                <c:pt idx="232">
                  <c:v>59.34872903657557</c:v>
                </c:pt>
                <c:pt idx="233">
                  <c:v>59.792482122122372</c:v>
                </c:pt>
                <c:pt idx="234">
                  <c:v>60.011932669407173</c:v>
                </c:pt>
                <c:pt idx="235">
                  <c:v>60.417473220308374</c:v>
                </c:pt>
                <c:pt idx="236">
                  <c:v>60.868772269876771</c:v>
                </c:pt>
                <c:pt idx="237">
                  <c:v>61.310970730662774</c:v>
                </c:pt>
                <c:pt idx="238">
                  <c:v>61.833207521028775</c:v>
                </c:pt>
                <c:pt idx="239">
                  <c:v>62.357950167744377</c:v>
                </c:pt>
                <c:pt idx="240">
                  <c:v>62.660619281562781</c:v>
                </c:pt>
                <c:pt idx="241">
                  <c:v>62.970621397106783</c:v>
                </c:pt>
                <c:pt idx="242">
                  <c:v>63.379012093402785</c:v>
                </c:pt>
                <c:pt idx="243">
                  <c:v>63.925224888926785</c:v>
                </c:pt>
                <c:pt idx="244">
                  <c:v>64.478287971638778</c:v>
                </c:pt>
                <c:pt idx="245">
                  <c:v>65.073315274777585</c:v>
                </c:pt>
                <c:pt idx="246">
                  <c:v>65.62291062143639</c:v>
                </c:pt>
                <c:pt idx="247">
                  <c:v>66.178468912383195</c:v>
                </c:pt>
                <c:pt idx="248">
                  <c:v>66.702952454971992</c:v>
                </c:pt>
                <c:pt idx="249">
                  <c:v>67.209270313711997</c:v>
                </c:pt>
                <c:pt idx="250">
                  <c:v>67.730995994567593</c:v>
                </c:pt>
                <c:pt idx="251">
                  <c:v>68.24497694659199</c:v>
                </c:pt>
                <c:pt idx="252">
                  <c:v>68.666670687644796</c:v>
                </c:pt>
                <c:pt idx="253">
                  <c:v>69.185933104610001</c:v>
                </c:pt>
                <c:pt idx="254">
                  <c:v>69.582142357574796</c:v>
                </c:pt>
                <c:pt idx="255">
                  <c:v>69.886923347495198</c:v>
                </c:pt>
                <c:pt idx="256">
                  <c:v>70.191502023234392</c:v>
                </c:pt>
                <c:pt idx="257">
                  <c:v>70.442300620490386</c:v>
                </c:pt>
                <c:pt idx="258">
                  <c:v>70.651117250461581</c:v>
                </c:pt>
                <c:pt idx="259">
                  <c:v>70.924202351993983</c:v>
                </c:pt>
                <c:pt idx="260">
                  <c:v>71.251961973652783</c:v>
                </c:pt>
                <c:pt idx="261">
                  <c:v>71.508837095087983</c:v>
                </c:pt>
                <c:pt idx="262">
                  <c:v>71.730658622601581</c:v>
                </c:pt>
                <c:pt idx="263">
                  <c:v>71.961101573731582</c:v>
                </c:pt>
                <c:pt idx="264">
                  <c:v>72.24466796959878</c:v>
                </c:pt>
                <c:pt idx="265">
                  <c:v>72.474298114632376</c:v>
                </c:pt>
                <c:pt idx="266">
                  <c:v>72.623886380714382</c:v>
                </c:pt>
                <c:pt idx="267">
                  <c:v>72.764870970037975</c:v>
                </c:pt>
                <c:pt idx="268">
                  <c:v>72.843116866959974</c:v>
                </c:pt>
                <c:pt idx="269">
                  <c:v>72.883980782190775</c:v>
                </c:pt>
                <c:pt idx="270">
                  <c:v>73.056977153974771</c:v>
                </c:pt>
                <c:pt idx="271">
                  <c:v>73.243816074998776</c:v>
                </c:pt>
                <c:pt idx="272">
                  <c:v>73.499697372385981</c:v>
                </c:pt>
                <c:pt idx="273">
                  <c:v>73.664242690390381</c:v>
                </c:pt>
                <c:pt idx="274">
                  <c:v>73.830992168158375</c:v>
                </c:pt>
                <c:pt idx="275">
                  <c:v>73.921916420435579</c:v>
                </c:pt>
                <c:pt idx="276">
                  <c:v>73.846439033361577</c:v>
                </c:pt>
                <c:pt idx="277">
                  <c:v>73.890046612839171</c:v>
                </c:pt>
                <c:pt idx="278">
                  <c:v>74.042438882485172</c:v>
                </c:pt>
                <c:pt idx="279">
                  <c:v>74.196140870251568</c:v>
                </c:pt>
                <c:pt idx="280">
                  <c:v>74.236834415645575</c:v>
                </c:pt>
                <c:pt idx="281">
                  <c:v>74.266088336372775</c:v>
                </c:pt>
                <c:pt idx="282">
                  <c:v>74.280683352391975</c:v>
                </c:pt>
                <c:pt idx="283">
                  <c:v>74.288804314612776</c:v>
                </c:pt>
                <c:pt idx="284">
                  <c:v>74.296286389945578</c:v>
                </c:pt>
                <c:pt idx="285">
                  <c:v>74.28527268987078</c:v>
                </c:pt>
                <c:pt idx="286">
                  <c:v>74.219687401445981</c:v>
                </c:pt>
                <c:pt idx="287">
                  <c:v>74.141413109551181</c:v>
                </c:pt>
                <c:pt idx="288">
                  <c:v>73.968438033996776</c:v>
                </c:pt>
                <c:pt idx="289">
                  <c:v>73.731872416856774</c:v>
                </c:pt>
                <c:pt idx="290">
                  <c:v>73.517742377600371</c:v>
                </c:pt>
                <c:pt idx="291">
                  <c:v>73.351582095517969</c:v>
                </c:pt>
                <c:pt idx="292">
                  <c:v>73.185648973217965</c:v>
                </c:pt>
                <c:pt idx="293">
                  <c:v>73.019431901189961</c:v>
                </c:pt>
                <c:pt idx="294">
                  <c:v>72.85307995304116</c:v>
                </c:pt>
                <c:pt idx="295">
                  <c:v>72.746293559083554</c:v>
                </c:pt>
                <c:pt idx="296">
                  <c:v>72.699257286640361</c:v>
                </c:pt>
                <c:pt idx="297">
                  <c:v>72.681024164731156</c:v>
                </c:pt>
                <c:pt idx="298">
                  <c:v>72.738708551974355</c:v>
                </c:pt>
                <c:pt idx="299">
                  <c:v>72.754290293298354</c:v>
                </c:pt>
                <c:pt idx="300">
                  <c:v>72.63675285276436</c:v>
                </c:pt>
                <c:pt idx="301">
                  <c:v>72.58808032001356</c:v>
                </c:pt>
                <c:pt idx="302">
                  <c:v>72.452306208198763</c:v>
                </c:pt>
                <c:pt idx="303">
                  <c:v>71.911360680129164</c:v>
                </c:pt>
                <c:pt idx="304">
                  <c:v>71.644909354117161</c:v>
                </c:pt>
                <c:pt idx="305">
                  <c:v>71.558219502158764</c:v>
                </c:pt>
                <c:pt idx="306">
                  <c:v>71.53942203016517</c:v>
                </c:pt>
                <c:pt idx="307">
                  <c:v>71.520738138062768</c:v>
                </c:pt>
                <c:pt idx="308">
                  <c:v>71.453083565995172</c:v>
                </c:pt>
                <c:pt idx="309">
                  <c:v>71.274173941125568</c:v>
                </c:pt>
                <c:pt idx="310">
                  <c:v>71.138964179395174</c:v>
                </c:pt>
                <c:pt idx="311">
                  <c:v>71.180839665531977</c:v>
                </c:pt>
                <c:pt idx="312">
                  <c:v>71.100684206689181</c:v>
                </c:pt>
                <c:pt idx="313">
                  <c:v>70.815144360212386</c:v>
                </c:pt>
                <c:pt idx="314">
                  <c:v>70.608737753557591</c:v>
                </c:pt>
                <c:pt idx="315">
                  <c:v>70.668108092310788</c:v>
                </c:pt>
                <c:pt idx="316">
                  <c:v>70.74974363911079</c:v>
                </c:pt>
                <c:pt idx="317">
                  <c:v>70.525902519156787</c:v>
                </c:pt>
                <c:pt idx="318">
                  <c:v>70.546588256841588</c:v>
                </c:pt>
                <c:pt idx="319">
                  <c:v>70.373755156151191</c:v>
                </c:pt>
                <c:pt idx="320">
                  <c:v>70.032284312001593</c:v>
                </c:pt>
                <c:pt idx="321">
                  <c:v>69.606636570986396</c:v>
                </c:pt>
                <c:pt idx="322">
                  <c:v>69.471210297588399</c:v>
                </c:pt>
                <c:pt idx="323">
                  <c:v>69.499569776672402</c:v>
                </c:pt>
                <c:pt idx="324">
                  <c:v>69.537682928913199</c:v>
                </c:pt>
                <c:pt idx="325">
                  <c:v>69.419992865400403</c:v>
                </c:pt>
                <c:pt idx="326">
                  <c:v>69.381780330754808</c:v>
                </c:pt>
                <c:pt idx="327">
                  <c:v>69.294302518301208</c:v>
                </c:pt>
                <c:pt idx="328">
                  <c:v>69.202710984163204</c:v>
                </c:pt>
                <c:pt idx="329">
                  <c:v>69.142048674147603</c:v>
                </c:pt>
                <c:pt idx="330">
                  <c:v>69.286792047995604</c:v>
                </c:pt>
                <c:pt idx="331">
                  <c:v>69.130438679644001</c:v>
                </c:pt>
                <c:pt idx="332">
                  <c:v>68.918108171788802</c:v>
                </c:pt>
                <c:pt idx="333">
                  <c:v>68.846066576423596</c:v>
                </c:pt>
                <c:pt idx="334">
                  <c:v>68.785606580589189</c:v>
                </c:pt>
                <c:pt idx="335">
                  <c:v>68.834257817110384</c:v>
                </c:pt>
                <c:pt idx="336">
                  <c:v>68.837093765018778</c:v>
                </c:pt>
                <c:pt idx="337">
                  <c:v>68.799456228572382</c:v>
                </c:pt>
                <c:pt idx="338">
                  <c:v>68.553580609725586</c:v>
                </c:pt>
                <c:pt idx="339">
                  <c:v>68.376321442649981</c:v>
                </c:pt>
                <c:pt idx="340">
                  <c:v>68.401564573469187</c:v>
                </c:pt>
                <c:pt idx="341">
                  <c:v>68.358294184293584</c:v>
                </c:pt>
                <c:pt idx="342">
                  <c:v>68.298089743214391</c:v>
                </c:pt>
                <c:pt idx="343">
                  <c:v>68.264665310857197</c:v>
                </c:pt>
                <c:pt idx="344">
                  <c:v>68.203722600485193</c:v>
                </c:pt>
                <c:pt idx="345">
                  <c:v>68.143613992439199</c:v>
                </c:pt>
                <c:pt idx="346">
                  <c:v>68.243266149480803</c:v>
                </c:pt>
                <c:pt idx="347">
                  <c:v>68.400137726086001</c:v>
                </c:pt>
                <c:pt idx="348">
                  <c:v>68.505908999766007</c:v>
                </c:pt>
                <c:pt idx="349">
                  <c:v>68.51478597813761</c:v>
                </c:pt>
                <c:pt idx="350">
                  <c:v>68.479033158010807</c:v>
                </c:pt>
                <c:pt idx="351">
                  <c:v>68.361687383543213</c:v>
                </c:pt>
                <c:pt idx="352">
                  <c:v>68.205231083415214</c:v>
                </c:pt>
                <c:pt idx="353">
                  <c:v>68.198434036801217</c:v>
                </c:pt>
                <c:pt idx="354">
                  <c:v>68.276875149161214</c:v>
                </c:pt>
                <c:pt idx="355">
                  <c:v>68.244891761673614</c:v>
                </c:pt>
                <c:pt idx="356">
                  <c:v>68.163749577526019</c:v>
                </c:pt>
                <c:pt idx="357">
                  <c:v>68.250020603635619</c:v>
                </c:pt>
                <c:pt idx="358">
                  <c:v>68.347528940230816</c:v>
                </c:pt>
                <c:pt idx="359">
                  <c:v>68.487569396708821</c:v>
                </c:pt>
                <c:pt idx="360">
                  <c:v>68.735379423077617</c:v>
                </c:pt>
                <c:pt idx="361">
                  <c:v>68.794650379426017</c:v>
                </c:pt>
                <c:pt idx="362">
                  <c:v>68.73406260621401</c:v>
                </c:pt>
                <c:pt idx="363">
                  <c:v>68.673343506252806</c:v>
                </c:pt>
                <c:pt idx="364">
                  <c:v>68.775537013360008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B-4B88-966F-B1E196AAA9AA}"/>
            </c:ext>
          </c:extLst>
        </c:ser>
        <c:ser>
          <c:idx val="4"/>
          <c:order val="2"/>
          <c:tx>
            <c:strRef>
              <c:f>[2]StorageChartData!$H$4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[2]StorageChartData!$E$5:$E$369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[2]StorageChartData!$H$5:$H$304</c:f>
              <c:numCache>
                <c:formatCode>General</c:formatCode>
                <c:ptCount val="300"/>
                <c:pt idx="0">
                  <c:v>68.884197475522413</c:v>
                </c:pt>
                <c:pt idx="1">
                  <c:v>69.09980050399281</c:v>
                </c:pt>
                <c:pt idx="2">
                  <c:v>69.259454787932413</c:v>
                </c:pt>
                <c:pt idx="3">
                  <c:v>69.476378182638015</c:v>
                </c:pt>
                <c:pt idx="4">
                  <c:v>69.332390824940816</c:v>
                </c:pt>
                <c:pt idx="5">
                  <c:v>69.119272356590415</c:v>
                </c:pt>
                <c:pt idx="6">
                  <c:v>69.218459545952413</c:v>
                </c:pt>
                <c:pt idx="7">
                  <c:v>69.300158981441214</c:v>
                </c:pt>
                <c:pt idx="8">
                  <c:v>69.221306141975617</c:v>
                </c:pt>
                <c:pt idx="9">
                  <c:v>69.180488368575624</c:v>
                </c:pt>
                <c:pt idx="10">
                  <c:v>69.153381817666428</c:v>
                </c:pt>
                <c:pt idx="11">
                  <c:v>69.055830888612022</c:v>
                </c:pt>
                <c:pt idx="12">
                  <c:v>68.780502584228415</c:v>
                </c:pt>
                <c:pt idx="13">
                  <c:v>68.84198124971202</c:v>
                </c:pt>
                <c:pt idx="14">
                  <c:v>68.764803713641626</c:v>
                </c:pt>
                <c:pt idx="15">
                  <c:v>68.444110890838431</c:v>
                </c:pt>
                <c:pt idx="16">
                  <c:v>68.154830006695235</c:v>
                </c:pt>
                <c:pt idx="17">
                  <c:v>67.871739226622438</c:v>
                </c:pt>
                <c:pt idx="18">
                  <c:v>67.54147019924244</c:v>
                </c:pt>
                <c:pt idx="19">
                  <c:v>67.306792847793645</c:v>
                </c:pt>
                <c:pt idx="20">
                  <c:v>67.32058215645965</c:v>
                </c:pt>
                <c:pt idx="21">
                  <c:v>67.407474322599256</c:v>
                </c:pt>
                <c:pt idx="22">
                  <c:v>67.335478869064858</c:v>
                </c:pt>
                <c:pt idx="23">
                  <c:v>67.301969251789259</c:v>
                </c:pt>
                <c:pt idx="24">
                  <c:v>67.181915306790856</c:v>
                </c:pt>
                <c:pt idx="25">
                  <c:v>66.942616673518856</c:v>
                </c:pt>
                <c:pt idx="26">
                  <c:v>66.627659635221249</c:v>
                </c:pt>
                <c:pt idx="27">
                  <c:v>66.435933229504045</c:v>
                </c:pt>
                <c:pt idx="28">
                  <c:v>66.00842916714204</c:v>
                </c:pt>
                <c:pt idx="29">
                  <c:v>65.431017395254045</c:v>
                </c:pt>
                <c:pt idx="30">
                  <c:v>64.774103248897646</c:v>
                </c:pt>
                <c:pt idx="31">
                  <c:v>64.141005385977252</c:v>
                </c:pt>
                <c:pt idx="32">
                  <c:v>63.455245496627654</c:v>
                </c:pt>
                <c:pt idx="33">
                  <c:v>62.703264981336851</c:v>
                </c:pt>
                <c:pt idx="34">
                  <c:v>61.95340344089125</c:v>
                </c:pt>
                <c:pt idx="35">
                  <c:v>61.574472528875248</c:v>
                </c:pt>
                <c:pt idx="36">
                  <c:v>61.223414832034045</c:v>
                </c:pt>
                <c:pt idx="37">
                  <c:v>60.786519132418448</c:v>
                </c:pt>
                <c:pt idx="38">
                  <c:v>60.05400692035365</c:v>
                </c:pt>
                <c:pt idx="39">
                  <c:v>58.953627187550047</c:v>
                </c:pt>
                <c:pt idx="40">
                  <c:v>57.57709924552325</c:v>
                </c:pt>
                <c:pt idx="41">
                  <c:v>56.315872639922453</c:v>
                </c:pt>
                <c:pt idx="42">
                  <c:v>55.395460244725257</c:v>
                </c:pt>
                <c:pt idx="43">
                  <c:v>54.530194436077259</c:v>
                </c:pt>
                <c:pt idx="44">
                  <c:v>53.413274631617661</c:v>
                </c:pt>
                <c:pt idx="45">
                  <c:v>52.241989102360861</c:v>
                </c:pt>
                <c:pt idx="46">
                  <c:v>51.299655788162063</c:v>
                </c:pt>
                <c:pt idx="47">
                  <c:v>50.53301636816326</c:v>
                </c:pt>
                <c:pt idx="48">
                  <c:v>49.799506782678861</c:v>
                </c:pt>
                <c:pt idx="49">
                  <c:v>49.038698980218861</c:v>
                </c:pt>
                <c:pt idx="50">
                  <c:v>48.243018601788862</c:v>
                </c:pt>
                <c:pt idx="51">
                  <c:v>47.595953961622463</c:v>
                </c:pt>
                <c:pt idx="52">
                  <c:v>46.985745996150463</c:v>
                </c:pt>
                <c:pt idx="53">
                  <c:v>46.369493450843663</c:v>
                </c:pt>
                <c:pt idx="54">
                  <c:v>45.810616497450866</c:v>
                </c:pt>
                <c:pt idx="55">
                  <c:v>45.303407746439262</c:v>
                </c:pt>
                <c:pt idx="56">
                  <c:v>44.760325496666461</c:v>
                </c:pt>
                <c:pt idx="57">
                  <c:v>44.379392739068059</c:v>
                </c:pt>
                <c:pt idx="58">
                  <c:v>44.083517122492061</c:v>
                </c:pt>
                <c:pt idx="59">
                  <c:v>43.667509474742459</c:v>
                </c:pt>
                <c:pt idx="60">
                  <c:v>43.10622604740486</c:v>
                </c:pt>
                <c:pt idx="61">
                  <c:v>42.481575688892462</c:v>
                </c:pt>
                <c:pt idx="62">
                  <c:v>41.971949815821262</c:v>
                </c:pt>
                <c:pt idx="63">
                  <c:v>41.985792365061265</c:v>
                </c:pt>
                <c:pt idx="64">
                  <c:v>41.977071559040063</c:v>
                </c:pt>
                <c:pt idx="65">
                  <c:v>41.522333168391263</c:v>
                </c:pt>
                <c:pt idx="66">
                  <c:v>41.114382594173662</c:v>
                </c:pt>
                <c:pt idx="67">
                  <c:v>40.796841613351262</c:v>
                </c:pt>
                <c:pt idx="68">
                  <c:v>40.581107258131659</c:v>
                </c:pt>
                <c:pt idx="69">
                  <c:v>40.027337850471262</c:v>
                </c:pt>
                <c:pt idx="70">
                  <c:v>39.634585685444861</c:v>
                </c:pt>
                <c:pt idx="71">
                  <c:v>39.100611123197659</c:v>
                </c:pt>
                <c:pt idx="72">
                  <c:v>38.455697402220856</c:v>
                </c:pt>
                <c:pt idx="73">
                  <c:v>37.980929907633254</c:v>
                </c:pt>
                <c:pt idx="74">
                  <c:v>37.504590041426852</c:v>
                </c:pt>
                <c:pt idx="75">
                  <c:v>37.019099895235648</c:v>
                </c:pt>
                <c:pt idx="76">
                  <c:v>36.360698562178847</c:v>
                </c:pt>
                <c:pt idx="77">
                  <c:v>35.509562801870445</c:v>
                </c:pt>
                <c:pt idx="78">
                  <c:v>34.673103693128041</c:v>
                </c:pt>
                <c:pt idx="79">
                  <c:v>34.07576574907764</c:v>
                </c:pt>
                <c:pt idx="80">
                  <c:v>33.530227334157637</c:v>
                </c:pt>
                <c:pt idx="81">
                  <c:v>33.005736692825636</c:v>
                </c:pt>
                <c:pt idx="82">
                  <c:v>32.506964798107234</c:v>
                </c:pt>
                <c:pt idx="83">
                  <c:v>31.935221372664433</c:v>
                </c:pt>
                <c:pt idx="84">
                  <c:v>31.151502376526434</c:v>
                </c:pt>
                <c:pt idx="85">
                  <c:v>30.177214069812834</c:v>
                </c:pt>
                <c:pt idx="86">
                  <c:v>29.439913755459635</c:v>
                </c:pt>
                <c:pt idx="87">
                  <c:v>28.856436107507236</c:v>
                </c:pt>
                <c:pt idx="88">
                  <c:v>28.255303885216435</c:v>
                </c:pt>
                <c:pt idx="89">
                  <c:v>27.624239812222836</c:v>
                </c:pt>
                <c:pt idx="90">
                  <c:v>27.192508448285235</c:v>
                </c:pt>
                <c:pt idx="91">
                  <c:v>26.816935241802835</c:v>
                </c:pt>
                <c:pt idx="92">
                  <c:v>26.434043231081233</c:v>
                </c:pt>
                <c:pt idx="93">
                  <c:v>25.995898152662434</c:v>
                </c:pt>
                <c:pt idx="94">
                  <c:v>25.670828954676434</c:v>
                </c:pt>
                <c:pt idx="95">
                  <c:v>25.405889660966032</c:v>
                </c:pt>
                <c:pt idx="96">
                  <c:v>25.228541759600432</c:v>
                </c:pt>
                <c:pt idx="97">
                  <c:v>24.706578270847633</c:v>
                </c:pt>
                <c:pt idx="98">
                  <c:v>24.144719845310831</c:v>
                </c:pt>
                <c:pt idx="99">
                  <c:v>23.57165250426123</c:v>
                </c:pt>
                <c:pt idx="100">
                  <c:v>22.731470104710432</c:v>
                </c:pt>
                <c:pt idx="101">
                  <c:v>21.862449060909633</c:v>
                </c:pt>
                <c:pt idx="102">
                  <c:v>21.211185514140432</c:v>
                </c:pt>
                <c:pt idx="103">
                  <c:v>20.792700405014031</c:v>
                </c:pt>
                <c:pt idx="104">
                  <c:v>20.493051806427232</c:v>
                </c:pt>
                <c:pt idx="105">
                  <c:v>19.816924911600033</c:v>
                </c:pt>
                <c:pt idx="106">
                  <c:v>19.036606213454832</c:v>
                </c:pt>
                <c:pt idx="107">
                  <c:v>18.60760431627763</c:v>
                </c:pt>
                <c:pt idx="108">
                  <c:v>18.261732251344029</c:v>
                </c:pt>
                <c:pt idx="109">
                  <c:v>17.90865141269083</c:v>
                </c:pt>
                <c:pt idx="110">
                  <c:v>17.504257308816431</c:v>
                </c:pt>
                <c:pt idx="111">
                  <c:v>16.927463127586829</c:v>
                </c:pt>
                <c:pt idx="112">
                  <c:v>16.246675907848829</c:v>
                </c:pt>
                <c:pt idx="113">
                  <c:v>15.656983310224829</c:v>
                </c:pt>
                <c:pt idx="114">
                  <c:v>15.130820914869229</c:v>
                </c:pt>
                <c:pt idx="115">
                  <c:v>14.63673064129123</c:v>
                </c:pt>
                <c:pt idx="116">
                  <c:v>14.060962228454031</c:v>
                </c:pt>
                <c:pt idx="117">
                  <c:v>13.50691951918043</c:v>
                </c:pt>
                <c:pt idx="118">
                  <c:v>13.001481904597231</c:v>
                </c:pt>
                <c:pt idx="119">
                  <c:v>12.616616443266031</c:v>
                </c:pt>
                <c:pt idx="120">
                  <c:v>12.50627712833683</c:v>
                </c:pt>
                <c:pt idx="121">
                  <c:v>12.392083195850029</c:v>
                </c:pt>
                <c:pt idx="122">
                  <c:v>12.064139006868029</c:v>
                </c:pt>
                <c:pt idx="123">
                  <c:v>11.718774502073229</c:v>
                </c:pt>
                <c:pt idx="124">
                  <c:v>11.432414750756829</c:v>
                </c:pt>
                <c:pt idx="125">
                  <c:v>11.170676990229628</c:v>
                </c:pt>
                <c:pt idx="126">
                  <c:v>10.997911327599628</c:v>
                </c:pt>
                <c:pt idx="127">
                  <c:v>10.862680269639627</c:v>
                </c:pt>
                <c:pt idx="128">
                  <c:v>10.826391494401227</c:v>
                </c:pt>
                <c:pt idx="129">
                  <c:v>10.950992184419226</c:v>
                </c:pt>
                <c:pt idx="130">
                  <c:v>10.986883430038427</c:v>
                </c:pt>
                <c:pt idx="131">
                  <c:v>10.846583869433626</c:v>
                </c:pt>
                <c:pt idx="132">
                  <c:v>10.656724433178026</c:v>
                </c:pt>
                <c:pt idx="133">
                  <c:v>10.512460224496026</c:v>
                </c:pt>
                <c:pt idx="134">
                  <c:v>10.297787131384826</c:v>
                </c:pt>
                <c:pt idx="135">
                  <c:v>10.421287516206826</c:v>
                </c:pt>
                <c:pt idx="136">
                  <c:v>10.549824459329226</c:v>
                </c:pt>
                <c:pt idx="137">
                  <c:v>10.434913553779227</c:v>
                </c:pt>
                <c:pt idx="138">
                  <c:v>10.256664112027227</c:v>
                </c:pt>
                <c:pt idx="139">
                  <c:v>10.301024158284028</c:v>
                </c:pt>
                <c:pt idx="140">
                  <c:v>10.222235207507227</c:v>
                </c:pt>
                <c:pt idx="141">
                  <c:v>10.149611515199627</c:v>
                </c:pt>
                <c:pt idx="142">
                  <c:v>9.9840830212620268</c:v>
                </c:pt>
                <c:pt idx="143">
                  <c:v>9.7611540898092262</c:v>
                </c:pt>
                <c:pt idx="144">
                  <c:v>9.5769417037692257</c:v>
                </c:pt>
                <c:pt idx="145">
                  <c:v>9.7513755710512253</c:v>
                </c:pt>
                <c:pt idx="146">
                  <c:v>9.7052514871092246</c:v>
                </c:pt>
                <c:pt idx="147">
                  <c:v>9.7169253703016238</c:v>
                </c:pt>
                <c:pt idx="148">
                  <c:v>10.024719776710423</c:v>
                </c:pt>
                <c:pt idx="149">
                  <c:v>10.051833426362823</c:v>
                </c:pt>
                <c:pt idx="150">
                  <c:v>10.311473508274423</c:v>
                </c:pt>
                <c:pt idx="151">
                  <c:v>16.605467957902423</c:v>
                </c:pt>
                <c:pt idx="152">
                  <c:v>16.871163267763624</c:v>
                </c:pt>
                <c:pt idx="153">
                  <c:v>17.280075721684824</c:v>
                </c:pt>
                <c:pt idx="154">
                  <c:v>17.838303140074824</c:v>
                </c:pt>
                <c:pt idx="155">
                  <c:v>18.346775467376023</c:v>
                </c:pt>
                <c:pt idx="156">
                  <c:v>18.749565255287223</c:v>
                </c:pt>
                <c:pt idx="157">
                  <c:v>19.200289306656423</c:v>
                </c:pt>
                <c:pt idx="158">
                  <c:v>19.754647910002422</c:v>
                </c:pt>
                <c:pt idx="159">
                  <c:v>20.103661168802024</c:v>
                </c:pt>
                <c:pt idx="160">
                  <c:v>20.324332699917225</c:v>
                </c:pt>
                <c:pt idx="161">
                  <c:v>20.610323316587223</c:v>
                </c:pt>
                <c:pt idx="162">
                  <c:v>20.960333948806422</c:v>
                </c:pt>
                <c:pt idx="163">
                  <c:v>21.315068794625223</c:v>
                </c:pt>
                <c:pt idx="164">
                  <c:v>21.708058767548824</c:v>
                </c:pt>
                <c:pt idx="165">
                  <c:v>22.118614580520823</c:v>
                </c:pt>
                <c:pt idx="166">
                  <c:v>22.456883891487223</c:v>
                </c:pt>
                <c:pt idx="167">
                  <c:v>22.784001076886423</c:v>
                </c:pt>
                <c:pt idx="168">
                  <c:v>23.186077441106022</c:v>
                </c:pt>
                <c:pt idx="169">
                  <c:v>23.751020270563224</c:v>
                </c:pt>
                <c:pt idx="170">
                  <c:v>24.270396267419624</c:v>
                </c:pt>
                <c:pt idx="171">
                  <c:v>24.748269462157225</c:v>
                </c:pt>
                <c:pt idx="172">
                  <c:v>25.084714396121225</c:v>
                </c:pt>
                <c:pt idx="173">
                  <c:v>25.539417293054026</c:v>
                </c:pt>
                <c:pt idx="174">
                  <c:v>26.186655852428824</c:v>
                </c:pt>
                <c:pt idx="175">
                  <c:v>26.825649221576825</c:v>
                </c:pt>
                <c:pt idx="176">
                  <c:v>27.335793302901624</c:v>
                </c:pt>
                <c:pt idx="177">
                  <c:v>27.600437998769223</c:v>
                </c:pt>
                <c:pt idx="178">
                  <c:v>28.057188883115224</c:v>
                </c:pt>
                <c:pt idx="179">
                  <c:v>28.732833063404822</c:v>
                </c:pt>
                <c:pt idx="180">
                  <c:v>29.140968204945622</c:v>
                </c:pt>
                <c:pt idx="181">
                  <c:v>29.546164466801621</c:v>
                </c:pt>
                <c:pt idx="182">
                  <c:v>29.944443003409219</c:v>
                </c:pt>
                <c:pt idx="183">
                  <c:v>30.331427439585621</c:v>
                </c:pt>
                <c:pt idx="184">
                  <c:v>30.849160077391222</c:v>
                </c:pt>
                <c:pt idx="185">
                  <c:v>31.382091124388023</c:v>
                </c:pt>
                <c:pt idx="186">
                  <c:v>31.901449374386424</c:v>
                </c:pt>
                <c:pt idx="187">
                  <c:v>32.283049413845625</c:v>
                </c:pt>
                <c:pt idx="188">
                  <c:v>32.698521106483625</c:v>
                </c:pt>
                <c:pt idx="189">
                  <c:v>33.014784313530022</c:v>
                </c:pt>
                <c:pt idx="190">
                  <c:v>33.469199711363224</c:v>
                </c:pt>
                <c:pt idx="191">
                  <c:v>33.917435653240823</c:v>
                </c:pt>
                <c:pt idx="192">
                  <c:v>34.357149553906822</c:v>
                </c:pt>
                <c:pt idx="193">
                  <c:v>34.64788568040602</c:v>
                </c:pt>
                <c:pt idx="194">
                  <c:v>34.950476708049223</c:v>
                </c:pt>
                <c:pt idx="195">
                  <c:v>35.230021665893624</c:v>
                </c:pt>
                <c:pt idx="196">
                  <c:v>35.662235744368822</c:v>
                </c:pt>
                <c:pt idx="197">
                  <c:v>36.161884333872422</c:v>
                </c:pt>
                <c:pt idx="198">
                  <c:v>36.570757744706022</c:v>
                </c:pt>
                <c:pt idx="199">
                  <c:v>36.944815369515219</c:v>
                </c:pt>
                <c:pt idx="200">
                  <c:v>37.304334768250818</c:v>
                </c:pt>
                <c:pt idx="201">
                  <c:v>37.674253825774422</c:v>
                </c:pt>
                <c:pt idx="202">
                  <c:v>37.978179417139224</c:v>
                </c:pt>
                <c:pt idx="203">
                  <c:v>38.308668505558423</c:v>
                </c:pt>
                <c:pt idx="204">
                  <c:v>38.263612782468023</c:v>
                </c:pt>
                <c:pt idx="205">
                  <c:v>38.71519933113602</c:v>
                </c:pt>
                <c:pt idx="206">
                  <c:v>39.296210165826423</c:v>
                </c:pt>
                <c:pt idx="207">
                  <c:v>39.94830781492162</c:v>
                </c:pt>
                <c:pt idx="208">
                  <c:v>40.517857728715619</c:v>
                </c:pt>
                <c:pt idx="209">
                  <c:v>40.906059599350819</c:v>
                </c:pt>
                <c:pt idx="210">
                  <c:v>41.235281562108817</c:v>
                </c:pt>
                <c:pt idx="211">
                  <c:v>41.510322367392817</c:v>
                </c:pt>
                <c:pt idx="212">
                  <c:v>41.872358270592819</c:v>
                </c:pt>
                <c:pt idx="213">
                  <c:v>42.292958805192818</c:v>
                </c:pt>
                <c:pt idx="214">
                  <c:v>42.768574599592817</c:v>
                </c:pt>
                <c:pt idx="215">
                  <c:v>43.388135159230821</c:v>
                </c:pt>
                <c:pt idx="216">
                  <c:v>43.847462887358418</c:v>
                </c:pt>
                <c:pt idx="217">
                  <c:v>44.647171802554418</c:v>
                </c:pt>
                <c:pt idx="218">
                  <c:v>45.163637314698818</c:v>
                </c:pt>
                <c:pt idx="219">
                  <c:v>45.529630767232817</c:v>
                </c:pt>
                <c:pt idx="220">
                  <c:v>45.839881338788814</c:v>
                </c:pt>
                <c:pt idx="221">
                  <c:v>46.161053326758015</c:v>
                </c:pt>
                <c:pt idx="222">
                  <c:v>46.530919143707614</c:v>
                </c:pt>
                <c:pt idx="223">
                  <c:v>46.810183701195612</c:v>
                </c:pt>
                <c:pt idx="224">
                  <c:v>47.055597901734409</c:v>
                </c:pt>
                <c:pt idx="225">
                  <c:v>47.527344881090407</c:v>
                </c:pt>
                <c:pt idx="226">
                  <c:v>48.127394545043209</c:v>
                </c:pt>
                <c:pt idx="227">
                  <c:v>48.643948791477612</c:v>
                </c:pt>
                <c:pt idx="228">
                  <c:v>49.15237497694801</c:v>
                </c:pt>
                <c:pt idx="229">
                  <c:v>49.475012855388009</c:v>
                </c:pt>
                <c:pt idx="230">
                  <c:v>49.542628384368008</c:v>
                </c:pt>
                <c:pt idx="231">
                  <c:v>49.689178388360411</c:v>
                </c:pt>
                <c:pt idx="232">
                  <c:v>49.862004390307611</c:v>
                </c:pt>
                <c:pt idx="233">
                  <c:v>50.066639860534011</c:v>
                </c:pt>
                <c:pt idx="234">
                  <c:v>50.277131793900409</c:v>
                </c:pt>
                <c:pt idx="235">
                  <c:v>50.531376830980008</c:v>
                </c:pt>
                <c:pt idx="236">
                  <c:v>50.63019133632401</c:v>
                </c:pt>
                <c:pt idx="237">
                  <c:v>50.526730703555607</c:v>
                </c:pt>
                <c:pt idx="238">
                  <c:v>50.46800989980521</c:v>
                </c:pt>
                <c:pt idx="239">
                  <c:v>50.926137940332012</c:v>
                </c:pt>
                <c:pt idx="240">
                  <c:v>51.482423852456812</c:v>
                </c:pt>
                <c:pt idx="241">
                  <c:v>51.850145848960011</c:v>
                </c:pt>
                <c:pt idx="242">
                  <c:v>52.261060148463613</c:v>
                </c:pt>
                <c:pt idx="243">
                  <c:v>52.795858164922016</c:v>
                </c:pt>
                <c:pt idx="244">
                  <c:v>53.266998201734417</c:v>
                </c:pt>
                <c:pt idx="245">
                  <c:v>53.755689881108815</c:v>
                </c:pt>
                <c:pt idx="246">
                  <c:v>53.822570690167616</c:v>
                </c:pt>
                <c:pt idx="247">
                  <c:v>54.192653018784817</c:v>
                </c:pt>
                <c:pt idx="248">
                  <c:v>54.453407603378814</c:v>
                </c:pt>
                <c:pt idx="249">
                  <c:v>54.910115895265612</c:v>
                </c:pt>
                <c:pt idx="250">
                  <c:v>55.197125181584809</c:v>
                </c:pt>
                <c:pt idx="251">
                  <c:v>55.319266157084009</c:v>
                </c:pt>
                <c:pt idx="252">
                  <c:v>55.218790545831212</c:v>
                </c:pt>
                <c:pt idx="253">
                  <c:v>55.290615629528808</c:v>
                </c:pt>
                <c:pt idx="254">
                  <c:v>55.661776967112409</c:v>
                </c:pt>
                <c:pt idx="255">
                  <c:v>56.241829471470808</c:v>
                </c:pt>
                <c:pt idx="256">
                  <c:v>56.785628694306808</c:v>
                </c:pt>
                <c:pt idx="257">
                  <c:v>57.203485564660006</c:v>
                </c:pt>
                <c:pt idx="258">
                  <c:v>57.262106986005605</c:v>
                </c:pt>
                <c:pt idx="259">
                  <c:v>57.384744873528803</c:v>
                </c:pt>
                <c:pt idx="260">
                  <c:v>57.4454959178344</c:v>
                </c:pt>
                <c:pt idx="261">
                  <c:v>57.699719658684401</c:v>
                </c:pt>
                <c:pt idx="262">
                  <c:v>58.027237923074402</c:v>
                </c:pt>
                <c:pt idx="263">
                  <c:v>58.208979946480802</c:v>
                </c:pt>
                <c:pt idx="264">
                  <c:v>58.340860397650403</c:v>
                </c:pt>
                <c:pt idx="265">
                  <c:v>58.375835905396805</c:v>
                </c:pt>
                <c:pt idx="266">
                  <c:v>58.285231096563606</c:v>
                </c:pt>
                <c:pt idx="267">
                  <c:v>58.244186163381208</c:v>
                </c:pt>
                <c:pt idx="268">
                  <c:v>58.282835270733607</c:v>
                </c:pt>
                <c:pt idx="269">
                  <c:v>58.129406584580408</c:v>
                </c:pt>
                <c:pt idx="270">
                  <c:v>57.984379261004406</c:v>
                </c:pt>
                <c:pt idx="271">
                  <c:v>57.779360458645208</c:v>
                </c:pt>
                <c:pt idx="272">
                  <c:v>57.64664945452121</c:v>
                </c:pt>
                <c:pt idx="273">
                  <c:v>57.614335975474809</c:v>
                </c:pt>
                <c:pt idx="274">
                  <c:v>57.684155664218409</c:v>
                </c:pt>
                <c:pt idx="275">
                  <c:v>57.579048123027611</c:v>
                </c:pt>
                <c:pt idx="276">
                  <c:v>57.344778949312811</c:v>
                </c:pt>
                <c:pt idx="277">
                  <c:v>57.253119977114409</c:v>
                </c:pt>
                <c:pt idx="278">
                  <c:v>57.233878833670808</c:v>
                </c:pt>
                <c:pt idx="279">
                  <c:v>57.408866402922406</c:v>
                </c:pt>
                <c:pt idx="280">
                  <c:v>57.571140123102808</c:v>
                </c:pt>
                <c:pt idx="281">
                  <c:v>57.819489653954811</c:v>
                </c:pt>
                <c:pt idx="282">
                  <c:v>58.129537911329614</c:v>
                </c:pt>
                <c:pt idx="283">
                  <c:v>58.385209795792413</c:v>
                </c:pt>
                <c:pt idx="284">
                  <c:v>58.564893183670812</c:v>
                </c:pt>
                <c:pt idx="285">
                  <c:v>58.793689226378412</c:v>
                </c:pt>
                <c:pt idx="286">
                  <c:v>58.872463979668815</c:v>
                </c:pt>
                <c:pt idx="287">
                  <c:v>58.911940090604013</c:v>
                </c:pt>
                <c:pt idx="288">
                  <c:v>58.871232347723613</c:v>
                </c:pt>
                <c:pt idx="289">
                  <c:v>59.078228150064014</c:v>
                </c:pt>
                <c:pt idx="290">
                  <c:v>59.299726684762014</c:v>
                </c:pt>
                <c:pt idx="291">
                  <c:v>59.491218831953617</c:v>
                </c:pt>
                <c:pt idx="292">
                  <c:v>59.686515905500414</c:v>
                </c:pt>
                <c:pt idx="293">
                  <c:v>59.973021181052417</c:v>
                </c:pt>
                <c:pt idx="294">
                  <c:v>60.220465622146413</c:v>
                </c:pt>
                <c:pt idx="295">
                  <c:v>60.276449860393214</c:v>
                </c:pt>
                <c:pt idx="296">
                  <c:v>60.317022727152811</c:v>
                </c:pt>
                <c:pt idx="297">
                  <c:v>60.431372831990011</c:v>
                </c:pt>
                <c:pt idx="298">
                  <c:v>60.54353652392161</c:v>
                </c:pt>
                <c:pt idx="299">
                  <c:v>60.541467240278813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B-4B88-966F-B1E196AA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1072"/>
        <c:axId val="1"/>
      </c:lineChart>
      <c:dateAx>
        <c:axId val="1892410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41072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388745952591921"/>
          <c:y val="0.57697560207163656"/>
          <c:w val="0.25862083810310282"/>
          <c:h val="0.206158335775016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Cross-Alta Storage</a:t>
            </a:r>
          </a:p>
        </c:rich>
      </c:tx>
      <c:layout>
        <c:manualLayout>
          <c:xMode val="edge"/>
          <c:yMode val="edge"/>
          <c:x val="0.31818214512284415"/>
          <c:y val="9.47227545715324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4013653393528E-2"/>
          <c:y val="8.1190932489885001E-2"/>
          <c:w val="0.89730731931468743"/>
          <c:h val="0.83491342243765077"/>
        </c:manualLayout>
      </c:layout>
      <c:lineChart>
        <c:grouping val="standard"/>
        <c:varyColors val="0"/>
        <c:ser>
          <c:idx val="2"/>
          <c:order val="0"/>
          <c:tx>
            <c:strRef>
              <c:f>[2]StorageChartData!$P$4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[2]StorageChartData!$O$5:$O$369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[2]StorageChartData!$P$5:$P$369</c:f>
              <c:numCache>
                <c:formatCode>General</c:formatCode>
                <c:ptCount val="365"/>
                <c:pt idx="0">
                  <c:v>46.009160945150221</c:v>
                </c:pt>
                <c:pt idx="1">
                  <c:v>45.753939477533024</c:v>
                </c:pt>
                <c:pt idx="2">
                  <c:v>45.987828515139022</c:v>
                </c:pt>
                <c:pt idx="3">
                  <c:v>46.185858251470222</c:v>
                </c:pt>
                <c:pt idx="4">
                  <c:v>46.111487914987819</c:v>
                </c:pt>
                <c:pt idx="5">
                  <c:v>46.161810552185017</c:v>
                </c:pt>
                <c:pt idx="6">
                  <c:v>46.27965643470062</c:v>
                </c:pt>
                <c:pt idx="7">
                  <c:v>46.473803158501418</c:v>
                </c:pt>
                <c:pt idx="8">
                  <c:v>46.627121460787421</c:v>
                </c:pt>
                <c:pt idx="9">
                  <c:v>46.403762702023421</c:v>
                </c:pt>
                <c:pt idx="10">
                  <c:v>46.152016069202624</c:v>
                </c:pt>
                <c:pt idx="11">
                  <c:v>45.923070599540225</c:v>
                </c:pt>
                <c:pt idx="12">
                  <c:v>45.718193418697425</c:v>
                </c:pt>
                <c:pt idx="13">
                  <c:v>45.460054367625027</c:v>
                </c:pt>
                <c:pt idx="14">
                  <c:v>45.150122886165427</c:v>
                </c:pt>
                <c:pt idx="15">
                  <c:v>44.786918886361427</c:v>
                </c:pt>
                <c:pt idx="16">
                  <c:v>44.415519387533024</c:v>
                </c:pt>
                <c:pt idx="17">
                  <c:v>44.043949518867826</c:v>
                </c:pt>
                <c:pt idx="18">
                  <c:v>43.666532317963828</c:v>
                </c:pt>
                <c:pt idx="19">
                  <c:v>43.654606076040231</c:v>
                </c:pt>
                <c:pt idx="20">
                  <c:v>43.778904716124629</c:v>
                </c:pt>
                <c:pt idx="21">
                  <c:v>43.614958888573028</c:v>
                </c:pt>
                <c:pt idx="22">
                  <c:v>43.56370915869303</c:v>
                </c:pt>
                <c:pt idx="23">
                  <c:v>43.271606170780231</c:v>
                </c:pt>
                <c:pt idx="24">
                  <c:v>43.228857185882234</c:v>
                </c:pt>
                <c:pt idx="25">
                  <c:v>43.483357424369437</c:v>
                </c:pt>
                <c:pt idx="26">
                  <c:v>43.670320220051835</c:v>
                </c:pt>
                <c:pt idx="27">
                  <c:v>43.878004247135031</c:v>
                </c:pt>
                <c:pt idx="28">
                  <c:v>44.008730799187035</c:v>
                </c:pt>
                <c:pt idx="29">
                  <c:v>44.170979320418631</c:v>
                </c:pt>
                <c:pt idx="30">
                  <c:v>44.370627570199431</c:v>
                </c:pt>
                <c:pt idx="31">
                  <c:v>44.31862182416863</c:v>
                </c:pt>
                <c:pt idx="32">
                  <c:v>44.252738035181828</c:v>
                </c:pt>
                <c:pt idx="33">
                  <c:v>44.491188015293829</c:v>
                </c:pt>
                <c:pt idx="34">
                  <c:v>44.737602785276231</c:v>
                </c:pt>
                <c:pt idx="35">
                  <c:v>44.79336305976463</c:v>
                </c:pt>
                <c:pt idx="36">
                  <c:v>44.879942527855832</c:v>
                </c:pt>
                <c:pt idx="37">
                  <c:v>45.062894533630235</c:v>
                </c:pt>
                <c:pt idx="38">
                  <c:v>45.136185154451034</c:v>
                </c:pt>
                <c:pt idx="39">
                  <c:v>45.358620369903832</c:v>
                </c:pt>
                <c:pt idx="40">
                  <c:v>45.605177114750234</c:v>
                </c:pt>
                <c:pt idx="41">
                  <c:v>45.818451402103435</c:v>
                </c:pt>
                <c:pt idx="42">
                  <c:v>46.024062596172236</c:v>
                </c:pt>
                <c:pt idx="43">
                  <c:v>46.007944546389034</c:v>
                </c:pt>
                <c:pt idx="44">
                  <c:v>45.875510039902231</c:v>
                </c:pt>
                <c:pt idx="45">
                  <c:v>45.62115461895543</c:v>
                </c:pt>
                <c:pt idx="46">
                  <c:v>45.893887979351831</c:v>
                </c:pt>
                <c:pt idx="47">
                  <c:v>45.549091020665429</c:v>
                </c:pt>
                <c:pt idx="48">
                  <c:v>45.174316069445432</c:v>
                </c:pt>
                <c:pt idx="49">
                  <c:v>44.796563195453032</c:v>
                </c:pt>
                <c:pt idx="50">
                  <c:v>44.420375594336235</c:v>
                </c:pt>
                <c:pt idx="51">
                  <c:v>44.044329968083439</c:v>
                </c:pt>
                <c:pt idx="52">
                  <c:v>43.670321681129039</c:v>
                </c:pt>
                <c:pt idx="53">
                  <c:v>43.287287342195839</c:v>
                </c:pt>
                <c:pt idx="54">
                  <c:v>42.904512107389436</c:v>
                </c:pt>
                <c:pt idx="55">
                  <c:v>42.555974111036633</c:v>
                </c:pt>
                <c:pt idx="56">
                  <c:v>42.340920881816636</c:v>
                </c:pt>
                <c:pt idx="57">
                  <c:v>41.974096522980638</c:v>
                </c:pt>
                <c:pt idx="58">
                  <c:v>41.590441044017439</c:v>
                </c:pt>
                <c:pt idx="59">
                  <c:v>41.206767818196241</c:v>
                </c:pt>
                <c:pt idx="60">
                  <c:v>40.992601931876237</c:v>
                </c:pt>
                <c:pt idx="61">
                  <c:v>40.723665692396636</c:v>
                </c:pt>
                <c:pt idx="62">
                  <c:v>40.563308279532635</c:v>
                </c:pt>
                <c:pt idx="63">
                  <c:v>40.577388283322236</c:v>
                </c:pt>
                <c:pt idx="64">
                  <c:v>40.215068077046638</c:v>
                </c:pt>
                <c:pt idx="65">
                  <c:v>39.833748084596238</c:v>
                </c:pt>
                <c:pt idx="66">
                  <c:v>39.449560199893035</c:v>
                </c:pt>
                <c:pt idx="67">
                  <c:v>39.288570998884232</c:v>
                </c:pt>
                <c:pt idx="68">
                  <c:v>38.907644986681433</c:v>
                </c:pt>
                <c:pt idx="69">
                  <c:v>38.585248112162631</c:v>
                </c:pt>
                <c:pt idx="70">
                  <c:v>38.328447174183431</c:v>
                </c:pt>
                <c:pt idx="71">
                  <c:v>38.005432709006229</c:v>
                </c:pt>
                <c:pt idx="72">
                  <c:v>37.728127051293832</c:v>
                </c:pt>
                <c:pt idx="73">
                  <c:v>37.485424217309834</c:v>
                </c:pt>
                <c:pt idx="74">
                  <c:v>37.400867184335432</c:v>
                </c:pt>
                <c:pt idx="75">
                  <c:v>37.255896297357431</c:v>
                </c:pt>
                <c:pt idx="76">
                  <c:v>37.025953454275431</c:v>
                </c:pt>
                <c:pt idx="77">
                  <c:v>36.879403096935434</c:v>
                </c:pt>
                <c:pt idx="78">
                  <c:v>36.640693306001431</c:v>
                </c:pt>
                <c:pt idx="79">
                  <c:v>36.624986983323829</c:v>
                </c:pt>
                <c:pt idx="80">
                  <c:v>36.343045846301827</c:v>
                </c:pt>
                <c:pt idx="81">
                  <c:v>36.051397177953824</c:v>
                </c:pt>
                <c:pt idx="82">
                  <c:v>35.735676671414623</c:v>
                </c:pt>
                <c:pt idx="83">
                  <c:v>35.423331617267024</c:v>
                </c:pt>
                <c:pt idx="84">
                  <c:v>35.110887180714627</c:v>
                </c:pt>
                <c:pt idx="85">
                  <c:v>35.080603588875825</c:v>
                </c:pt>
                <c:pt idx="86">
                  <c:v>34.763907005146628</c:v>
                </c:pt>
                <c:pt idx="87">
                  <c:v>34.547359490483025</c:v>
                </c:pt>
                <c:pt idx="88">
                  <c:v>34.318612785630222</c:v>
                </c:pt>
                <c:pt idx="89">
                  <c:v>34.247003860252619</c:v>
                </c:pt>
                <c:pt idx="90">
                  <c:v>34.093734542473818</c:v>
                </c:pt>
                <c:pt idx="91">
                  <c:v>33.938129738182219</c:v>
                </c:pt>
                <c:pt idx="92">
                  <c:v>33.795625664466222</c:v>
                </c:pt>
                <c:pt idx="93">
                  <c:v>33.749146290016618</c:v>
                </c:pt>
                <c:pt idx="94">
                  <c:v>33.425677505274621</c:v>
                </c:pt>
                <c:pt idx="95">
                  <c:v>33.126919445611819</c:v>
                </c:pt>
                <c:pt idx="96">
                  <c:v>33.019987174071019</c:v>
                </c:pt>
                <c:pt idx="97">
                  <c:v>32.892961909902617</c:v>
                </c:pt>
                <c:pt idx="98">
                  <c:v>32.710030493662615</c:v>
                </c:pt>
                <c:pt idx="99">
                  <c:v>32.437040871815817</c:v>
                </c:pt>
                <c:pt idx="100">
                  <c:v>32.15145453016062</c:v>
                </c:pt>
                <c:pt idx="101">
                  <c:v>31.885034795145419</c:v>
                </c:pt>
                <c:pt idx="102">
                  <c:v>31.620308110383419</c:v>
                </c:pt>
                <c:pt idx="103">
                  <c:v>31.426554660135018</c:v>
                </c:pt>
                <c:pt idx="104">
                  <c:v>31.318408503507019</c:v>
                </c:pt>
                <c:pt idx="105">
                  <c:v>31.42628065182662</c:v>
                </c:pt>
                <c:pt idx="106">
                  <c:v>31.447651064882621</c:v>
                </c:pt>
                <c:pt idx="107">
                  <c:v>31.51654756366262</c:v>
                </c:pt>
                <c:pt idx="108">
                  <c:v>31.633087277429421</c:v>
                </c:pt>
                <c:pt idx="109">
                  <c:v>31.873155770991023</c:v>
                </c:pt>
                <c:pt idx="110">
                  <c:v>32.218448935006222</c:v>
                </c:pt>
                <c:pt idx="111">
                  <c:v>32.333224611087822</c:v>
                </c:pt>
                <c:pt idx="112">
                  <c:v>32.648724349892625</c:v>
                </c:pt>
                <c:pt idx="113">
                  <c:v>32.633042872816226</c:v>
                </c:pt>
                <c:pt idx="114">
                  <c:v>32.902766366095825</c:v>
                </c:pt>
                <c:pt idx="115">
                  <c:v>33.010184194850623</c:v>
                </c:pt>
                <c:pt idx="116">
                  <c:v>33.330798578131024</c:v>
                </c:pt>
                <c:pt idx="117">
                  <c:v>33.587616556273026</c:v>
                </c:pt>
                <c:pt idx="118">
                  <c:v>33.587055402212627</c:v>
                </c:pt>
                <c:pt idx="119">
                  <c:v>33.802416720066624</c:v>
                </c:pt>
                <c:pt idx="120">
                  <c:v>34.005561100873422</c:v>
                </c:pt>
                <c:pt idx="121">
                  <c:v>33.981571544704408</c:v>
                </c:pt>
                <c:pt idx="122">
                  <c:v>34.036369939489205</c:v>
                </c:pt>
                <c:pt idx="123">
                  <c:v>34.137693497206804</c:v>
                </c:pt>
                <c:pt idx="124">
                  <c:v>34.039577864720407</c:v>
                </c:pt>
                <c:pt idx="125">
                  <c:v>33.893723184214004</c:v>
                </c:pt>
                <c:pt idx="126">
                  <c:v>33.775099282622804</c:v>
                </c:pt>
                <c:pt idx="127">
                  <c:v>33.941365692505606</c:v>
                </c:pt>
                <c:pt idx="128">
                  <c:v>34.136094513248807</c:v>
                </c:pt>
                <c:pt idx="129">
                  <c:v>34.043239049473605</c:v>
                </c:pt>
                <c:pt idx="130">
                  <c:v>34.282459243222803</c:v>
                </c:pt>
                <c:pt idx="131">
                  <c:v>34.653616678087204</c:v>
                </c:pt>
                <c:pt idx="132">
                  <c:v>35.024106831090805</c:v>
                </c:pt>
                <c:pt idx="133">
                  <c:v>35.404755285613604</c:v>
                </c:pt>
                <c:pt idx="134">
                  <c:v>35.582109932374806</c:v>
                </c:pt>
                <c:pt idx="135">
                  <c:v>35.969857130097608</c:v>
                </c:pt>
                <c:pt idx="136">
                  <c:v>36.33679836142155</c:v>
                </c:pt>
                <c:pt idx="137">
                  <c:v>36.413535422065948</c:v>
                </c:pt>
                <c:pt idx="138">
                  <c:v>36.794982485198751</c:v>
                </c:pt>
                <c:pt idx="139">
                  <c:v>37.162668634638351</c:v>
                </c:pt>
                <c:pt idx="140">
                  <c:v>37.465855603362748</c:v>
                </c:pt>
                <c:pt idx="141">
                  <c:v>37.832476941322348</c:v>
                </c:pt>
                <c:pt idx="142">
                  <c:v>38.192677466057546</c:v>
                </c:pt>
                <c:pt idx="143">
                  <c:v>38.472552162113146</c:v>
                </c:pt>
                <c:pt idx="144">
                  <c:v>38.731194517257549</c:v>
                </c:pt>
                <c:pt idx="145">
                  <c:v>39.081300629162349</c:v>
                </c:pt>
                <c:pt idx="146">
                  <c:v>39.290471842945948</c:v>
                </c:pt>
                <c:pt idx="147">
                  <c:v>39.524215356316347</c:v>
                </c:pt>
                <c:pt idx="148">
                  <c:v>39.798194546144344</c:v>
                </c:pt>
                <c:pt idx="149">
                  <c:v>40.066480543925941</c:v>
                </c:pt>
                <c:pt idx="150">
                  <c:v>39.957848123388743</c:v>
                </c:pt>
                <c:pt idx="151">
                  <c:v>39.893135627029942</c:v>
                </c:pt>
                <c:pt idx="152">
                  <c:v>39.924866655786339</c:v>
                </c:pt>
                <c:pt idx="153">
                  <c:v>39.926062440667941</c:v>
                </c:pt>
                <c:pt idx="154">
                  <c:v>39.918732634966339</c:v>
                </c:pt>
                <c:pt idx="155">
                  <c:v>40.027218824572742</c:v>
                </c:pt>
                <c:pt idx="156">
                  <c:v>40.12250135182714</c:v>
                </c:pt>
                <c:pt idx="157">
                  <c:v>40.06517864713954</c:v>
                </c:pt>
                <c:pt idx="158">
                  <c:v>40.25995715908514</c:v>
                </c:pt>
                <c:pt idx="159">
                  <c:v>40.118642124855143</c:v>
                </c:pt>
                <c:pt idx="160">
                  <c:v>40.091428739450343</c:v>
                </c:pt>
                <c:pt idx="161">
                  <c:v>40.060981876517943</c:v>
                </c:pt>
                <c:pt idx="162">
                  <c:v>40.112507750687541</c:v>
                </c:pt>
                <c:pt idx="163">
                  <c:v>40.090178300604343</c:v>
                </c:pt>
                <c:pt idx="164">
                  <c:v>39.99567592840674</c:v>
                </c:pt>
                <c:pt idx="165">
                  <c:v>40.09921784337434</c:v>
                </c:pt>
                <c:pt idx="166">
                  <c:v>40.153998491301138</c:v>
                </c:pt>
                <c:pt idx="167">
                  <c:v>40.278140959035142</c:v>
                </c:pt>
                <c:pt idx="168">
                  <c:v>40.457362575257939</c:v>
                </c:pt>
                <c:pt idx="169">
                  <c:v>40.631001029953936</c:v>
                </c:pt>
                <c:pt idx="170">
                  <c:v>40.733446189097137</c:v>
                </c:pt>
                <c:pt idx="171">
                  <c:v>40.939966022295536</c:v>
                </c:pt>
                <c:pt idx="172">
                  <c:v>41.145712092485134</c:v>
                </c:pt>
                <c:pt idx="173">
                  <c:v>41.276232780984337</c:v>
                </c:pt>
                <c:pt idx="174">
                  <c:v>41.497940375259134</c:v>
                </c:pt>
                <c:pt idx="175">
                  <c:v>41.689595440196733</c:v>
                </c:pt>
                <c:pt idx="176">
                  <c:v>41.97019065868713</c:v>
                </c:pt>
                <c:pt idx="177">
                  <c:v>41.651779728475127</c:v>
                </c:pt>
                <c:pt idx="178">
                  <c:v>41.25353988160753</c:v>
                </c:pt>
                <c:pt idx="179">
                  <c:v>41.270565863825134</c:v>
                </c:pt>
                <c:pt idx="180">
                  <c:v>41.375839872133533</c:v>
                </c:pt>
                <c:pt idx="181">
                  <c:v>41.256846835895935</c:v>
                </c:pt>
                <c:pt idx="182">
                  <c:v>41.383729418505133</c:v>
                </c:pt>
                <c:pt idx="183">
                  <c:v>41.376321526628331</c:v>
                </c:pt>
                <c:pt idx="184">
                  <c:v>41.05041787296873</c:v>
                </c:pt>
                <c:pt idx="185">
                  <c:v>40.832947521689128</c:v>
                </c:pt>
                <c:pt idx="186">
                  <c:v>40.586336829573526</c:v>
                </c:pt>
                <c:pt idx="187">
                  <c:v>40.765391625331127</c:v>
                </c:pt>
                <c:pt idx="188">
                  <c:v>40.982939356090725</c:v>
                </c:pt>
                <c:pt idx="189">
                  <c:v>41.157010834121927</c:v>
                </c:pt>
                <c:pt idx="190">
                  <c:v>40.926894071831526</c:v>
                </c:pt>
                <c:pt idx="191">
                  <c:v>40.56682416715033</c:v>
                </c:pt>
                <c:pt idx="192">
                  <c:v>40.544278205399529</c:v>
                </c:pt>
                <c:pt idx="193">
                  <c:v>40.274685332173931</c:v>
                </c:pt>
                <c:pt idx="194">
                  <c:v>40.116265876203528</c:v>
                </c:pt>
                <c:pt idx="195">
                  <c:v>39.846168992210728</c:v>
                </c:pt>
                <c:pt idx="196">
                  <c:v>39.652479430651127</c:v>
                </c:pt>
                <c:pt idx="197">
                  <c:v>39.489719093213928</c:v>
                </c:pt>
                <c:pt idx="198">
                  <c:v>39.400072261365125</c:v>
                </c:pt>
                <c:pt idx="199">
                  <c:v>39.178594669549128</c:v>
                </c:pt>
                <c:pt idx="200">
                  <c:v>38.95188175462313</c:v>
                </c:pt>
                <c:pt idx="201">
                  <c:v>39.062401734156332</c:v>
                </c:pt>
                <c:pt idx="202">
                  <c:v>39.220107059739931</c:v>
                </c:pt>
                <c:pt idx="203">
                  <c:v>39.549456446527934</c:v>
                </c:pt>
                <c:pt idx="204">
                  <c:v>39.879221109793136</c:v>
                </c:pt>
                <c:pt idx="205">
                  <c:v>39.755255403943934</c:v>
                </c:pt>
                <c:pt idx="206">
                  <c:v>39.396062194047936</c:v>
                </c:pt>
                <c:pt idx="207">
                  <c:v>39.223924416843538</c:v>
                </c:pt>
                <c:pt idx="208">
                  <c:v>39.29194067146674</c:v>
                </c:pt>
                <c:pt idx="209">
                  <c:v>39.601715273880743</c:v>
                </c:pt>
                <c:pt idx="210">
                  <c:v>39.548208143663139</c:v>
                </c:pt>
                <c:pt idx="211">
                  <c:v>39.413299725171136</c:v>
                </c:pt>
                <c:pt idx="212">
                  <c:v>39.161723462187133</c:v>
                </c:pt>
                <c:pt idx="213">
                  <c:v>38.964001814489933</c:v>
                </c:pt>
                <c:pt idx="214">
                  <c:v>39.276956653857532</c:v>
                </c:pt>
                <c:pt idx="215">
                  <c:v>39.152220734371134</c:v>
                </c:pt>
                <c:pt idx="216">
                  <c:v>39.032216127227535</c:v>
                </c:pt>
                <c:pt idx="217">
                  <c:v>38.923324602563532</c:v>
                </c:pt>
                <c:pt idx="218">
                  <c:v>38.727803565258334</c:v>
                </c:pt>
                <c:pt idx="219">
                  <c:v>38.437510756861535</c:v>
                </c:pt>
                <c:pt idx="220">
                  <c:v>38.225683906425935</c:v>
                </c:pt>
                <c:pt idx="221">
                  <c:v>38.214442693221137</c:v>
                </c:pt>
                <c:pt idx="222">
                  <c:v>38.436515872770734</c:v>
                </c:pt>
                <c:pt idx="223">
                  <c:v>38.741388793005136</c:v>
                </c:pt>
                <c:pt idx="224">
                  <c:v>39.057357048861135</c:v>
                </c:pt>
                <c:pt idx="225">
                  <c:v>39.391881419441937</c:v>
                </c:pt>
                <c:pt idx="226">
                  <c:v>39.619480970572738</c:v>
                </c:pt>
                <c:pt idx="227">
                  <c:v>39.479255593423936</c:v>
                </c:pt>
                <c:pt idx="228">
                  <c:v>39.392980664595136</c:v>
                </c:pt>
                <c:pt idx="229">
                  <c:v>39.320076218583537</c:v>
                </c:pt>
                <c:pt idx="230">
                  <c:v>39.146710358805535</c:v>
                </c:pt>
                <c:pt idx="231">
                  <c:v>38.920788953746332</c:v>
                </c:pt>
                <c:pt idx="232">
                  <c:v>38.726251092374333</c:v>
                </c:pt>
                <c:pt idx="233">
                  <c:v>38.400314994458839</c:v>
                </c:pt>
                <c:pt idx="234">
                  <c:v>38.114788992120836</c:v>
                </c:pt>
                <c:pt idx="235">
                  <c:v>38.000924797845236</c:v>
                </c:pt>
                <c:pt idx="236">
                  <c:v>38.214039363476438</c:v>
                </c:pt>
                <c:pt idx="237">
                  <c:v>38.402744900614437</c:v>
                </c:pt>
                <c:pt idx="238">
                  <c:v>38.557433260338037</c:v>
                </c:pt>
                <c:pt idx="239">
                  <c:v>38.534024801288439</c:v>
                </c:pt>
                <c:pt idx="240">
                  <c:v>38.431458256815638</c:v>
                </c:pt>
                <c:pt idx="241">
                  <c:v>38.76020779980324</c:v>
                </c:pt>
                <c:pt idx="242">
                  <c:v>39.016212971848837</c:v>
                </c:pt>
                <c:pt idx="243">
                  <c:v>39.012105995560034</c:v>
                </c:pt>
                <c:pt idx="244">
                  <c:v>39.088001855135232</c:v>
                </c:pt>
                <c:pt idx="245">
                  <c:v>39.211590620899635</c:v>
                </c:pt>
                <c:pt idx="246">
                  <c:v>39.569058129502835</c:v>
                </c:pt>
                <c:pt idx="247">
                  <c:v>39.920981519666839</c:v>
                </c:pt>
                <c:pt idx="248">
                  <c:v>39.956048957727241</c:v>
                </c:pt>
                <c:pt idx="249">
                  <c:v>40.03075222844484</c:v>
                </c:pt>
                <c:pt idx="250">
                  <c:v>40.100507675152038</c:v>
                </c:pt>
                <c:pt idx="251">
                  <c:v>40.14690115798804</c:v>
                </c:pt>
                <c:pt idx="252">
                  <c:v>40.230101624316042</c:v>
                </c:pt>
                <c:pt idx="253">
                  <c:v>40.360242530054045</c:v>
                </c:pt>
                <c:pt idx="254">
                  <c:v>40.134288730730098</c:v>
                </c:pt>
                <c:pt idx="255">
                  <c:v>39.810352278786439</c:v>
                </c:pt>
                <c:pt idx="256">
                  <c:v>39.574396800214039</c:v>
                </c:pt>
                <c:pt idx="257">
                  <c:v>39.568955260203637</c:v>
                </c:pt>
                <c:pt idx="258">
                  <c:v>39.564773747111239</c:v>
                </c:pt>
                <c:pt idx="259">
                  <c:v>39.560684517680443</c:v>
                </c:pt>
                <c:pt idx="260">
                  <c:v>39.558902379789643</c:v>
                </c:pt>
                <c:pt idx="261">
                  <c:v>39.468265273264443</c:v>
                </c:pt>
                <c:pt idx="262">
                  <c:v>39.394665150419243</c:v>
                </c:pt>
                <c:pt idx="263">
                  <c:v>39.055348421483245</c:v>
                </c:pt>
                <c:pt idx="264">
                  <c:v>39.357616102963242</c:v>
                </c:pt>
                <c:pt idx="265">
                  <c:v>39.573367851693241</c:v>
                </c:pt>
                <c:pt idx="266">
                  <c:v>39.823292950188041</c:v>
                </c:pt>
                <c:pt idx="267">
                  <c:v>40.111970087811642</c:v>
                </c:pt>
                <c:pt idx="268">
                  <c:v>40.416718780040043</c:v>
                </c:pt>
                <c:pt idx="269">
                  <c:v>40.72142842918084</c:v>
                </c:pt>
                <c:pt idx="270">
                  <c:v>40.663444891490698</c:v>
                </c:pt>
                <c:pt idx="271">
                  <c:v>40.799247044930695</c:v>
                </c:pt>
                <c:pt idx="272">
                  <c:v>40.949740047423091</c:v>
                </c:pt>
                <c:pt idx="273">
                  <c:v>41.211005388179892</c:v>
                </c:pt>
                <c:pt idx="274">
                  <c:v>41.429404968123492</c:v>
                </c:pt>
                <c:pt idx="275">
                  <c:v>41.720903856169095</c:v>
                </c:pt>
                <c:pt idx="276">
                  <c:v>42.015877579011097</c:v>
                </c:pt>
                <c:pt idx="277">
                  <c:v>42.2653022161103</c:v>
                </c:pt>
                <c:pt idx="278">
                  <c:v>42.481455043831097</c:v>
                </c:pt>
                <c:pt idx="279">
                  <c:v>42.756637470631496</c:v>
                </c:pt>
                <c:pt idx="280">
                  <c:v>43.044217852430698</c:v>
                </c:pt>
                <c:pt idx="281">
                  <c:v>43.2432449621815</c:v>
                </c:pt>
                <c:pt idx="282">
                  <c:v>43.484619624491899</c:v>
                </c:pt>
                <c:pt idx="283">
                  <c:v>43.276973933801095</c:v>
                </c:pt>
                <c:pt idx="284">
                  <c:v>43.455333052725095</c:v>
                </c:pt>
                <c:pt idx="285">
                  <c:v>43.616161825316695</c:v>
                </c:pt>
                <c:pt idx="286">
                  <c:v>43.884706927225096</c:v>
                </c:pt>
                <c:pt idx="287">
                  <c:v>44.077781740802699</c:v>
                </c:pt>
                <c:pt idx="288">
                  <c:v>44.322464417444301</c:v>
                </c:pt>
                <c:pt idx="289">
                  <c:v>44.376620375969502</c:v>
                </c:pt>
                <c:pt idx="290">
                  <c:v>44.156672563313101</c:v>
                </c:pt>
                <c:pt idx="291">
                  <c:v>43.943521797270698</c:v>
                </c:pt>
                <c:pt idx="292">
                  <c:v>43.845991811098301</c:v>
                </c:pt>
                <c:pt idx="293">
                  <c:v>43.954414112015904</c:v>
                </c:pt>
                <c:pt idx="294">
                  <c:v>44.029653337845104</c:v>
                </c:pt>
                <c:pt idx="295">
                  <c:v>44.071581711208303</c:v>
                </c:pt>
                <c:pt idx="296">
                  <c:v>44.068702817493104</c:v>
                </c:pt>
                <c:pt idx="297">
                  <c:v>44.065082105113504</c:v>
                </c:pt>
                <c:pt idx="298">
                  <c:v>44.094825485773903</c:v>
                </c:pt>
                <c:pt idx="299">
                  <c:v>44.255668455851904</c:v>
                </c:pt>
                <c:pt idx="300">
                  <c:v>44.421047522834705</c:v>
                </c:pt>
                <c:pt idx="301">
                  <c:v>44.640820709587508</c:v>
                </c:pt>
                <c:pt idx="302">
                  <c:v>44.896399957041112</c:v>
                </c:pt>
                <c:pt idx="303">
                  <c:v>45.086479100988313</c:v>
                </c:pt>
                <c:pt idx="304">
                  <c:v>44.860980071149513</c:v>
                </c:pt>
                <c:pt idx="305">
                  <c:v>44.602805526361109</c:v>
                </c:pt>
                <c:pt idx="306">
                  <c:v>44.856688174189912</c:v>
                </c:pt>
                <c:pt idx="307">
                  <c:v>44.969092870042715</c:v>
                </c:pt>
                <c:pt idx="308">
                  <c:v>45.162359349686717</c:v>
                </c:pt>
                <c:pt idx="309">
                  <c:v>45.412877193238714</c:v>
                </c:pt>
                <c:pt idx="310">
                  <c:v>45.463079151801516</c:v>
                </c:pt>
                <c:pt idx="311">
                  <c:v>45.455731599241915</c:v>
                </c:pt>
                <c:pt idx="312">
                  <c:v>45.516563925746716</c:v>
                </c:pt>
                <c:pt idx="313">
                  <c:v>45.430895939461514</c:v>
                </c:pt>
                <c:pt idx="314">
                  <c:v>45.422799469494315</c:v>
                </c:pt>
                <c:pt idx="315">
                  <c:v>45.399128356946314</c:v>
                </c:pt>
                <c:pt idx="316">
                  <c:v>45.367002641247112</c:v>
                </c:pt>
                <c:pt idx="317">
                  <c:v>45.147484302554311</c:v>
                </c:pt>
                <c:pt idx="318">
                  <c:v>44.874047459885908</c:v>
                </c:pt>
                <c:pt idx="319">
                  <c:v>44.795733771555909</c:v>
                </c:pt>
                <c:pt idx="320">
                  <c:v>44.990086358909508</c:v>
                </c:pt>
                <c:pt idx="321">
                  <c:v>45.072708277666706</c:v>
                </c:pt>
                <c:pt idx="322">
                  <c:v>45.187615280497504</c:v>
                </c:pt>
                <c:pt idx="323">
                  <c:v>45.287937915423903</c:v>
                </c:pt>
                <c:pt idx="324">
                  <c:v>45.535786631532702</c:v>
                </c:pt>
                <c:pt idx="325">
                  <c:v>45.8090346508111</c:v>
                </c:pt>
                <c:pt idx="326">
                  <c:v>45.889597934040303</c:v>
                </c:pt>
                <c:pt idx="327">
                  <c:v>45.867236539612705</c:v>
                </c:pt>
                <c:pt idx="328">
                  <c:v>45.833502958578705</c:v>
                </c:pt>
                <c:pt idx="329">
                  <c:v>45.826056023614306</c:v>
                </c:pt>
                <c:pt idx="330">
                  <c:v>45.787743753216304</c:v>
                </c:pt>
                <c:pt idx="331">
                  <c:v>45.576023383928707</c:v>
                </c:pt>
                <c:pt idx="332">
                  <c:v>45.316056406482303</c:v>
                </c:pt>
                <c:pt idx="333">
                  <c:v>45.338186385060702</c:v>
                </c:pt>
                <c:pt idx="334">
                  <c:v>45.051148350421101</c:v>
                </c:pt>
                <c:pt idx="335">
                  <c:v>44.702156034503503</c:v>
                </c:pt>
                <c:pt idx="336">
                  <c:v>44.627015484383904</c:v>
                </c:pt>
                <c:pt idx="337">
                  <c:v>44.532772216313106</c:v>
                </c:pt>
                <c:pt idx="338">
                  <c:v>44.407990154995908</c:v>
                </c:pt>
                <c:pt idx="339">
                  <c:v>44.264960774283111</c:v>
                </c:pt>
                <c:pt idx="340">
                  <c:v>44.464931566959166</c:v>
                </c:pt>
                <c:pt idx="341">
                  <c:v>44.420741537191567</c:v>
                </c:pt>
                <c:pt idx="342">
                  <c:v>44.449718253586369</c:v>
                </c:pt>
                <c:pt idx="343">
                  <c:v>44.44450742272997</c:v>
                </c:pt>
                <c:pt idx="344">
                  <c:v>44.648056431899171</c:v>
                </c:pt>
                <c:pt idx="345">
                  <c:v>44.722053377668374</c:v>
                </c:pt>
                <c:pt idx="346">
                  <c:v>44.222248262466771</c:v>
                </c:pt>
                <c:pt idx="347">
                  <c:v>43.753830240323971</c:v>
                </c:pt>
                <c:pt idx="348">
                  <c:v>43.531309133257572</c:v>
                </c:pt>
                <c:pt idx="349">
                  <c:v>43.411325822343571</c:v>
                </c:pt>
                <c:pt idx="350">
                  <c:v>43.283991762845972</c:v>
                </c:pt>
                <c:pt idx="351">
                  <c:v>43.172129414152771</c:v>
                </c:pt>
                <c:pt idx="352">
                  <c:v>43.28906310816717</c:v>
                </c:pt>
                <c:pt idx="353">
                  <c:v>42.887068026146771</c:v>
                </c:pt>
                <c:pt idx="354">
                  <c:v>42.524921739079574</c:v>
                </c:pt>
                <c:pt idx="355">
                  <c:v>42.279560425767173</c:v>
                </c:pt>
                <c:pt idx="356">
                  <c:v>42.03385482340957</c:v>
                </c:pt>
                <c:pt idx="357">
                  <c:v>41.783751549639568</c:v>
                </c:pt>
                <c:pt idx="358">
                  <c:v>41.542283896972371</c:v>
                </c:pt>
                <c:pt idx="359">
                  <c:v>41.451643241075573</c:v>
                </c:pt>
                <c:pt idx="360">
                  <c:v>41.071664911089975</c:v>
                </c:pt>
                <c:pt idx="361">
                  <c:v>40.706047338597976</c:v>
                </c:pt>
                <c:pt idx="362">
                  <c:v>40.554999927440775</c:v>
                </c:pt>
                <c:pt idx="363">
                  <c:v>40.629919709825977</c:v>
                </c:pt>
                <c:pt idx="364">
                  <c:v>40.833167022409178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1-4D76-95FB-987A77F1FEF5}"/>
            </c:ext>
          </c:extLst>
        </c:ser>
        <c:ser>
          <c:idx val="3"/>
          <c:order val="1"/>
          <c:tx>
            <c:strRef>
              <c:f>[2]StorageChartData!$Q$4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[2]StorageChartData!$O$5:$O$369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[2]StorageChartData!$Q$5:$Q$369</c:f>
              <c:numCache>
                <c:formatCode>General</c:formatCode>
                <c:ptCount val="365"/>
                <c:pt idx="0">
                  <c:v>40.698432523125575</c:v>
                </c:pt>
                <c:pt idx="1">
                  <c:v>40.544918298706378</c:v>
                </c:pt>
                <c:pt idx="2">
                  <c:v>40.759559094125578</c:v>
                </c:pt>
                <c:pt idx="3">
                  <c:v>40.936920839629977</c:v>
                </c:pt>
                <c:pt idx="4">
                  <c:v>40.806473981239179</c:v>
                </c:pt>
                <c:pt idx="5">
                  <c:v>40.698665014913182</c:v>
                </c:pt>
                <c:pt idx="6">
                  <c:v>40.560207224821184</c:v>
                </c:pt>
                <c:pt idx="7">
                  <c:v>40.372455761948387</c:v>
                </c:pt>
                <c:pt idx="8">
                  <c:v>40.535052121596785</c:v>
                </c:pt>
                <c:pt idx="9">
                  <c:v>40.623172016962386</c:v>
                </c:pt>
                <c:pt idx="10">
                  <c:v>40.622003920358388</c:v>
                </c:pt>
                <c:pt idx="11">
                  <c:v>40.863967778354386</c:v>
                </c:pt>
                <c:pt idx="12">
                  <c:v>41.027902251095988</c:v>
                </c:pt>
                <c:pt idx="13">
                  <c:v>41.202094407761585</c:v>
                </c:pt>
                <c:pt idx="14">
                  <c:v>41.554614092354385</c:v>
                </c:pt>
                <c:pt idx="15">
                  <c:v>41.647699558588386</c:v>
                </c:pt>
                <c:pt idx="16">
                  <c:v>41.279285081275589</c:v>
                </c:pt>
                <c:pt idx="17">
                  <c:v>41.005294536637585</c:v>
                </c:pt>
                <c:pt idx="18">
                  <c:v>40.774059722293188</c:v>
                </c:pt>
                <c:pt idx="19">
                  <c:v>40.795391092261589</c:v>
                </c:pt>
                <c:pt idx="20">
                  <c:v>40.787898015466389</c:v>
                </c:pt>
                <c:pt idx="21">
                  <c:v>41.092142696927588</c:v>
                </c:pt>
                <c:pt idx="22">
                  <c:v>41.114865420563191</c:v>
                </c:pt>
                <c:pt idx="23">
                  <c:v>40.876396986897994</c:v>
                </c:pt>
                <c:pt idx="24">
                  <c:v>40.679413608493597</c:v>
                </c:pt>
                <c:pt idx="25">
                  <c:v>40.538709066178797</c:v>
                </c:pt>
                <c:pt idx="26">
                  <c:v>40.362226858135998</c:v>
                </c:pt>
                <c:pt idx="27">
                  <c:v>40.181925526251597</c:v>
                </c:pt>
                <c:pt idx="28">
                  <c:v>40.461885407225594</c:v>
                </c:pt>
                <c:pt idx="29">
                  <c:v>40.124531480784391</c:v>
                </c:pt>
                <c:pt idx="30">
                  <c:v>40.319334838331194</c:v>
                </c:pt>
                <c:pt idx="31">
                  <c:v>40.227405760543597</c:v>
                </c:pt>
                <c:pt idx="32">
                  <c:v>40.2172258094472</c:v>
                </c:pt>
                <c:pt idx="33">
                  <c:v>40.208873784724801</c:v>
                </c:pt>
                <c:pt idx="34">
                  <c:v>40.2039540023396</c:v>
                </c:pt>
                <c:pt idx="35">
                  <c:v>40.477365292711603</c:v>
                </c:pt>
                <c:pt idx="36">
                  <c:v>40.249591115677205</c:v>
                </c:pt>
                <c:pt idx="37">
                  <c:v>40.236926604460805</c:v>
                </c:pt>
                <c:pt idx="38">
                  <c:v>39.995327625044403</c:v>
                </c:pt>
                <c:pt idx="39">
                  <c:v>39.893463856148401</c:v>
                </c:pt>
                <c:pt idx="40">
                  <c:v>39.7902797210172</c:v>
                </c:pt>
                <c:pt idx="41">
                  <c:v>39.601172398193199</c:v>
                </c:pt>
                <c:pt idx="42">
                  <c:v>39.410290389569198</c:v>
                </c:pt>
                <c:pt idx="43">
                  <c:v>39.0205086952244</c:v>
                </c:pt>
                <c:pt idx="44">
                  <c:v>38.612142491181999</c:v>
                </c:pt>
                <c:pt idx="45">
                  <c:v>38.150791267894796</c:v>
                </c:pt>
                <c:pt idx="46">
                  <c:v>38.017274203069995</c:v>
                </c:pt>
                <c:pt idx="47">
                  <c:v>37.960565539669197</c:v>
                </c:pt>
                <c:pt idx="48">
                  <c:v>37.624517781976799</c:v>
                </c:pt>
                <c:pt idx="49">
                  <c:v>37.160568418678402</c:v>
                </c:pt>
                <c:pt idx="50">
                  <c:v>36.992327851490799</c:v>
                </c:pt>
                <c:pt idx="51">
                  <c:v>37.031469968148002</c:v>
                </c:pt>
                <c:pt idx="52">
                  <c:v>37.202992997370401</c:v>
                </c:pt>
                <c:pt idx="53">
                  <c:v>37.493079235519204</c:v>
                </c:pt>
                <c:pt idx="54">
                  <c:v>37.742858809778404</c:v>
                </c:pt>
                <c:pt idx="55">
                  <c:v>37.960466879855204</c:v>
                </c:pt>
                <c:pt idx="56">
                  <c:v>38.289684939894002</c:v>
                </c:pt>
                <c:pt idx="57">
                  <c:v>38.3139409920608</c:v>
                </c:pt>
                <c:pt idx="58">
                  <c:v>38.238885626859599</c:v>
                </c:pt>
                <c:pt idx="59">
                  <c:v>38.296793271165996</c:v>
                </c:pt>
                <c:pt idx="60">
                  <c:v>38.436751738749592</c:v>
                </c:pt>
                <c:pt idx="61">
                  <c:v>38.610698988774793</c:v>
                </c:pt>
                <c:pt idx="62">
                  <c:v>38.456521031866394</c:v>
                </c:pt>
                <c:pt idx="63">
                  <c:v>38.327490372743995</c:v>
                </c:pt>
                <c:pt idx="64">
                  <c:v>38.281326892366792</c:v>
                </c:pt>
                <c:pt idx="65">
                  <c:v>38.072080435084395</c:v>
                </c:pt>
                <c:pt idx="66">
                  <c:v>37.867433963395598</c:v>
                </c:pt>
                <c:pt idx="67">
                  <c:v>37.656845843648398</c:v>
                </c:pt>
                <c:pt idx="68">
                  <c:v>37.454268655602398</c:v>
                </c:pt>
                <c:pt idx="69">
                  <c:v>37.252805970238796</c:v>
                </c:pt>
                <c:pt idx="70">
                  <c:v>37.336368472469999</c:v>
                </c:pt>
                <c:pt idx="71">
                  <c:v>36.872475899117198</c:v>
                </c:pt>
                <c:pt idx="72">
                  <c:v>36.39488630076</c:v>
                </c:pt>
                <c:pt idx="73">
                  <c:v>36.261110131808401</c:v>
                </c:pt>
                <c:pt idx="74">
                  <c:v>35.774902659206404</c:v>
                </c:pt>
                <c:pt idx="75">
                  <c:v>35.282295669609603</c:v>
                </c:pt>
                <c:pt idx="76">
                  <c:v>34.832909377986006</c:v>
                </c:pt>
                <c:pt idx="77">
                  <c:v>34.408794612154409</c:v>
                </c:pt>
                <c:pt idx="78">
                  <c:v>34.051258958795607</c:v>
                </c:pt>
                <c:pt idx="79">
                  <c:v>33.653760930592405</c:v>
                </c:pt>
                <c:pt idx="80">
                  <c:v>33.233046462753606</c:v>
                </c:pt>
                <c:pt idx="81">
                  <c:v>32.811735700486004</c:v>
                </c:pt>
                <c:pt idx="82">
                  <c:v>32.379247967050006</c:v>
                </c:pt>
                <c:pt idx="83">
                  <c:v>32.164113102283203</c:v>
                </c:pt>
                <c:pt idx="84">
                  <c:v>32.046216821870004</c:v>
                </c:pt>
                <c:pt idx="85">
                  <c:v>31.668921816814002</c:v>
                </c:pt>
                <c:pt idx="86">
                  <c:v>31.287335621493604</c:v>
                </c:pt>
                <c:pt idx="87">
                  <c:v>30.989766601316802</c:v>
                </c:pt>
                <c:pt idx="88">
                  <c:v>31.190387378916004</c:v>
                </c:pt>
                <c:pt idx="89">
                  <c:v>31.203679422210403</c:v>
                </c:pt>
                <c:pt idx="90">
                  <c:v>31.205709309418001</c:v>
                </c:pt>
                <c:pt idx="91">
                  <c:v>31.306000000000001</c:v>
                </c:pt>
                <c:pt idx="92">
                  <c:v>31.2748787564636</c:v>
                </c:pt>
                <c:pt idx="93">
                  <c:v>30.836609096691202</c:v>
                </c:pt>
                <c:pt idx="94">
                  <c:v>30.396000401034403</c:v>
                </c:pt>
                <c:pt idx="95">
                  <c:v>30.497906055694404</c:v>
                </c:pt>
                <c:pt idx="96">
                  <c:v>30.172967831110004</c:v>
                </c:pt>
                <c:pt idx="97">
                  <c:v>29.937115284314004</c:v>
                </c:pt>
                <c:pt idx="98">
                  <c:v>29.563114096102804</c:v>
                </c:pt>
                <c:pt idx="99">
                  <c:v>29.288839601736804</c:v>
                </c:pt>
                <c:pt idx="100">
                  <c:v>28.908165594917605</c:v>
                </c:pt>
                <c:pt idx="101">
                  <c:v>28.532709164350404</c:v>
                </c:pt>
                <c:pt idx="102">
                  <c:v>28.188991214630406</c:v>
                </c:pt>
                <c:pt idx="103">
                  <c:v>27.824949563128804</c:v>
                </c:pt>
                <c:pt idx="104">
                  <c:v>27.469902019261603</c:v>
                </c:pt>
                <c:pt idx="105">
                  <c:v>27.458614664226005</c:v>
                </c:pt>
                <c:pt idx="106">
                  <c:v>27.092752185093605</c:v>
                </c:pt>
                <c:pt idx="107">
                  <c:v>26.809969847002407</c:v>
                </c:pt>
                <c:pt idx="108">
                  <c:v>26.470177502272005</c:v>
                </c:pt>
                <c:pt idx="109">
                  <c:v>26.487835272634406</c:v>
                </c:pt>
                <c:pt idx="110">
                  <c:v>26.599242595067608</c:v>
                </c:pt>
                <c:pt idx="111">
                  <c:v>26.710827386080808</c:v>
                </c:pt>
                <c:pt idx="112">
                  <c:v>26.846356237907607</c:v>
                </c:pt>
                <c:pt idx="113">
                  <c:v>26.627104102084807</c:v>
                </c:pt>
                <c:pt idx="114">
                  <c:v>26.406027589259608</c:v>
                </c:pt>
                <c:pt idx="115">
                  <c:v>26.146238080393207</c:v>
                </c:pt>
                <c:pt idx="116">
                  <c:v>25.906488323580408</c:v>
                </c:pt>
                <c:pt idx="117">
                  <c:v>25.661840433959608</c:v>
                </c:pt>
                <c:pt idx="118">
                  <c:v>25.406650910686807</c:v>
                </c:pt>
                <c:pt idx="119">
                  <c:v>25.475348644657206</c:v>
                </c:pt>
                <c:pt idx="120">
                  <c:v>25.098951630616007</c:v>
                </c:pt>
                <c:pt idx="121">
                  <c:v>24.740684806707606</c:v>
                </c:pt>
                <c:pt idx="122">
                  <c:v>24.523878187917205</c:v>
                </c:pt>
                <c:pt idx="123">
                  <c:v>24.591440122975605</c:v>
                </c:pt>
                <c:pt idx="124">
                  <c:v>24.427622072801604</c:v>
                </c:pt>
                <c:pt idx="125">
                  <c:v>24.282704426397604</c:v>
                </c:pt>
                <c:pt idx="126">
                  <c:v>24.009654465233606</c:v>
                </c:pt>
                <c:pt idx="127">
                  <c:v>23.671970447233605</c:v>
                </c:pt>
                <c:pt idx="128">
                  <c:v>23.340000917509606</c:v>
                </c:pt>
                <c:pt idx="129">
                  <c:v>23.037398888404006</c:v>
                </c:pt>
                <c:pt idx="130">
                  <c:v>22.973428210709606</c:v>
                </c:pt>
                <c:pt idx="131">
                  <c:v>23.060174499266008</c:v>
                </c:pt>
                <c:pt idx="132">
                  <c:v>23.054874934119606</c:v>
                </c:pt>
                <c:pt idx="133">
                  <c:v>22.761192475844805</c:v>
                </c:pt>
                <c:pt idx="134">
                  <c:v>22.661224071383206</c:v>
                </c:pt>
                <c:pt idx="135">
                  <c:v>22.381976907405605</c:v>
                </c:pt>
                <c:pt idx="136">
                  <c:v>22.091414346767206</c:v>
                </c:pt>
                <c:pt idx="137">
                  <c:v>21.958685242437607</c:v>
                </c:pt>
                <c:pt idx="138">
                  <c:v>21.880769083726808</c:v>
                </c:pt>
                <c:pt idx="139">
                  <c:v>21.827134176131608</c:v>
                </c:pt>
                <c:pt idx="140">
                  <c:v>21.694575441638808</c:v>
                </c:pt>
                <c:pt idx="141">
                  <c:v>21.896867973261607</c:v>
                </c:pt>
                <c:pt idx="142">
                  <c:v>21.832872449966008</c:v>
                </c:pt>
                <c:pt idx="143">
                  <c:v>21.717833413690808</c:v>
                </c:pt>
                <c:pt idx="144">
                  <c:v>21.792934214027607</c:v>
                </c:pt>
                <c:pt idx="145">
                  <c:v>21.835611504798408</c:v>
                </c:pt>
                <c:pt idx="146">
                  <c:v>21.927632159552406</c:v>
                </c:pt>
                <c:pt idx="147">
                  <c:v>21.850599794370005</c:v>
                </c:pt>
                <c:pt idx="148">
                  <c:v>21.520532727823607</c:v>
                </c:pt>
                <c:pt idx="149">
                  <c:v>21.948441065200406</c:v>
                </c:pt>
                <c:pt idx="150">
                  <c:v>21.683203270928004</c:v>
                </c:pt>
                <c:pt idx="151">
                  <c:v>21.797112900339204</c:v>
                </c:pt>
                <c:pt idx="152">
                  <c:v>22.019143487429606</c:v>
                </c:pt>
                <c:pt idx="153">
                  <c:v>22.118596526314004</c:v>
                </c:pt>
                <c:pt idx="154">
                  <c:v>22.017027355260804</c:v>
                </c:pt>
                <c:pt idx="155">
                  <c:v>22.235938044714803</c:v>
                </c:pt>
                <c:pt idx="156">
                  <c:v>22.114208442973602</c:v>
                </c:pt>
                <c:pt idx="157">
                  <c:v>22.068289869236803</c:v>
                </c:pt>
                <c:pt idx="158">
                  <c:v>22.178682071392405</c:v>
                </c:pt>
                <c:pt idx="159">
                  <c:v>22.260874516186004</c:v>
                </c:pt>
                <c:pt idx="160">
                  <c:v>22.337185652238404</c:v>
                </c:pt>
                <c:pt idx="161">
                  <c:v>22.033433626734404</c:v>
                </c:pt>
                <c:pt idx="162">
                  <c:v>21.867670520923603</c:v>
                </c:pt>
                <c:pt idx="163">
                  <c:v>21.716750887144002</c:v>
                </c:pt>
                <c:pt idx="164">
                  <c:v>21.411245472069602</c:v>
                </c:pt>
                <c:pt idx="165">
                  <c:v>21.181646918032801</c:v>
                </c:pt>
                <c:pt idx="166">
                  <c:v>20.942323085811999</c:v>
                </c:pt>
                <c:pt idx="167">
                  <c:v>20.692517959256399</c:v>
                </c:pt>
                <c:pt idx="168">
                  <c:v>20.781333531455598</c:v>
                </c:pt>
                <c:pt idx="169">
                  <c:v>21.122999237695598</c:v>
                </c:pt>
                <c:pt idx="170">
                  <c:v>21.182646074085998</c:v>
                </c:pt>
                <c:pt idx="171">
                  <c:v>21.459365378789197</c:v>
                </c:pt>
                <c:pt idx="172">
                  <c:v>21.590585293493596</c:v>
                </c:pt>
                <c:pt idx="173">
                  <c:v>21.695625043276397</c:v>
                </c:pt>
                <c:pt idx="174">
                  <c:v>21.794545676420796</c:v>
                </c:pt>
                <c:pt idx="175">
                  <c:v>21.962686154508397</c:v>
                </c:pt>
                <c:pt idx="176">
                  <c:v>21.956456654002796</c:v>
                </c:pt>
                <c:pt idx="177">
                  <c:v>22.155522806841198</c:v>
                </c:pt>
                <c:pt idx="178">
                  <c:v>22.276023619313598</c:v>
                </c:pt>
                <c:pt idx="179">
                  <c:v>22.213660806954</c:v>
                </c:pt>
                <c:pt idx="180">
                  <c:v>22.413511370915998</c:v>
                </c:pt>
                <c:pt idx="181">
                  <c:v>22.563436473952397</c:v>
                </c:pt>
                <c:pt idx="182">
                  <c:v>22.957295689570397</c:v>
                </c:pt>
                <c:pt idx="183">
                  <c:v>22.783294492275999</c:v>
                </c:pt>
                <c:pt idx="184">
                  <c:v>22.947094088896801</c:v>
                </c:pt>
                <c:pt idx="185">
                  <c:v>23.144751141210001</c:v>
                </c:pt>
                <c:pt idx="186">
                  <c:v>23.2182334280972</c:v>
                </c:pt>
                <c:pt idx="187">
                  <c:v>23.301377104479599</c:v>
                </c:pt>
                <c:pt idx="188">
                  <c:v>23.385248402039998</c:v>
                </c:pt>
                <c:pt idx="189">
                  <c:v>23.278000236426799</c:v>
                </c:pt>
                <c:pt idx="190">
                  <c:v>23.2485010557116</c:v>
                </c:pt>
                <c:pt idx="191">
                  <c:v>23.095256583533999</c:v>
                </c:pt>
                <c:pt idx="192">
                  <c:v>22.8508110080944</c:v>
                </c:pt>
                <c:pt idx="193">
                  <c:v>22.621822945972799</c:v>
                </c:pt>
                <c:pt idx="194">
                  <c:v>22.404835309230798</c:v>
                </c:pt>
                <c:pt idx="195">
                  <c:v>22.188433318802797</c:v>
                </c:pt>
                <c:pt idx="196">
                  <c:v>22.035401808921197</c:v>
                </c:pt>
                <c:pt idx="197">
                  <c:v>21.960009253417997</c:v>
                </c:pt>
                <c:pt idx="198">
                  <c:v>21.840501558298396</c:v>
                </c:pt>
                <c:pt idx="199">
                  <c:v>21.663316574678795</c:v>
                </c:pt>
                <c:pt idx="200">
                  <c:v>21.940135261786796</c:v>
                </c:pt>
                <c:pt idx="201">
                  <c:v>21.807118658357595</c:v>
                </c:pt>
                <c:pt idx="202">
                  <c:v>21.599934385974795</c:v>
                </c:pt>
                <c:pt idx="203">
                  <c:v>21.393534524715594</c:v>
                </c:pt>
                <c:pt idx="204">
                  <c:v>21.224513095775993</c:v>
                </c:pt>
                <c:pt idx="205">
                  <c:v>21.039938320485195</c:v>
                </c:pt>
                <c:pt idx="206">
                  <c:v>20.920398681021194</c:v>
                </c:pt>
                <c:pt idx="207">
                  <c:v>20.833509710905595</c:v>
                </c:pt>
                <c:pt idx="208">
                  <c:v>20.700439866902396</c:v>
                </c:pt>
                <c:pt idx="209">
                  <c:v>20.587267800088796</c:v>
                </c:pt>
                <c:pt idx="210">
                  <c:v>20.433625798291995</c:v>
                </c:pt>
                <c:pt idx="211">
                  <c:v>20.171000341517196</c:v>
                </c:pt>
                <c:pt idx="212">
                  <c:v>19.923839496803595</c:v>
                </c:pt>
                <c:pt idx="213">
                  <c:v>19.760851999583995</c:v>
                </c:pt>
                <c:pt idx="214">
                  <c:v>19.708178971692394</c:v>
                </c:pt>
                <c:pt idx="215">
                  <c:v>19.767265007369993</c:v>
                </c:pt>
                <c:pt idx="216">
                  <c:v>19.762260040066394</c:v>
                </c:pt>
                <c:pt idx="217">
                  <c:v>19.571307044010393</c:v>
                </c:pt>
                <c:pt idx="218">
                  <c:v>19.363796229440393</c:v>
                </c:pt>
                <c:pt idx="219">
                  <c:v>19.582646579577194</c:v>
                </c:pt>
                <c:pt idx="220">
                  <c:v>19.386060730791993</c:v>
                </c:pt>
                <c:pt idx="221">
                  <c:v>19.248195685757192</c:v>
                </c:pt>
                <c:pt idx="222">
                  <c:v>19.116073523971192</c:v>
                </c:pt>
                <c:pt idx="223">
                  <c:v>18.961057915365192</c:v>
                </c:pt>
                <c:pt idx="224">
                  <c:v>18.80425342347279</c:v>
                </c:pt>
                <c:pt idx="225">
                  <c:v>18.84647994405039</c:v>
                </c:pt>
                <c:pt idx="226">
                  <c:v>18.719241717585991</c:v>
                </c:pt>
                <c:pt idx="227">
                  <c:v>18.524458949573592</c:v>
                </c:pt>
                <c:pt idx="228">
                  <c:v>18.505700167319993</c:v>
                </c:pt>
                <c:pt idx="229">
                  <c:v>18.404340409191192</c:v>
                </c:pt>
                <c:pt idx="230">
                  <c:v>18.308872607918392</c:v>
                </c:pt>
                <c:pt idx="231">
                  <c:v>18.129291798468792</c:v>
                </c:pt>
                <c:pt idx="232">
                  <c:v>18.402557564605193</c:v>
                </c:pt>
                <c:pt idx="233">
                  <c:v>18.188231956563193</c:v>
                </c:pt>
                <c:pt idx="234">
                  <c:v>17.957834793916394</c:v>
                </c:pt>
                <c:pt idx="235">
                  <c:v>18.165252618129593</c:v>
                </c:pt>
                <c:pt idx="236">
                  <c:v>18.391961276988791</c:v>
                </c:pt>
                <c:pt idx="237">
                  <c:v>18.553162733598391</c:v>
                </c:pt>
                <c:pt idx="238">
                  <c:v>18.506505890568793</c:v>
                </c:pt>
                <c:pt idx="239">
                  <c:v>18.446805106909192</c:v>
                </c:pt>
                <c:pt idx="240">
                  <c:v>18.235666834563993</c:v>
                </c:pt>
                <c:pt idx="241">
                  <c:v>18.142449334885594</c:v>
                </c:pt>
                <c:pt idx="242">
                  <c:v>18.083642992869194</c:v>
                </c:pt>
                <c:pt idx="243">
                  <c:v>17.976955627968795</c:v>
                </c:pt>
                <c:pt idx="244">
                  <c:v>17.878783205536795</c:v>
                </c:pt>
                <c:pt idx="245">
                  <c:v>17.723512042175596</c:v>
                </c:pt>
                <c:pt idx="246">
                  <c:v>17.650618244278796</c:v>
                </c:pt>
                <c:pt idx="247">
                  <c:v>17.672159027171595</c:v>
                </c:pt>
                <c:pt idx="248">
                  <c:v>17.551128651635594</c:v>
                </c:pt>
                <c:pt idx="249">
                  <c:v>17.673471587968393</c:v>
                </c:pt>
                <c:pt idx="250">
                  <c:v>17.735279991663194</c:v>
                </c:pt>
                <c:pt idx="251">
                  <c:v>17.663021531282794</c:v>
                </c:pt>
                <c:pt idx="252">
                  <c:v>17.492995630180395</c:v>
                </c:pt>
                <c:pt idx="253">
                  <c:v>17.435030489233196</c:v>
                </c:pt>
                <c:pt idx="254">
                  <c:v>17.381147125625997</c:v>
                </c:pt>
                <c:pt idx="255">
                  <c:v>17.188568517377195</c:v>
                </c:pt>
                <c:pt idx="256">
                  <c:v>17.011710075944794</c:v>
                </c:pt>
                <c:pt idx="257">
                  <c:v>16.764212040929195</c:v>
                </c:pt>
                <c:pt idx="258">
                  <c:v>16.719812598237194</c:v>
                </c:pt>
                <c:pt idx="259">
                  <c:v>16.656047784095595</c:v>
                </c:pt>
                <c:pt idx="260">
                  <c:v>16.853151134439194</c:v>
                </c:pt>
                <c:pt idx="261">
                  <c:v>16.700872091336795</c:v>
                </c:pt>
                <c:pt idx="262">
                  <c:v>16.547950611974795</c:v>
                </c:pt>
                <c:pt idx="263">
                  <c:v>16.362797289113196</c:v>
                </c:pt>
                <c:pt idx="264">
                  <c:v>16.384586528017998</c:v>
                </c:pt>
                <c:pt idx="265">
                  <c:v>16.337283699357197</c:v>
                </c:pt>
                <c:pt idx="266">
                  <c:v>16.507681577782396</c:v>
                </c:pt>
                <c:pt idx="267">
                  <c:v>16.633265090385997</c:v>
                </c:pt>
                <c:pt idx="268">
                  <c:v>16.984123669069998</c:v>
                </c:pt>
                <c:pt idx="269">
                  <c:v>17.286018666531998</c:v>
                </c:pt>
                <c:pt idx="270">
                  <c:v>17.635045769470398</c:v>
                </c:pt>
                <c:pt idx="271">
                  <c:v>17.897734408238797</c:v>
                </c:pt>
                <c:pt idx="272">
                  <c:v>18.156958860325599</c:v>
                </c:pt>
                <c:pt idx="273">
                  <c:v>18.486592196841599</c:v>
                </c:pt>
                <c:pt idx="274">
                  <c:v>18.83464322259</c:v>
                </c:pt>
                <c:pt idx="275">
                  <c:v>19.196291890937999</c:v>
                </c:pt>
                <c:pt idx="276">
                  <c:v>19.5790699684208</c:v>
                </c:pt>
                <c:pt idx="277">
                  <c:v>19.966089544965602</c:v>
                </c:pt>
                <c:pt idx="278">
                  <c:v>20.327684972739601</c:v>
                </c:pt>
                <c:pt idx="279">
                  <c:v>20.5781957175484</c:v>
                </c:pt>
                <c:pt idx="280">
                  <c:v>20.974021285032801</c:v>
                </c:pt>
                <c:pt idx="281">
                  <c:v>21.346829177691202</c:v>
                </c:pt>
                <c:pt idx="282">
                  <c:v>21.717106368398802</c:v>
                </c:pt>
                <c:pt idx="283">
                  <c:v>22.093027059950401</c:v>
                </c:pt>
                <c:pt idx="284">
                  <c:v>22.447772200536402</c:v>
                </c:pt>
                <c:pt idx="285">
                  <c:v>22.780621267722001</c:v>
                </c:pt>
                <c:pt idx="286">
                  <c:v>23.087464089194402</c:v>
                </c:pt>
                <c:pt idx="287">
                  <c:v>23.432235495584401</c:v>
                </c:pt>
                <c:pt idx="288">
                  <c:v>23.772861235945602</c:v>
                </c:pt>
                <c:pt idx="289">
                  <c:v>24.147067581014401</c:v>
                </c:pt>
                <c:pt idx="290">
                  <c:v>24.4919809622684</c:v>
                </c:pt>
                <c:pt idx="291">
                  <c:v>24.832262413584399</c:v>
                </c:pt>
                <c:pt idx="292">
                  <c:v>25.191153220199197</c:v>
                </c:pt>
                <c:pt idx="293">
                  <c:v>25.572507999670396</c:v>
                </c:pt>
                <c:pt idx="294">
                  <c:v>25.951999359051594</c:v>
                </c:pt>
                <c:pt idx="295">
                  <c:v>26.327696440192394</c:v>
                </c:pt>
                <c:pt idx="296">
                  <c:v>26.666916629399996</c:v>
                </c:pt>
                <c:pt idx="297">
                  <c:v>27.033967441323195</c:v>
                </c:pt>
                <c:pt idx="298">
                  <c:v>27.391406554953594</c:v>
                </c:pt>
                <c:pt idx="299">
                  <c:v>27.746641508820392</c:v>
                </c:pt>
                <c:pt idx="300">
                  <c:v>28.112797879100391</c:v>
                </c:pt>
                <c:pt idx="301">
                  <c:v>28.471770321261992</c:v>
                </c:pt>
                <c:pt idx="302">
                  <c:v>28.783798774641994</c:v>
                </c:pt>
                <c:pt idx="303">
                  <c:v>29.071169743516794</c:v>
                </c:pt>
                <c:pt idx="304">
                  <c:v>29.432371191043195</c:v>
                </c:pt>
                <c:pt idx="305">
                  <c:v>29.756439112890394</c:v>
                </c:pt>
                <c:pt idx="306">
                  <c:v>29.894803912625594</c:v>
                </c:pt>
                <c:pt idx="307">
                  <c:v>30.025942191783194</c:v>
                </c:pt>
                <c:pt idx="308">
                  <c:v>30.259536631546393</c:v>
                </c:pt>
                <c:pt idx="309">
                  <c:v>30.508684417660792</c:v>
                </c:pt>
                <c:pt idx="310">
                  <c:v>30.229486944885593</c:v>
                </c:pt>
                <c:pt idx="311">
                  <c:v>30.517621028654393</c:v>
                </c:pt>
                <c:pt idx="312">
                  <c:v>30.554512843717191</c:v>
                </c:pt>
                <c:pt idx="313">
                  <c:v>30.537251896278793</c:v>
                </c:pt>
                <c:pt idx="314">
                  <c:v>30.519746042199994</c:v>
                </c:pt>
                <c:pt idx="315">
                  <c:v>30.571740433420793</c:v>
                </c:pt>
                <c:pt idx="316">
                  <c:v>30.554948003033594</c:v>
                </c:pt>
                <c:pt idx="317">
                  <c:v>30.541069606729994</c:v>
                </c:pt>
                <c:pt idx="318">
                  <c:v>30.446166155541594</c:v>
                </c:pt>
                <c:pt idx="319">
                  <c:v>30.494902223633595</c:v>
                </c:pt>
                <c:pt idx="320">
                  <c:v>30.516705660024794</c:v>
                </c:pt>
                <c:pt idx="321">
                  <c:v>30.607192986247593</c:v>
                </c:pt>
                <c:pt idx="322">
                  <c:v>30.648794817423592</c:v>
                </c:pt>
                <c:pt idx="323">
                  <c:v>30.691660224889194</c:v>
                </c:pt>
                <c:pt idx="324">
                  <c:v>30.650771110709595</c:v>
                </c:pt>
                <c:pt idx="325">
                  <c:v>30.621914366253996</c:v>
                </c:pt>
                <c:pt idx="326">
                  <c:v>30.612763732921596</c:v>
                </c:pt>
                <c:pt idx="327">
                  <c:v>30.678391260457996</c:v>
                </c:pt>
                <c:pt idx="328">
                  <c:v>30.657754860627996</c:v>
                </c:pt>
                <c:pt idx="329">
                  <c:v>30.605816552657597</c:v>
                </c:pt>
                <c:pt idx="330">
                  <c:v>30.573893151139597</c:v>
                </c:pt>
                <c:pt idx="331">
                  <c:v>30.546314180459998</c:v>
                </c:pt>
                <c:pt idx="332">
                  <c:v>30.417741390273999</c:v>
                </c:pt>
                <c:pt idx="333">
                  <c:v>30.454026262793199</c:v>
                </c:pt>
                <c:pt idx="334">
                  <c:v>30.4908577385388</c:v>
                </c:pt>
                <c:pt idx="335">
                  <c:v>30.5277389054868</c:v>
                </c:pt>
                <c:pt idx="336">
                  <c:v>30.5650069539392</c:v>
                </c:pt>
                <c:pt idx="337">
                  <c:v>30.3997194639228</c:v>
                </c:pt>
                <c:pt idx="338">
                  <c:v>30.028167342115601</c:v>
                </c:pt>
                <c:pt idx="339">
                  <c:v>29.703981584310402</c:v>
                </c:pt>
                <c:pt idx="340">
                  <c:v>29.428379624966002</c:v>
                </c:pt>
                <c:pt idx="341">
                  <c:v>29.144173988863201</c:v>
                </c:pt>
                <c:pt idx="342">
                  <c:v>28.889339402750402</c:v>
                </c:pt>
                <c:pt idx="343">
                  <c:v>28.5691715335964</c:v>
                </c:pt>
                <c:pt idx="344">
                  <c:v>28.2731855331532</c:v>
                </c:pt>
                <c:pt idx="345">
                  <c:v>28.041897478234798</c:v>
                </c:pt>
                <c:pt idx="346">
                  <c:v>27.807084897317598</c:v>
                </c:pt>
                <c:pt idx="347">
                  <c:v>27.610137012629199</c:v>
                </c:pt>
                <c:pt idx="348">
                  <c:v>27.4002516684588</c:v>
                </c:pt>
                <c:pt idx="349">
                  <c:v>27.209149598795602</c:v>
                </c:pt>
                <c:pt idx="350">
                  <c:v>26.9707308563328</c:v>
                </c:pt>
                <c:pt idx="351">
                  <c:v>26.664593653113599</c:v>
                </c:pt>
                <c:pt idx="352">
                  <c:v>26.366822318755599</c:v>
                </c:pt>
                <c:pt idx="353">
                  <c:v>26.1361696013536</c:v>
                </c:pt>
                <c:pt idx="354">
                  <c:v>25.925283334391999</c:v>
                </c:pt>
                <c:pt idx="355">
                  <c:v>25.581767698853199</c:v>
                </c:pt>
                <c:pt idx="356">
                  <c:v>25.310226220619199</c:v>
                </c:pt>
                <c:pt idx="357">
                  <c:v>25.036775180464399</c:v>
                </c:pt>
                <c:pt idx="358">
                  <c:v>24.824511757322</c:v>
                </c:pt>
                <c:pt idx="359">
                  <c:v>24.526012801785999</c:v>
                </c:pt>
                <c:pt idx="360">
                  <c:v>24.259163592807198</c:v>
                </c:pt>
                <c:pt idx="361">
                  <c:v>24.005024683527999</c:v>
                </c:pt>
                <c:pt idx="362">
                  <c:v>23.725795266408401</c:v>
                </c:pt>
                <c:pt idx="363">
                  <c:v>23.466740477463201</c:v>
                </c:pt>
                <c:pt idx="364">
                  <c:v>23.2257590887052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1-4D76-95FB-987A77F1FEF5}"/>
            </c:ext>
          </c:extLst>
        </c:ser>
        <c:ser>
          <c:idx val="4"/>
          <c:order val="2"/>
          <c:tx>
            <c:strRef>
              <c:f>[2]StorageChartData!$R$4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[2]StorageChartData!$O$5:$O$369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[2]StorageChartData!$R$5:$R$304</c:f>
              <c:numCache>
                <c:formatCode>General</c:formatCode>
                <c:ptCount val="300"/>
                <c:pt idx="0">
                  <c:v>22.638372875925999</c:v>
                </c:pt>
                <c:pt idx="1">
                  <c:v>22.363267828605601</c:v>
                </c:pt>
                <c:pt idx="2">
                  <c:v>22.511201734174399</c:v>
                </c:pt>
                <c:pt idx="3">
                  <c:v>22.4050538737572</c:v>
                </c:pt>
                <c:pt idx="4">
                  <c:v>22.1040561606148</c:v>
                </c:pt>
                <c:pt idx="5">
                  <c:v>21.8329441563444</c:v>
                </c:pt>
                <c:pt idx="6">
                  <c:v>21.4978760252136</c:v>
                </c:pt>
                <c:pt idx="7">
                  <c:v>21.183451039308398</c:v>
                </c:pt>
                <c:pt idx="8">
                  <c:v>20.879287286698798</c:v>
                </c:pt>
                <c:pt idx="9">
                  <c:v>20.551825458906798</c:v>
                </c:pt>
                <c:pt idx="10">
                  <c:v>20.230163304309198</c:v>
                </c:pt>
                <c:pt idx="11">
                  <c:v>19.912252835492797</c:v>
                </c:pt>
                <c:pt idx="12">
                  <c:v>19.592404409782798</c:v>
                </c:pt>
                <c:pt idx="13">
                  <c:v>19.557364659999998</c:v>
                </c:pt>
                <c:pt idx="14">
                  <c:v>19.391388591893197</c:v>
                </c:pt>
                <c:pt idx="15">
                  <c:v>19.080931803436798</c:v>
                </c:pt>
                <c:pt idx="16">
                  <c:v>18.798948073955597</c:v>
                </c:pt>
                <c:pt idx="17">
                  <c:v>18.503199881409596</c:v>
                </c:pt>
                <c:pt idx="18">
                  <c:v>18.212346272299996</c:v>
                </c:pt>
                <c:pt idx="19">
                  <c:v>17.903163708247995</c:v>
                </c:pt>
                <c:pt idx="20">
                  <c:v>17.700348712304795</c:v>
                </c:pt>
                <c:pt idx="21">
                  <c:v>17.542979870327994</c:v>
                </c:pt>
                <c:pt idx="22">
                  <c:v>17.301938142252794</c:v>
                </c:pt>
                <c:pt idx="23">
                  <c:v>17.032540484465194</c:v>
                </c:pt>
                <c:pt idx="24">
                  <c:v>16.809738977042393</c:v>
                </c:pt>
                <c:pt idx="25">
                  <c:v>16.631013566148393</c:v>
                </c:pt>
                <c:pt idx="26">
                  <c:v>16.337423391535193</c:v>
                </c:pt>
                <c:pt idx="27">
                  <c:v>16.037728297769991</c:v>
                </c:pt>
                <c:pt idx="28">
                  <c:v>15.737273638482391</c:v>
                </c:pt>
                <c:pt idx="29">
                  <c:v>15.442210474655191</c:v>
                </c:pt>
                <c:pt idx="30">
                  <c:v>15.15979727121039</c:v>
                </c:pt>
                <c:pt idx="31">
                  <c:v>14.933655805111991</c:v>
                </c:pt>
                <c:pt idx="32">
                  <c:v>14.638042488686791</c:v>
                </c:pt>
                <c:pt idx="33">
                  <c:v>14.344370678526792</c:v>
                </c:pt>
                <c:pt idx="34">
                  <c:v>14.057506563095592</c:v>
                </c:pt>
                <c:pt idx="35">
                  <c:v>13.867572236688792</c:v>
                </c:pt>
                <c:pt idx="36">
                  <c:v>13.586209647237592</c:v>
                </c:pt>
                <c:pt idx="37">
                  <c:v>13.360405371441193</c:v>
                </c:pt>
                <c:pt idx="38">
                  <c:v>13.135751092043192</c:v>
                </c:pt>
                <c:pt idx="39">
                  <c:v>12.860443730541592</c:v>
                </c:pt>
                <c:pt idx="40">
                  <c:v>12.598755307869192</c:v>
                </c:pt>
                <c:pt idx="41">
                  <c:v>12.326315838620392</c:v>
                </c:pt>
                <c:pt idx="42">
                  <c:v>12.057148889986792</c:v>
                </c:pt>
                <c:pt idx="43">
                  <c:v>11.795765713271992</c:v>
                </c:pt>
                <c:pt idx="44">
                  <c:v>11.540441313878391</c:v>
                </c:pt>
                <c:pt idx="45">
                  <c:v>11.330626957139991</c:v>
                </c:pt>
                <c:pt idx="46">
                  <c:v>11.214839003457191</c:v>
                </c:pt>
                <c:pt idx="47">
                  <c:v>11.065381710776791</c:v>
                </c:pt>
                <c:pt idx="48">
                  <c:v>10.88386649380519</c:v>
                </c:pt>
                <c:pt idx="49">
                  <c:v>10.66166128081119</c:v>
                </c:pt>
                <c:pt idx="50">
                  <c:v>10.39931977376439</c:v>
                </c:pt>
                <c:pt idx="51">
                  <c:v>10.18768813876679</c:v>
                </c:pt>
                <c:pt idx="52">
                  <c:v>9.9957342199195889</c:v>
                </c:pt>
                <c:pt idx="53">
                  <c:v>9.8123768790875889</c:v>
                </c:pt>
                <c:pt idx="54">
                  <c:v>9.6259138381055891</c:v>
                </c:pt>
                <c:pt idx="55">
                  <c:v>9.4532507539043884</c:v>
                </c:pt>
                <c:pt idx="56">
                  <c:v>9.2428862445679876</c:v>
                </c:pt>
                <c:pt idx="57">
                  <c:v>9.0611509665571877</c:v>
                </c:pt>
                <c:pt idx="58">
                  <c:v>8.8720152487603876</c:v>
                </c:pt>
                <c:pt idx="59">
                  <c:v>8.6753477644283876</c:v>
                </c:pt>
                <c:pt idx="60">
                  <c:v>8.4776012711299877</c:v>
                </c:pt>
                <c:pt idx="61">
                  <c:v>8.2469982449303885</c:v>
                </c:pt>
                <c:pt idx="62">
                  <c:v>8.1172825570891884</c:v>
                </c:pt>
                <c:pt idx="63">
                  <c:v>7.9514413651031886</c:v>
                </c:pt>
                <c:pt idx="64">
                  <c:v>7.7806558984783889</c:v>
                </c:pt>
                <c:pt idx="65">
                  <c:v>7.5750439977143893</c:v>
                </c:pt>
                <c:pt idx="66">
                  <c:v>7.4039461863887892</c:v>
                </c:pt>
                <c:pt idx="67">
                  <c:v>7.2215933177195888</c:v>
                </c:pt>
                <c:pt idx="68">
                  <c:v>7.0050245068263886</c:v>
                </c:pt>
                <c:pt idx="69">
                  <c:v>6.7854316313299883</c:v>
                </c:pt>
                <c:pt idx="70">
                  <c:v>6.5692142082251879</c:v>
                </c:pt>
                <c:pt idx="71">
                  <c:v>6.3506790454655881</c:v>
                </c:pt>
                <c:pt idx="72">
                  <c:v>6.1330702686935883</c:v>
                </c:pt>
                <c:pt idx="73">
                  <c:v>5.9173923500719887</c:v>
                </c:pt>
                <c:pt idx="74">
                  <c:v>5.7067722859803887</c:v>
                </c:pt>
                <c:pt idx="75">
                  <c:v>5.4985090046311882</c:v>
                </c:pt>
                <c:pt idx="76">
                  <c:v>5.2938305885979879</c:v>
                </c:pt>
                <c:pt idx="77">
                  <c:v>5.0906890504675877</c:v>
                </c:pt>
                <c:pt idx="78">
                  <c:v>4.892051664897588</c:v>
                </c:pt>
                <c:pt idx="79">
                  <c:v>4.7272113957027884</c:v>
                </c:pt>
                <c:pt idx="80">
                  <c:v>4.5661121641743883</c:v>
                </c:pt>
                <c:pt idx="81">
                  <c:v>4.4134107458515883</c:v>
                </c:pt>
                <c:pt idx="82">
                  <c:v>4.227444616893588</c:v>
                </c:pt>
                <c:pt idx="83">
                  <c:v>4.0785907173851879</c:v>
                </c:pt>
                <c:pt idx="84">
                  <c:v>3.8873182778851878</c:v>
                </c:pt>
                <c:pt idx="85">
                  <c:v>3.703701832926388</c:v>
                </c:pt>
                <c:pt idx="86">
                  <c:v>3.5159752156547879</c:v>
                </c:pt>
                <c:pt idx="87">
                  <c:v>3.328177610951188</c:v>
                </c:pt>
                <c:pt idx="88">
                  <c:v>3.2025507991931881</c:v>
                </c:pt>
                <c:pt idx="89">
                  <c:v>3.020854564269988</c:v>
                </c:pt>
                <c:pt idx="90">
                  <c:v>2.8724940274139881</c:v>
                </c:pt>
                <c:pt idx="91">
                  <c:v>2.7836954953775881</c:v>
                </c:pt>
                <c:pt idx="92">
                  <c:v>2.9008634479175881</c:v>
                </c:pt>
                <c:pt idx="93">
                  <c:v>2.7500893383735883</c:v>
                </c:pt>
                <c:pt idx="94">
                  <c:v>2.5823421338383881</c:v>
                </c:pt>
                <c:pt idx="95">
                  <c:v>2.4094589885979882</c:v>
                </c:pt>
                <c:pt idx="96">
                  <c:v>2.2315357356855881</c:v>
                </c:pt>
                <c:pt idx="97">
                  <c:v>2.0619144629455879</c:v>
                </c:pt>
                <c:pt idx="98">
                  <c:v>1.902195936969588</c:v>
                </c:pt>
                <c:pt idx="99">
                  <c:v>1.737792240481588</c:v>
                </c:pt>
                <c:pt idx="100">
                  <c:v>1.5662933501651879</c:v>
                </c:pt>
                <c:pt idx="101">
                  <c:v>1.4080087703155879</c:v>
                </c:pt>
                <c:pt idx="102">
                  <c:v>1.2499052084175879</c:v>
                </c:pt>
                <c:pt idx="103">
                  <c:v>1.0923624472323878</c:v>
                </c:pt>
                <c:pt idx="104">
                  <c:v>0.93852168062598784</c:v>
                </c:pt>
                <c:pt idx="105">
                  <c:v>0.77981827492758782</c:v>
                </c:pt>
                <c:pt idx="106">
                  <c:v>0.62665188892518775</c:v>
                </c:pt>
                <c:pt idx="107">
                  <c:v>0.47798610611158771</c:v>
                </c:pt>
                <c:pt idx="108">
                  <c:v>0.35158198197318768</c:v>
                </c:pt>
                <c:pt idx="109">
                  <c:v>0.19581390658798767</c:v>
                </c:pt>
                <c:pt idx="110">
                  <c:v>3.9953547541187628E-2</c:v>
                </c:pt>
                <c:pt idx="111">
                  <c:v>-0.1238396570316124</c:v>
                </c:pt>
                <c:pt idx="112">
                  <c:v>-0.26480330347321246</c:v>
                </c:pt>
                <c:pt idx="113">
                  <c:v>-0.40163903074401247</c:v>
                </c:pt>
                <c:pt idx="114">
                  <c:v>-0.30253383027641245</c:v>
                </c:pt>
                <c:pt idx="115">
                  <c:v>-0.32890956398361249</c:v>
                </c:pt>
                <c:pt idx="116">
                  <c:v>-0.25296401320601247</c:v>
                </c:pt>
                <c:pt idx="117">
                  <c:v>-0.39993674576641247</c:v>
                </c:pt>
                <c:pt idx="118">
                  <c:v>-0.56744614240441249</c:v>
                </c:pt>
                <c:pt idx="119">
                  <c:v>-0.71580667926041253</c:v>
                </c:pt>
                <c:pt idx="120">
                  <c:v>-0.8638406739292126</c:v>
                </c:pt>
                <c:pt idx="121">
                  <c:v>-0.91551632840121255</c:v>
                </c:pt>
                <c:pt idx="122">
                  <c:v>-1.0660810250208126</c:v>
                </c:pt>
                <c:pt idx="123">
                  <c:v>-1.1977240216408127</c:v>
                </c:pt>
                <c:pt idx="124">
                  <c:v>-1.3458609480860126</c:v>
                </c:pt>
                <c:pt idx="125">
                  <c:v>-1.5068643465812126</c:v>
                </c:pt>
                <c:pt idx="126">
                  <c:v>-1.6503232012576126</c:v>
                </c:pt>
                <c:pt idx="127">
                  <c:v>-1.7899309877480125</c:v>
                </c:pt>
                <c:pt idx="128">
                  <c:v>-1.9422490739380125</c:v>
                </c:pt>
                <c:pt idx="129">
                  <c:v>-2.0977119033656124</c:v>
                </c:pt>
                <c:pt idx="130">
                  <c:v>-2.2468533019736125</c:v>
                </c:pt>
                <c:pt idx="131">
                  <c:v>-2.2118533019736124</c:v>
                </c:pt>
                <c:pt idx="132">
                  <c:v>-2.5238682645624126</c:v>
                </c:pt>
                <c:pt idx="133">
                  <c:v>-2.6721294190136127</c:v>
                </c:pt>
                <c:pt idx="134">
                  <c:v>-2.8165572521368127</c:v>
                </c:pt>
                <c:pt idx="135">
                  <c:v>-2.8426845298320127</c:v>
                </c:pt>
                <c:pt idx="136">
                  <c:v>-2.9273338464680125</c:v>
                </c:pt>
                <c:pt idx="137">
                  <c:v>-3.0111881038656128</c:v>
                </c:pt>
                <c:pt idx="138">
                  <c:v>-3.1382098186624128</c:v>
                </c:pt>
                <c:pt idx="139">
                  <c:v>-3.2634745945172128</c:v>
                </c:pt>
                <c:pt idx="140">
                  <c:v>-3.3819316756432127</c:v>
                </c:pt>
                <c:pt idx="141">
                  <c:v>-3.5125985950732126</c:v>
                </c:pt>
                <c:pt idx="142">
                  <c:v>-3.6455442110704128</c:v>
                </c:pt>
                <c:pt idx="143">
                  <c:v>-3.771682132338813</c:v>
                </c:pt>
                <c:pt idx="144">
                  <c:v>-3.8955662026412128</c:v>
                </c:pt>
                <c:pt idx="145">
                  <c:v>-3.9869912696616128</c:v>
                </c:pt>
                <c:pt idx="146">
                  <c:v>-4.0685703798636128</c:v>
                </c:pt>
                <c:pt idx="147">
                  <c:v>-4.1709168632972125</c:v>
                </c:pt>
                <c:pt idx="148">
                  <c:v>-4.2005083276740125</c:v>
                </c:pt>
                <c:pt idx="149">
                  <c:v>-4.2862260051616126</c:v>
                </c:pt>
                <c:pt idx="150">
                  <c:v>-4.1571996021060125</c:v>
                </c:pt>
                <c:pt idx="151">
                  <c:v>-4.2587226313284123</c:v>
                </c:pt>
                <c:pt idx="152">
                  <c:v>-4.2269419113696127</c:v>
                </c:pt>
                <c:pt idx="153">
                  <c:v>-4.3392301846548129</c:v>
                </c:pt>
                <c:pt idx="154">
                  <c:v>-4.4334592552392129</c:v>
                </c:pt>
                <c:pt idx="155">
                  <c:v>-4.3755551603044127</c:v>
                </c:pt>
                <c:pt idx="156">
                  <c:v>-4.3803720109132129</c:v>
                </c:pt>
                <c:pt idx="157">
                  <c:v>-4.3911092133508127</c:v>
                </c:pt>
                <c:pt idx="158">
                  <c:v>-4.4008951841996131</c:v>
                </c:pt>
                <c:pt idx="159">
                  <c:v>-4.5361336942504131</c:v>
                </c:pt>
                <c:pt idx="160">
                  <c:v>-4.6625236209024132</c:v>
                </c:pt>
                <c:pt idx="161">
                  <c:v>-4.7968712386816135</c:v>
                </c:pt>
                <c:pt idx="162">
                  <c:v>-4.9039632319444131</c:v>
                </c:pt>
                <c:pt idx="163">
                  <c:v>-5.003275002660013</c:v>
                </c:pt>
                <c:pt idx="164">
                  <c:v>-5.095055006840413</c:v>
                </c:pt>
                <c:pt idx="165">
                  <c:v>-5.1949027326676127</c:v>
                </c:pt>
                <c:pt idx="166">
                  <c:v>-5.3235642571436124</c:v>
                </c:pt>
                <c:pt idx="167">
                  <c:v>-5.2719106055964122</c:v>
                </c:pt>
                <c:pt idx="168">
                  <c:v>-5.3973528500312122</c:v>
                </c:pt>
                <c:pt idx="169">
                  <c:v>-5.5307385881068125</c:v>
                </c:pt>
                <c:pt idx="170">
                  <c:v>-5.4917526438000124</c:v>
                </c:pt>
                <c:pt idx="171">
                  <c:v>-5.532652406094412</c:v>
                </c:pt>
                <c:pt idx="172">
                  <c:v>-5.5490615043488116</c:v>
                </c:pt>
                <c:pt idx="173">
                  <c:v>-5.4242695016120113</c:v>
                </c:pt>
                <c:pt idx="174">
                  <c:v>-5.289092037573611</c:v>
                </c:pt>
                <c:pt idx="175">
                  <c:v>-5.1787566253636106</c:v>
                </c:pt>
                <c:pt idx="176">
                  <c:v>-5.2737807551864107</c:v>
                </c:pt>
                <c:pt idx="177">
                  <c:v>-5.3125508945208111</c:v>
                </c:pt>
                <c:pt idx="178">
                  <c:v>-5.277856140478411</c:v>
                </c:pt>
                <c:pt idx="179">
                  <c:v>-5.069785231890811</c:v>
                </c:pt>
                <c:pt idx="180">
                  <c:v>-4.8570859427368109</c:v>
                </c:pt>
                <c:pt idx="181">
                  <c:v>-4.4441453053972113</c:v>
                </c:pt>
                <c:pt idx="182">
                  <c:v>-4.4041193952116116</c:v>
                </c:pt>
                <c:pt idx="183">
                  <c:v>-4.2883640925684112</c:v>
                </c:pt>
                <c:pt idx="184">
                  <c:v>-4.1783303769444116</c:v>
                </c:pt>
                <c:pt idx="185">
                  <c:v>-4.0725914009564113</c:v>
                </c:pt>
                <c:pt idx="186">
                  <c:v>-3.9675906942612111</c:v>
                </c:pt>
                <c:pt idx="187">
                  <c:v>-4.0066092896076109</c:v>
                </c:pt>
                <c:pt idx="188">
                  <c:v>-4.0038872749380108</c:v>
                </c:pt>
                <c:pt idx="189">
                  <c:v>-3.9259398785780109</c:v>
                </c:pt>
                <c:pt idx="190">
                  <c:v>-3.7335146000032107</c:v>
                </c:pt>
                <c:pt idx="191">
                  <c:v>-3.3429882443176107</c:v>
                </c:pt>
                <c:pt idx="192">
                  <c:v>-2.9638021308940106</c:v>
                </c:pt>
                <c:pt idx="193">
                  <c:v>-2.5691975472400106</c:v>
                </c:pt>
                <c:pt idx="194">
                  <c:v>-2.2282736596644108</c:v>
                </c:pt>
                <c:pt idx="195">
                  <c:v>-1.8730351564260108</c:v>
                </c:pt>
                <c:pt idx="196">
                  <c:v>-1.7820651156656109</c:v>
                </c:pt>
                <c:pt idx="197">
                  <c:v>-1.3801168821712109</c:v>
                </c:pt>
                <c:pt idx="198">
                  <c:v>-1.0013531439680108</c:v>
                </c:pt>
                <c:pt idx="199">
                  <c:v>-0.62707581146721081</c:v>
                </c:pt>
                <c:pt idx="200">
                  <c:v>-0.21731541108121077</c:v>
                </c:pt>
                <c:pt idx="201">
                  <c:v>0.21546976287398928</c:v>
                </c:pt>
                <c:pt idx="202">
                  <c:v>0.63198461741478928</c:v>
                </c:pt>
                <c:pt idx="203">
                  <c:v>0.97759722487398926</c:v>
                </c:pt>
                <c:pt idx="204">
                  <c:v>1.1080575740559893</c:v>
                </c:pt>
                <c:pt idx="205">
                  <c:v>1.5305495703711893</c:v>
                </c:pt>
                <c:pt idx="206">
                  <c:v>1.9004647251755893</c:v>
                </c:pt>
                <c:pt idx="207">
                  <c:v>2.3236630464391892</c:v>
                </c:pt>
                <c:pt idx="208">
                  <c:v>2.7617864752807892</c:v>
                </c:pt>
                <c:pt idx="209">
                  <c:v>3.1744112185479891</c:v>
                </c:pt>
                <c:pt idx="210">
                  <c:v>3.5095034885847891</c:v>
                </c:pt>
                <c:pt idx="211">
                  <c:v>3.9402229282687893</c:v>
                </c:pt>
                <c:pt idx="212">
                  <c:v>4.3511333250531896</c:v>
                </c:pt>
                <c:pt idx="213">
                  <c:v>4.7614509767803899</c:v>
                </c:pt>
                <c:pt idx="214">
                  <c:v>5.19299742004719</c:v>
                </c:pt>
                <c:pt idx="215">
                  <c:v>5.62611268556119</c:v>
                </c:pt>
                <c:pt idx="216">
                  <c:v>6.0576981719155905</c:v>
                </c:pt>
                <c:pt idx="217">
                  <c:v>6.4818406260247903</c:v>
                </c:pt>
                <c:pt idx="218">
                  <c:v>6.9161165360519901</c:v>
                </c:pt>
                <c:pt idx="219">
                  <c:v>7.3343705826767902</c:v>
                </c:pt>
                <c:pt idx="220">
                  <c:v>7.7109692042039901</c:v>
                </c:pt>
                <c:pt idx="221">
                  <c:v>8.0588427613723894</c:v>
                </c:pt>
                <c:pt idx="222">
                  <c:v>8.4585939338463891</c:v>
                </c:pt>
                <c:pt idx="223">
                  <c:v>8.8603185569299896</c:v>
                </c:pt>
                <c:pt idx="224">
                  <c:v>9.2595373236639897</c:v>
                </c:pt>
                <c:pt idx="225">
                  <c:v>9.6457760384567894</c:v>
                </c:pt>
                <c:pt idx="226">
                  <c:v>10.040866886019989</c:v>
                </c:pt>
                <c:pt idx="227">
                  <c:v>10.417813345963989</c:v>
                </c:pt>
                <c:pt idx="228">
                  <c:v>10.789627414574388</c:v>
                </c:pt>
                <c:pt idx="229">
                  <c:v>11.176927391475589</c:v>
                </c:pt>
                <c:pt idx="230">
                  <c:v>11.54724007589919</c:v>
                </c:pt>
                <c:pt idx="231">
                  <c:v>11.910134573678789</c:v>
                </c:pt>
                <c:pt idx="232">
                  <c:v>12.277614859565588</c:v>
                </c:pt>
                <c:pt idx="233">
                  <c:v>12.653624285407188</c:v>
                </c:pt>
                <c:pt idx="234">
                  <c:v>13.024795917757988</c:v>
                </c:pt>
                <c:pt idx="235">
                  <c:v>13.393979902012788</c:v>
                </c:pt>
                <c:pt idx="236">
                  <c:v>13.768455999323187</c:v>
                </c:pt>
                <c:pt idx="237">
                  <c:v>14.154531443022387</c:v>
                </c:pt>
                <c:pt idx="238">
                  <c:v>14.540454263742788</c:v>
                </c:pt>
                <c:pt idx="239">
                  <c:v>14.910156456251189</c:v>
                </c:pt>
                <c:pt idx="240">
                  <c:v>15.269686149753989</c:v>
                </c:pt>
                <c:pt idx="241">
                  <c:v>15.626482827124789</c:v>
                </c:pt>
                <c:pt idx="242">
                  <c:v>15.98554045420479</c:v>
                </c:pt>
                <c:pt idx="243">
                  <c:v>16.205569195712791</c:v>
                </c:pt>
                <c:pt idx="244">
                  <c:v>16.568612767099591</c:v>
                </c:pt>
                <c:pt idx="245">
                  <c:v>16.91831780001359</c:v>
                </c:pt>
                <c:pt idx="246">
                  <c:v>17.282096091321591</c:v>
                </c:pt>
                <c:pt idx="247">
                  <c:v>17.63240451740759</c:v>
                </c:pt>
                <c:pt idx="248">
                  <c:v>17.991920013423989</c:v>
                </c:pt>
                <c:pt idx="249">
                  <c:v>18.343559453859989</c:v>
                </c:pt>
                <c:pt idx="250">
                  <c:v>18.667559937646789</c:v>
                </c:pt>
                <c:pt idx="251">
                  <c:v>18.99264652914319</c:v>
                </c:pt>
                <c:pt idx="252">
                  <c:v>19.34629136453319</c:v>
                </c:pt>
                <c:pt idx="253">
                  <c:v>19.69963450333719</c:v>
                </c:pt>
                <c:pt idx="254">
                  <c:v>20.055795843191589</c:v>
                </c:pt>
                <c:pt idx="255">
                  <c:v>20.40317958707919</c:v>
                </c:pt>
                <c:pt idx="256">
                  <c:v>20.758116393731591</c:v>
                </c:pt>
                <c:pt idx="257">
                  <c:v>21.11718111955479</c:v>
                </c:pt>
                <c:pt idx="258">
                  <c:v>21.495884518440789</c:v>
                </c:pt>
                <c:pt idx="259">
                  <c:v>21.862523603258389</c:v>
                </c:pt>
                <c:pt idx="260">
                  <c:v>22.22129018186719</c:v>
                </c:pt>
                <c:pt idx="261">
                  <c:v>22.58285721466839</c:v>
                </c:pt>
                <c:pt idx="262">
                  <c:v>22.92673772878679</c:v>
                </c:pt>
                <c:pt idx="263">
                  <c:v>23.27882793941599</c:v>
                </c:pt>
                <c:pt idx="264">
                  <c:v>23.606285511141191</c:v>
                </c:pt>
                <c:pt idx="265">
                  <c:v>23.959014608658393</c:v>
                </c:pt>
                <c:pt idx="266">
                  <c:v>24.316656036469993</c:v>
                </c:pt>
                <c:pt idx="267">
                  <c:v>24.682120279287993</c:v>
                </c:pt>
                <c:pt idx="268">
                  <c:v>25.024254502579193</c:v>
                </c:pt>
                <c:pt idx="269">
                  <c:v>25.297023356691593</c:v>
                </c:pt>
                <c:pt idx="270">
                  <c:v>25.631061463363192</c:v>
                </c:pt>
                <c:pt idx="271">
                  <c:v>25.968939990105991</c:v>
                </c:pt>
                <c:pt idx="272">
                  <c:v>26.261052919438391</c:v>
                </c:pt>
                <c:pt idx="273">
                  <c:v>26.541055392871591</c:v>
                </c:pt>
                <c:pt idx="274">
                  <c:v>26.868892747357993</c:v>
                </c:pt>
                <c:pt idx="275">
                  <c:v>27.158063247633994</c:v>
                </c:pt>
                <c:pt idx="276">
                  <c:v>27.389425132660794</c:v>
                </c:pt>
                <c:pt idx="277">
                  <c:v>27.711700621849992</c:v>
                </c:pt>
                <c:pt idx="278">
                  <c:v>27.947179777932792</c:v>
                </c:pt>
                <c:pt idx="279">
                  <c:v>28.217464071925193</c:v>
                </c:pt>
                <c:pt idx="280">
                  <c:v>28.523927110636393</c:v>
                </c:pt>
                <c:pt idx="281">
                  <c:v>28.844594734490794</c:v>
                </c:pt>
                <c:pt idx="282">
                  <c:v>29.143636037186393</c:v>
                </c:pt>
                <c:pt idx="283">
                  <c:v>29.432096663142392</c:v>
                </c:pt>
                <c:pt idx="284">
                  <c:v>29.703573545992391</c:v>
                </c:pt>
                <c:pt idx="285">
                  <c:v>29.96575462462199</c:v>
                </c:pt>
                <c:pt idx="286">
                  <c:v>30.226661478847191</c:v>
                </c:pt>
                <c:pt idx="287">
                  <c:v>30.468220708480793</c:v>
                </c:pt>
                <c:pt idx="288">
                  <c:v>30.739381697258391</c:v>
                </c:pt>
                <c:pt idx="289">
                  <c:v>30.988639513892391</c:v>
                </c:pt>
                <c:pt idx="290">
                  <c:v>31.219632264272789</c:v>
                </c:pt>
                <c:pt idx="291">
                  <c:v>31.451728869220791</c:v>
                </c:pt>
                <c:pt idx="292">
                  <c:v>31.721313937007992</c:v>
                </c:pt>
                <c:pt idx="293">
                  <c:v>31.995559329705991</c:v>
                </c:pt>
                <c:pt idx="294">
                  <c:v>32.274543133489992</c:v>
                </c:pt>
                <c:pt idx="295">
                  <c:v>32.553530486645592</c:v>
                </c:pt>
                <c:pt idx="296">
                  <c:v>32.812971450399992</c:v>
                </c:pt>
                <c:pt idx="297">
                  <c:v>33.080767634900795</c:v>
                </c:pt>
                <c:pt idx="298">
                  <c:v>33.328918047595593</c:v>
                </c:pt>
                <c:pt idx="299">
                  <c:v>33.582566436898794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1-4D76-95FB-987A77F1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4352"/>
        <c:axId val="1"/>
      </c:lineChart>
      <c:dateAx>
        <c:axId val="1892443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4435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84518755793979"/>
          <c:y val="0.58322153171900715"/>
          <c:w val="0.23232347104207671"/>
          <c:h val="0.194858237975723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ALBERTA STORAGE</a:t>
            </a:r>
          </a:p>
        </c:rich>
      </c:tx>
      <c:layout>
        <c:manualLayout>
          <c:xMode val="edge"/>
          <c:yMode val="edge"/>
          <c:x val="0.26788487018065144"/>
          <c:y val="1.5299026425591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46460687612153E-2"/>
          <c:y val="9.5966620305980549E-2"/>
          <c:w val="0.8645375355830115"/>
          <c:h val="0.79833101529902639"/>
        </c:manualLayout>
      </c:layout>
      <c:lineChart>
        <c:grouping val="standard"/>
        <c:varyColors val="0"/>
        <c:ser>
          <c:idx val="2"/>
          <c:order val="0"/>
          <c:tx>
            <c:strRef>
              <c:f>[2]StorageChartData!$Z$4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[2]StorageChartData!$Y$5:$Y$369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[2]StorageChartData!$Z$5:$Z$375</c:f>
              <c:numCache>
                <c:formatCode>General</c:formatCode>
                <c:ptCount val="371"/>
                <c:pt idx="0">
                  <c:v>207.17678691429109</c:v>
                </c:pt>
                <c:pt idx="1">
                  <c:v>207.08378691429107</c:v>
                </c:pt>
                <c:pt idx="2">
                  <c:v>207.52278691429106</c:v>
                </c:pt>
                <c:pt idx="3">
                  <c:v>207.73978691429107</c:v>
                </c:pt>
                <c:pt idx="4">
                  <c:v>207.641659420954</c:v>
                </c:pt>
                <c:pt idx="5">
                  <c:v>207.63084200271825</c:v>
                </c:pt>
                <c:pt idx="6">
                  <c:v>207.7547195098623</c:v>
                </c:pt>
                <c:pt idx="7">
                  <c:v>208.07612176023656</c:v>
                </c:pt>
                <c:pt idx="8">
                  <c:v>208.38310578806437</c:v>
                </c:pt>
                <c:pt idx="9">
                  <c:v>208.18713042142994</c:v>
                </c:pt>
                <c:pt idx="10">
                  <c:v>207.84052752612371</c:v>
                </c:pt>
                <c:pt idx="11">
                  <c:v>207.61987515207778</c:v>
                </c:pt>
                <c:pt idx="12">
                  <c:v>207.59747950621426</c:v>
                </c:pt>
                <c:pt idx="13">
                  <c:v>207.50868345873795</c:v>
                </c:pt>
                <c:pt idx="14">
                  <c:v>207.18441477085366</c:v>
                </c:pt>
                <c:pt idx="15">
                  <c:v>206.56604705618298</c:v>
                </c:pt>
                <c:pt idx="16">
                  <c:v>205.91709216865064</c:v>
                </c:pt>
                <c:pt idx="17">
                  <c:v>205.1173041731613</c:v>
                </c:pt>
                <c:pt idx="18">
                  <c:v>204.54546517374706</c:v>
                </c:pt>
                <c:pt idx="19">
                  <c:v>204.74462556240144</c:v>
                </c:pt>
                <c:pt idx="20">
                  <c:v>204.96095337414209</c:v>
                </c:pt>
                <c:pt idx="21">
                  <c:v>204.7986810752999</c:v>
                </c:pt>
                <c:pt idx="22">
                  <c:v>204.66418420644493</c:v>
                </c:pt>
                <c:pt idx="23">
                  <c:v>204.42591560240081</c:v>
                </c:pt>
                <c:pt idx="24">
                  <c:v>204.51235256322224</c:v>
                </c:pt>
                <c:pt idx="25">
                  <c:v>204.8354664139834</c:v>
                </c:pt>
                <c:pt idx="26">
                  <c:v>205.18235502053278</c:v>
                </c:pt>
                <c:pt idx="27">
                  <c:v>205.51596471805226</c:v>
                </c:pt>
                <c:pt idx="28">
                  <c:v>205.80545696886381</c:v>
                </c:pt>
                <c:pt idx="29">
                  <c:v>205.85907235809432</c:v>
                </c:pt>
                <c:pt idx="30">
                  <c:v>205.91834775274677</c:v>
                </c:pt>
                <c:pt idx="31">
                  <c:v>205.88505624594558</c:v>
                </c:pt>
                <c:pt idx="32">
                  <c:v>205.88751259015089</c:v>
                </c:pt>
                <c:pt idx="33">
                  <c:v>206.52711574292934</c:v>
                </c:pt>
                <c:pt idx="34">
                  <c:v>207.1545974367566</c:v>
                </c:pt>
                <c:pt idx="35">
                  <c:v>207.35493621678216</c:v>
                </c:pt>
                <c:pt idx="36">
                  <c:v>207.17044059247803</c:v>
                </c:pt>
                <c:pt idx="37">
                  <c:v>207.26383041732674</c:v>
                </c:pt>
                <c:pt idx="38">
                  <c:v>207.26162111256392</c:v>
                </c:pt>
                <c:pt idx="39">
                  <c:v>207.4715226095542</c:v>
                </c:pt>
                <c:pt idx="40">
                  <c:v>207.56012610680028</c:v>
                </c:pt>
                <c:pt idx="41">
                  <c:v>207.71044110830695</c:v>
                </c:pt>
                <c:pt idx="42">
                  <c:v>207.85180814401002</c:v>
                </c:pt>
                <c:pt idx="43">
                  <c:v>207.64674799306124</c:v>
                </c:pt>
                <c:pt idx="44">
                  <c:v>207.43180816626386</c:v>
                </c:pt>
                <c:pt idx="45">
                  <c:v>206.98946489270614</c:v>
                </c:pt>
                <c:pt idx="46">
                  <c:v>207.2014413523338</c:v>
                </c:pt>
                <c:pt idx="47">
                  <c:v>205.72776977323326</c:v>
                </c:pt>
                <c:pt idx="48">
                  <c:v>204.0502739327855</c:v>
                </c:pt>
                <c:pt idx="49">
                  <c:v>202.58260398612339</c:v>
                </c:pt>
                <c:pt idx="50">
                  <c:v>201.24575198624245</c:v>
                </c:pt>
                <c:pt idx="51">
                  <c:v>199.47398715028896</c:v>
                </c:pt>
                <c:pt idx="52">
                  <c:v>197.86169805210588</c:v>
                </c:pt>
                <c:pt idx="53">
                  <c:v>196.23484517805264</c:v>
                </c:pt>
                <c:pt idx="54">
                  <c:v>194.8579667371699</c:v>
                </c:pt>
                <c:pt idx="55">
                  <c:v>193.65435317803269</c:v>
                </c:pt>
                <c:pt idx="56">
                  <c:v>192.38284963333678</c:v>
                </c:pt>
                <c:pt idx="57">
                  <c:v>190.74543347446479</c:v>
                </c:pt>
                <c:pt idx="58">
                  <c:v>189.05581191581996</c:v>
                </c:pt>
                <c:pt idx="59">
                  <c:v>187.1644160353955</c:v>
                </c:pt>
                <c:pt idx="60">
                  <c:v>186.18399264146086</c:v>
                </c:pt>
                <c:pt idx="61">
                  <c:v>185.06606499452499</c:v>
                </c:pt>
                <c:pt idx="62">
                  <c:v>183.99463943960654</c:v>
                </c:pt>
                <c:pt idx="63">
                  <c:v>183.08334129986196</c:v>
                </c:pt>
                <c:pt idx="64">
                  <c:v>181.71125664026221</c:v>
                </c:pt>
                <c:pt idx="65">
                  <c:v>180.13510121545755</c:v>
                </c:pt>
                <c:pt idx="66">
                  <c:v>178.20597480505077</c:v>
                </c:pt>
                <c:pt idx="67">
                  <c:v>176.69748992448592</c:v>
                </c:pt>
                <c:pt idx="68">
                  <c:v>175.03428687106563</c:v>
                </c:pt>
                <c:pt idx="69">
                  <c:v>173.32109127359649</c:v>
                </c:pt>
                <c:pt idx="70">
                  <c:v>171.94369746395745</c:v>
                </c:pt>
                <c:pt idx="71">
                  <c:v>170.84787725550075</c:v>
                </c:pt>
                <c:pt idx="72">
                  <c:v>168.98737741257423</c:v>
                </c:pt>
                <c:pt idx="73">
                  <c:v>167.31810990283816</c:v>
                </c:pt>
                <c:pt idx="74">
                  <c:v>166.49488516010166</c:v>
                </c:pt>
                <c:pt idx="75">
                  <c:v>165.22411731282386</c:v>
                </c:pt>
                <c:pt idx="76">
                  <c:v>163.72220427124503</c:v>
                </c:pt>
                <c:pt idx="77">
                  <c:v>162.51914636623181</c:v>
                </c:pt>
                <c:pt idx="78">
                  <c:v>161.61141499000806</c:v>
                </c:pt>
                <c:pt idx="79">
                  <c:v>160.8792429868007</c:v>
                </c:pt>
                <c:pt idx="80">
                  <c:v>159.28553858146276</c:v>
                </c:pt>
                <c:pt idx="81">
                  <c:v>157.49858171808822</c:v>
                </c:pt>
                <c:pt idx="82">
                  <c:v>156.01248396648464</c:v>
                </c:pt>
                <c:pt idx="83">
                  <c:v>154.61131256156003</c:v>
                </c:pt>
                <c:pt idx="84">
                  <c:v>153.33900410953927</c:v>
                </c:pt>
                <c:pt idx="85">
                  <c:v>152.29286764980225</c:v>
                </c:pt>
                <c:pt idx="86">
                  <c:v>150.71575566935141</c:v>
                </c:pt>
                <c:pt idx="87">
                  <c:v>149.35525580371689</c:v>
                </c:pt>
                <c:pt idx="88">
                  <c:v>148.38405704910207</c:v>
                </c:pt>
                <c:pt idx="89">
                  <c:v>147.58497797148604</c:v>
                </c:pt>
                <c:pt idx="90">
                  <c:v>146.70483816780063</c:v>
                </c:pt>
                <c:pt idx="91">
                  <c:v>145.84305127731591</c:v>
                </c:pt>
                <c:pt idx="92">
                  <c:v>144.96126438773956</c:v>
                </c:pt>
                <c:pt idx="93">
                  <c:v>144.22717288437087</c:v>
                </c:pt>
                <c:pt idx="94">
                  <c:v>143.16046408937166</c:v>
                </c:pt>
                <c:pt idx="95">
                  <c:v>142.09614757083085</c:v>
                </c:pt>
                <c:pt idx="96">
                  <c:v>141.38782610249541</c:v>
                </c:pt>
                <c:pt idx="97">
                  <c:v>140.50758549665656</c:v>
                </c:pt>
                <c:pt idx="98">
                  <c:v>139.64073986429895</c:v>
                </c:pt>
                <c:pt idx="99">
                  <c:v>138.16350897535796</c:v>
                </c:pt>
                <c:pt idx="100">
                  <c:v>137.12504783649047</c:v>
                </c:pt>
                <c:pt idx="101">
                  <c:v>136.38570379555955</c:v>
                </c:pt>
                <c:pt idx="102">
                  <c:v>135.2661459222478</c:v>
                </c:pt>
                <c:pt idx="103">
                  <c:v>134.22423711902351</c:v>
                </c:pt>
                <c:pt idx="104">
                  <c:v>133.46543222854694</c:v>
                </c:pt>
                <c:pt idx="105">
                  <c:v>133.05578097451678</c:v>
                </c:pt>
                <c:pt idx="106">
                  <c:v>132.5231841024457</c:v>
                </c:pt>
                <c:pt idx="107">
                  <c:v>132.31863456480517</c:v>
                </c:pt>
                <c:pt idx="108">
                  <c:v>131.94791525101874</c:v>
                </c:pt>
                <c:pt idx="109">
                  <c:v>131.48764374657227</c:v>
                </c:pt>
                <c:pt idx="110">
                  <c:v>131.25697470206092</c:v>
                </c:pt>
                <c:pt idx="111">
                  <c:v>130.75184428717927</c:v>
                </c:pt>
                <c:pt idx="112">
                  <c:v>130.45483660012098</c:v>
                </c:pt>
                <c:pt idx="113">
                  <c:v>129.76063896872483</c:v>
                </c:pt>
                <c:pt idx="114">
                  <c:v>129.26306516597958</c:v>
                </c:pt>
                <c:pt idx="115">
                  <c:v>128.60668200720409</c:v>
                </c:pt>
                <c:pt idx="116">
                  <c:v>128.39624242865838</c:v>
                </c:pt>
                <c:pt idx="117">
                  <c:v>128.53015205716125</c:v>
                </c:pt>
                <c:pt idx="118">
                  <c:v>128.22011427202222</c:v>
                </c:pt>
                <c:pt idx="119">
                  <c:v>128.13968214125276</c:v>
                </c:pt>
                <c:pt idx="120">
                  <c:v>128.02978230116639</c:v>
                </c:pt>
                <c:pt idx="121">
                  <c:v>127.45194080194952</c:v>
                </c:pt>
                <c:pt idx="122">
                  <c:v>126.98005740036444</c:v>
                </c:pt>
                <c:pt idx="123">
                  <c:v>126.61250993341679</c:v>
                </c:pt>
                <c:pt idx="124">
                  <c:v>125.94539294251717</c:v>
                </c:pt>
                <c:pt idx="125">
                  <c:v>125.27548880756865</c:v>
                </c:pt>
                <c:pt idx="126">
                  <c:v>124.70478897207516</c:v>
                </c:pt>
                <c:pt idx="127">
                  <c:v>124.36167797543163</c:v>
                </c:pt>
                <c:pt idx="128">
                  <c:v>124.19889022436524</c:v>
                </c:pt>
                <c:pt idx="129">
                  <c:v>123.57266395572275</c:v>
                </c:pt>
                <c:pt idx="130">
                  <c:v>123.31709564021594</c:v>
                </c:pt>
                <c:pt idx="131">
                  <c:v>123.48820303802398</c:v>
                </c:pt>
                <c:pt idx="132">
                  <c:v>123.7601083300261</c:v>
                </c:pt>
                <c:pt idx="133">
                  <c:v>124.08169662478528</c:v>
                </c:pt>
                <c:pt idx="134">
                  <c:v>124.13564351712989</c:v>
                </c:pt>
                <c:pt idx="135">
                  <c:v>124.53415350965312</c:v>
                </c:pt>
                <c:pt idx="136">
                  <c:v>125.17604606210384</c:v>
                </c:pt>
                <c:pt idx="137">
                  <c:v>125.38113922142689</c:v>
                </c:pt>
                <c:pt idx="138">
                  <c:v>125.92610973848045</c:v>
                </c:pt>
                <c:pt idx="139">
                  <c:v>126.34332541644366</c:v>
                </c:pt>
                <c:pt idx="140">
                  <c:v>126.72194434028557</c:v>
                </c:pt>
                <c:pt idx="141">
                  <c:v>127.12420296632641</c:v>
                </c:pt>
                <c:pt idx="142">
                  <c:v>127.45324568740816</c:v>
                </c:pt>
                <c:pt idx="143">
                  <c:v>127.64498984157294</c:v>
                </c:pt>
                <c:pt idx="144">
                  <c:v>127.59184190776124</c:v>
                </c:pt>
                <c:pt idx="145">
                  <c:v>128.19601896006867</c:v>
                </c:pt>
                <c:pt idx="146">
                  <c:v>128.72359826615656</c:v>
                </c:pt>
                <c:pt idx="147">
                  <c:v>129.35045073914876</c:v>
                </c:pt>
                <c:pt idx="148">
                  <c:v>129.97743846480853</c:v>
                </c:pt>
                <c:pt idx="149">
                  <c:v>130.61397119659102</c:v>
                </c:pt>
                <c:pt idx="150">
                  <c:v>130.91302825849652</c:v>
                </c:pt>
                <c:pt idx="151">
                  <c:v>131.61317682015903</c:v>
                </c:pt>
                <c:pt idx="152">
                  <c:v>132.29385152640685</c:v>
                </c:pt>
                <c:pt idx="153">
                  <c:v>132.90140136907718</c:v>
                </c:pt>
                <c:pt idx="154">
                  <c:v>133.51765378894055</c:v>
                </c:pt>
                <c:pt idx="155">
                  <c:v>133.91971206022112</c:v>
                </c:pt>
                <c:pt idx="156">
                  <c:v>134.47896107386853</c:v>
                </c:pt>
                <c:pt idx="157">
                  <c:v>134.86699847611573</c:v>
                </c:pt>
                <c:pt idx="158">
                  <c:v>135.17756279007631</c:v>
                </c:pt>
                <c:pt idx="159">
                  <c:v>135.50711733054277</c:v>
                </c:pt>
                <c:pt idx="160">
                  <c:v>136.01310190487911</c:v>
                </c:pt>
                <c:pt idx="161">
                  <c:v>136.44430229236272</c:v>
                </c:pt>
                <c:pt idx="162">
                  <c:v>137.0884440397767</c:v>
                </c:pt>
                <c:pt idx="163">
                  <c:v>137.55797188815126</c:v>
                </c:pt>
                <c:pt idx="164">
                  <c:v>137.9155131534684</c:v>
                </c:pt>
                <c:pt idx="165">
                  <c:v>138.74634241348008</c:v>
                </c:pt>
                <c:pt idx="166">
                  <c:v>139.49098247495445</c:v>
                </c:pt>
                <c:pt idx="167">
                  <c:v>140.39546564693757</c:v>
                </c:pt>
                <c:pt idx="168">
                  <c:v>141.44095977332989</c:v>
                </c:pt>
                <c:pt idx="169">
                  <c:v>141.84430675780837</c:v>
                </c:pt>
                <c:pt idx="170">
                  <c:v>142.06935644901077</c:v>
                </c:pt>
                <c:pt idx="171">
                  <c:v>142.36768938006685</c:v>
                </c:pt>
                <c:pt idx="172">
                  <c:v>142.92302066937421</c:v>
                </c:pt>
                <c:pt idx="173">
                  <c:v>143.37201014443204</c:v>
                </c:pt>
                <c:pt idx="174">
                  <c:v>143.89015273624702</c:v>
                </c:pt>
                <c:pt idx="175">
                  <c:v>144.36568677011093</c:v>
                </c:pt>
                <c:pt idx="176">
                  <c:v>144.90839290212548</c:v>
                </c:pt>
                <c:pt idx="177">
                  <c:v>144.83651420270661</c:v>
                </c:pt>
                <c:pt idx="178">
                  <c:v>144.84784279145819</c:v>
                </c:pt>
                <c:pt idx="179">
                  <c:v>145.46021525165949</c:v>
                </c:pt>
                <c:pt idx="180">
                  <c:v>145.99219258409693</c:v>
                </c:pt>
                <c:pt idx="181">
                  <c:v>146.28623921107703</c:v>
                </c:pt>
                <c:pt idx="182">
                  <c:v>147.12440538824998</c:v>
                </c:pt>
                <c:pt idx="183">
                  <c:v>147.7893947980142</c:v>
                </c:pt>
                <c:pt idx="184">
                  <c:v>147.72260018920821</c:v>
                </c:pt>
                <c:pt idx="185">
                  <c:v>147.5852923841606</c:v>
                </c:pt>
                <c:pt idx="186">
                  <c:v>147.51409746658868</c:v>
                </c:pt>
                <c:pt idx="187">
                  <c:v>148.08423906221796</c:v>
                </c:pt>
                <c:pt idx="188">
                  <c:v>148.783980992701</c:v>
                </c:pt>
                <c:pt idx="189">
                  <c:v>149.26530664512396</c:v>
                </c:pt>
                <c:pt idx="190">
                  <c:v>149.28297288836148</c:v>
                </c:pt>
                <c:pt idx="191">
                  <c:v>148.96653696051013</c:v>
                </c:pt>
                <c:pt idx="192">
                  <c:v>149.15832436291572</c:v>
                </c:pt>
                <c:pt idx="193">
                  <c:v>149.12782742558551</c:v>
                </c:pt>
                <c:pt idx="194">
                  <c:v>149.65479730456966</c:v>
                </c:pt>
                <c:pt idx="195">
                  <c:v>149.99635581978734</c:v>
                </c:pt>
                <c:pt idx="196">
                  <c:v>150.51323561260341</c:v>
                </c:pt>
                <c:pt idx="197">
                  <c:v>151.1828959320643</c:v>
                </c:pt>
                <c:pt idx="198">
                  <c:v>151.73488691389005</c:v>
                </c:pt>
                <c:pt idx="199">
                  <c:v>152.0169597585859</c:v>
                </c:pt>
                <c:pt idx="200">
                  <c:v>151.83260954720052</c:v>
                </c:pt>
                <c:pt idx="201">
                  <c:v>152.55402678017046</c:v>
                </c:pt>
                <c:pt idx="202">
                  <c:v>153.60034284128957</c:v>
                </c:pt>
                <c:pt idx="203">
                  <c:v>154.72545480297435</c:v>
                </c:pt>
                <c:pt idx="204">
                  <c:v>155.67154612236823</c:v>
                </c:pt>
                <c:pt idx="205">
                  <c:v>156.04982072860557</c:v>
                </c:pt>
                <c:pt idx="206">
                  <c:v>156.03465917694334</c:v>
                </c:pt>
                <c:pt idx="207">
                  <c:v>156.45304846996717</c:v>
                </c:pt>
                <c:pt idx="208">
                  <c:v>157.51789012121534</c:v>
                </c:pt>
                <c:pt idx="209">
                  <c:v>158.89384271169536</c:v>
                </c:pt>
                <c:pt idx="210">
                  <c:v>159.73255925476334</c:v>
                </c:pt>
                <c:pt idx="211">
                  <c:v>160.27928635582174</c:v>
                </c:pt>
                <c:pt idx="212">
                  <c:v>160.19694135722966</c:v>
                </c:pt>
                <c:pt idx="213">
                  <c:v>160.45435151598102</c:v>
                </c:pt>
                <c:pt idx="214">
                  <c:v>161.51703192670911</c:v>
                </c:pt>
                <c:pt idx="215">
                  <c:v>161.51882755539111</c:v>
                </c:pt>
                <c:pt idx="216">
                  <c:v>161.28175757413629</c:v>
                </c:pt>
                <c:pt idx="217">
                  <c:v>161.06654160466269</c:v>
                </c:pt>
                <c:pt idx="218">
                  <c:v>161.18305990240711</c:v>
                </c:pt>
                <c:pt idx="219">
                  <c:v>161.00442001057766</c:v>
                </c:pt>
                <c:pt idx="220">
                  <c:v>160.82777574833852</c:v>
                </c:pt>
                <c:pt idx="221">
                  <c:v>160.79722823432982</c:v>
                </c:pt>
                <c:pt idx="222">
                  <c:v>161.01079711952582</c:v>
                </c:pt>
                <c:pt idx="223">
                  <c:v>161.62657085619335</c:v>
                </c:pt>
                <c:pt idx="224">
                  <c:v>162.37264558870845</c:v>
                </c:pt>
                <c:pt idx="225">
                  <c:v>163.43697544176942</c:v>
                </c:pt>
                <c:pt idx="226">
                  <c:v>163.94032728218701</c:v>
                </c:pt>
                <c:pt idx="227">
                  <c:v>163.74467052001918</c:v>
                </c:pt>
                <c:pt idx="228">
                  <c:v>163.54367004720623</c:v>
                </c:pt>
                <c:pt idx="229">
                  <c:v>163.3227482869828</c:v>
                </c:pt>
                <c:pt idx="230">
                  <c:v>163.18976291802366</c:v>
                </c:pt>
                <c:pt idx="231">
                  <c:v>162.8588226890063</c:v>
                </c:pt>
                <c:pt idx="232">
                  <c:v>162.71179904693102</c:v>
                </c:pt>
                <c:pt idx="233">
                  <c:v>162.39306167451412</c:v>
                </c:pt>
                <c:pt idx="234">
                  <c:v>162.3149027224361</c:v>
                </c:pt>
                <c:pt idx="235">
                  <c:v>162.71103689198844</c:v>
                </c:pt>
                <c:pt idx="236">
                  <c:v>163.73347136123414</c:v>
                </c:pt>
                <c:pt idx="237">
                  <c:v>164.6474931144551</c:v>
                </c:pt>
                <c:pt idx="238">
                  <c:v>165.41842202519598</c:v>
                </c:pt>
                <c:pt idx="239">
                  <c:v>165.95774086836622</c:v>
                </c:pt>
                <c:pt idx="240">
                  <c:v>166.28317180814935</c:v>
                </c:pt>
                <c:pt idx="241">
                  <c:v>167.06587179905551</c:v>
                </c:pt>
                <c:pt idx="242">
                  <c:v>167.72996597081109</c:v>
                </c:pt>
                <c:pt idx="243">
                  <c:v>168.1273461630563</c:v>
                </c:pt>
                <c:pt idx="244">
                  <c:v>168.77755306348973</c:v>
                </c:pt>
                <c:pt idx="245">
                  <c:v>169.42683755137705</c:v>
                </c:pt>
                <c:pt idx="246">
                  <c:v>170.42619225944981</c:v>
                </c:pt>
                <c:pt idx="247">
                  <c:v>171.36981251451064</c:v>
                </c:pt>
                <c:pt idx="248">
                  <c:v>171.80372923701441</c:v>
                </c:pt>
                <c:pt idx="249">
                  <c:v>172.12327224505174</c:v>
                </c:pt>
                <c:pt idx="250">
                  <c:v>172.34527746515897</c:v>
                </c:pt>
                <c:pt idx="251">
                  <c:v>172.45423239867975</c:v>
                </c:pt>
                <c:pt idx="252">
                  <c:v>172.99075303162343</c:v>
                </c:pt>
                <c:pt idx="253">
                  <c:v>173.66713221015016</c:v>
                </c:pt>
                <c:pt idx="254">
                  <c:v>173.83444291695656</c:v>
                </c:pt>
                <c:pt idx="255">
                  <c:v>173.88843955368895</c:v>
                </c:pt>
                <c:pt idx="256">
                  <c:v>174.30171439620608</c:v>
                </c:pt>
                <c:pt idx="257">
                  <c:v>174.49536862599408</c:v>
                </c:pt>
                <c:pt idx="258">
                  <c:v>174.78762829791009</c:v>
                </c:pt>
                <c:pt idx="259">
                  <c:v>175.28898501919286</c:v>
                </c:pt>
                <c:pt idx="260">
                  <c:v>175.90711766691601</c:v>
                </c:pt>
                <c:pt idx="261">
                  <c:v>176.47200976445617</c:v>
                </c:pt>
                <c:pt idx="262">
                  <c:v>176.82263388862833</c:v>
                </c:pt>
                <c:pt idx="263">
                  <c:v>176.98075219908924</c:v>
                </c:pt>
                <c:pt idx="264">
                  <c:v>177.81005034272363</c:v>
                </c:pt>
                <c:pt idx="265">
                  <c:v>178.50494699046922</c:v>
                </c:pt>
                <c:pt idx="266">
                  <c:v>179.31554820086023</c:v>
                </c:pt>
                <c:pt idx="267">
                  <c:v>180.07320442128827</c:v>
                </c:pt>
                <c:pt idx="268">
                  <c:v>180.66884385314793</c:v>
                </c:pt>
                <c:pt idx="269">
                  <c:v>181.30913906708611</c:v>
                </c:pt>
                <c:pt idx="270">
                  <c:v>181.41612632207199</c:v>
                </c:pt>
                <c:pt idx="271">
                  <c:v>181.82290442714961</c:v>
                </c:pt>
                <c:pt idx="272">
                  <c:v>182.29756453340764</c:v>
                </c:pt>
                <c:pt idx="273">
                  <c:v>182.9323037493412</c:v>
                </c:pt>
                <c:pt idx="274">
                  <c:v>183.53004464294361</c:v>
                </c:pt>
                <c:pt idx="275">
                  <c:v>184.03778952595707</c:v>
                </c:pt>
                <c:pt idx="276">
                  <c:v>184.45142828967244</c:v>
                </c:pt>
                <c:pt idx="277">
                  <c:v>184.62145333394042</c:v>
                </c:pt>
                <c:pt idx="278">
                  <c:v>184.76218867941202</c:v>
                </c:pt>
                <c:pt idx="279">
                  <c:v>185.21239475847403</c:v>
                </c:pt>
                <c:pt idx="280">
                  <c:v>185.69198478584411</c:v>
                </c:pt>
                <c:pt idx="281">
                  <c:v>186.20062416378545</c:v>
                </c:pt>
                <c:pt idx="282">
                  <c:v>186.73377866050458</c:v>
                </c:pt>
                <c:pt idx="283">
                  <c:v>186.59177956467522</c:v>
                </c:pt>
                <c:pt idx="284">
                  <c:v>187.18440035499088</c:v>
                </c:pt>
                <c:pt idx="285">
                  <c:v>187.84205149737369</c:v>
                </c:pt>
                <c:pt idx="286">
                  <c:v>188.82030937379807</c:v>
                </c:pt>
                <c:pt idx="287">
                  <c:v>189.63846667497018</c:v>
                </c:pt>
                <c:pt idx="288">
                  <c:v>190.27615624859135</c:v>
                </c:pt>
                <c:pt idx="289">
                  <c:v>190.8718612999252</c:v>
                </c:pt>
                <c:pt idx="290">
                  <c:v>191.22105869105701</c:v>
                </c:pt>
                <c:pt idx="291">
                  <c:v>191.64855360869234</c:v>
                </c:pt>
                <c:pt idx="292">
                  <c:v>192.14882660020675</c:v>
                </c:pt>
                <c:pt idx="293">
                  <c:v>192.76421621008313</c:v>
                </c:pt>
                <c:pt idx="294">
                  <c:v>193.18859789183819</c:v>
                </c:pt>
                <c:pt idx="295">
                  <c:v>193.52481602254647</c:v>
                </c:pt>
                <c:pt idx="296">
                  <c:v>194.24117753060938</c:v>
                </c:pt>
                <c:pt idx="297">
                  <c:v>194.73879623608448</c:v>
                </c:pt>
                <c:pt idx="298">
                  <c:v>195.14436624835952</c:v>
                </c:pt>
                <c:pt idx="299">
                  <c:v>195.16895256255552</c:v>
                </c:pt>
                <c:pt idx="300">
                  <c:v>194.93020548618873</c:v>
                </c:pt>
                <c:pt idx="301">
                  <c:v>195.02291598225472</c:v>
                </c:pt>
                <c:pt idx="302">
                  <c:v>195.51391322854096</c:v>
                </c:pt>
                <c:pt idx="303">
                  <c:v>196.078268966682</c:v>
                </c:pt>
                <c:pt idx="304">
                  <c:v>196.04844810057432</c:v>
                </c:pt>
                <c:pt idx="305">
                  <c:v>196.10375611023721</c:v>
                </c:pt>
                <c:pt idx="306">
                  <c:v>196.72757737995443</c:v>
                </c:pt>
                <c:pt idx="307">
                  <c:v>197.28770450298362</c:v>
                </c:pt>
                <c:pt idx="308">
                  <c:v>197.94836799650361</c:v>
                </c:pt>
                <c:pt idx="309">
                  <c:v>198.80755260106793</c:v>
                </c:pt>
                <c:pt idx="310">
                  <c:v>199.42066601196905</c:v>
                </c:pt>
                <c:pt idx="311">
                  <c:v>200.15101432968376</c:v>
                </c:pt>
                <c:pt idx="312">
                  <c:v>200.87610732528975</c:v>
                </c:pt>
                <c:pt idx="313">
                  <c:v>201.11529923249014</c:v>
                </c:pt>
                <c:pt idx="314">
                  <c:v>201.41268116460097</c:v>
                </c:pt>
                <c:pt idx="315">
                  <c:v>201.61292949776777</c:v>
                </c:pt>
                <c:pt idx="316">
                  <c:v>201.79597499189143</c:v>
                </c:pt>
                <c:pt idx="317">
                  <c:v>202.16120774967993</c:v>
                </c:pt>
                <c:pt idx="318">
                  <c:v>202.51656252667959</c:v>
                </c:pt>
                <c:pt idx="319">
                  <c:v>203.03220764590941</c:v>
                </c:pt>
                <c:pt idx="320">
                  <c:v>203.72508781108621</c:v>
                </c:pt>
                <c:pt idx="321">
                  <c:v>204.26738651608943</c:v>
                </c:pt>
                <c:pt idx="322">
                  <c:v>204.94873673688542</c:v>
                </c:pt>
                <c:pt idx="323">
                  <c:v>205.69733881049871</c:v>
                </c:pt>
                <c:pt idx="324">
                  <c:v>206.31178607252212</c:v>
                </c:pt>
                <c:pt idx="325">
                  <c:v>206.962426024248</c:v>
                </c:pt>
                <c:pt idx="326">
                  <c:v>207.60336315581532</c:v>
                </c:pt>
                <c:pt idx="327">
                  <c:v>207.81406484086733</c:v>
                </c:pt>
                <c:pt idx="328">
                  <c:v>207.94326498354812</c:v>
                </c:pt>
                <c:pt idx="329">
                  <c:v>208.28322978055837</c:v>
                </c:pt>
                <c:pt idx="330">
                  <c:v>209.04503640401708</c:v>
                </c:pt>
                <c:pt idx="331">
                  <c:v>209.28231754507794</c:v>
                </c:pt>
                <c:pt idx="332">
                  <c:v>208.94102704490558</c:v>
                </c:pt>
                <c:pt idx="333">
                  <c:v>209.48340163836309</c:v>
                </c:pt>
                <c:pt idx="334">
                  <c:v>209.43015752192468</c:v>
                </c:pt>
                <c:pt idx="335">
                  <c:v>209.36203577592471</c:v>
                </c:pt>
                <c:pt idx="336">
                  <c:v>209.61567674182317</c:v>
                </c:pt>
                <c:pt idx="337">
                  <c:v>209.58845731259549</c:v>
                </c:pt>
                <c:pt idx="338">
                  <c:v>209.83157931591109</c:v>
                </c:pt>
                <c:pt idx="339">
                  <c:v>209.88511462578708</c:v>
                </c:pt>
                <c:pt idx="340">
                  <c:v>209.69315480798429</c:v>
                </c:pt>
                <c:pt idx="341">
                  <c:v>209.95034854726305</c:v>
                </c:pt>
                <c:pt idx="342">
                  <c:v>210.20265969636827</c:v>
                </c:pt>
                <c:pt idx="343">
                  <c:v>210.4865653651072</c:v>
                </c:pt>
                <c:pt idx="344">
                  <c:v>210.82154411176936</c:v>
                </c:pt>
                <c:pt idx="345">
                  <c:v>211.03377282368299</c:v>
                </c:pt>
                <c:pt idx="346">
                  <c:v>210.37565586146687</c:v>
                </c:pt>
                <c:pt idx="347">
                  <c:v>209.80541447273436</c:v>
                </c:pt>
                <c:pt idx="348">
                  <c:v>209.58255812513153</c:v>
                </c:pt>
                <c:pt idx="349">
                  <c:v>209.54888287981316</c:v>
                </c:pt>
                <c:pt idx="350">
                  <c:v>209.34813479557926</c:v>
                </c:pt>
                <c:pt idx="351">
                  <c:v>209.04293302767945</c:v>
                </c:pt>
                <c:pt idx="352">
                  <c:v>208.89671276189827</c:v>
                </c:pt>
                <c:pt idx="353">
                  <c:v>208.21701484589386</c:v>
                </c:pt>
                <c:pt idx="354">
                  <c:v>207.63859114975224</c:v>
                </c:pt>
                <c:pt idx="355">
                  <c:v>207.33071433878388</c:v>
                </c:pt>
                <c:pt idx="356">
                  <c:v>207.0445952664175</c:v>
                </c:pt>
                <c:pt idx="357">
                  <c:v>206.78445367008061</c:v>
                </c:pt>
                <c:pt idx="358">
                  <c:v>206.57550687775438</c:v>
                </c:pt>
                <c:pt idx="359">
                  <c:v>206.59367030731835</c:v>
                </c:pt>
                <c:pt idx="360">
                  <c:v>206.30885033927652</c:v>
                </c:pt>
                <c:pt idx="361">
                  <c:v>205.6740441653946</c:v>
                </c:pt>
                <c:pt idx="362">
                  <c:v>205.59532548081259</c:v>
                </c:pt>
                <c:pt idx="363">
                  <c:v>205.62793150057979</c:v>
                </c:pt>
                <c:pt idx="364">
                  <c:v>206.18004691871286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4-4347-A43A-628D1E792C13}"/>
            </c:ext>
          </c:extLst>
        </c:ser>
        <c:ser>
          <c:idx val="3"/>
          <c:order val="1"/>
          <c:tx>
            <c:strRef>
              <c:f>[2]StorageChartData!$AA$4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[2]StorageChartData!$Y$5:$Y$369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[2]StorageChartData!$AA$5:$AA$369</c:f>
              <c:numCache>
                <c:formatCode>General</c:formatCode>
                <c:ptCount val="365"/>
                <c:pt idx="0">
                  <c:v>206.12591623343928</c:v>
                </c:pt>
                <c:pt idx="1">
                  <c:v>205.64502369351487</c:v>
                </c:pt>
                <c:pt idx="2">
                  <c:v>205.98825030202008</c:v>
                </c:pt>
                <c:pt idx="3">
                  <c:v>206.09799141398923</c:v>
                </c:pt>
                <c:pt idx="4">
                  <c:v>205.81349544519367</c:v>
                </c:pt>
                <c:pt idx="5">
                  <c:v>205.35549533258927</c:v>
                </c:pt>
                <c:pt idx="6">
                  <c:v>204.99267691771365</c:v>
                </c:pt>
                <c:pt idx="7">
                  <c:v>204.60201878946205</c:v>
                </c:pt>
                <c:pt idx="8">
                  <c:v>204.77969688166806</c:v>
                </c:pt>
                <c:pt idx="9">
                  <c:v>205.18891809749005</c:v>
                </c:pt>
                <c:pt idx="10">
                  <c:v>205.27520325759224</c:v>
                </c:pt>
                <c:pt idx="11">
                  <c:v>205.82146533486426</c:v>
                </c:pt>
                <c:pt idx="12">
                  <c:v>206.47748238416946</c:v>
                </c:pt>
                <c:pt idx="13">
                  <c:v>207.04119483347506</c:v>
                </c:pt>
                <c:pt idx="14">
                  <c:v>207.76099710827106</c:v>
                </c:pt>
                <c:pt idx="15">
                  <c:v>207.91738235801824</c:v>
                </c:pt>
                <c:pt idx="16">
                  <c:v>207.40597529192186</c:v>
                </c:pt>
                <c:pt idx="17">
                  <c:v>206.57842369641304</c:v>
                </c:pt>
                <c:pt idx="18">
                  <c:v>206.51333314648144</c:v>
                </c:pt>
                <c:pt idx="19">
                  <c:v>206.71883848532866</c:v>
                </c:pt>
                <c:pt idx="20">
                  <c:v>206.71655048881746</c:v>
                </c:pt>
                <c:pt idx="21">
                  <c:v>207.30811396770545</c:v>
                </c:pt>
                <c:pt idx="22">
                  <c:v>207.52489803456464</c:v>
                </c:pt>
                <c:pt idx="23">
                  <c:v>207.20491189914065</c:v>
                </c:pt>
                <c:pt idx="24">
                  <c:v>207.02697016769628</c:v>
                </c:pt>
                <c:pt idx="25">
                  <c:v>206.90903501632025</c:v>
                </c:pt>
                <c:pt idx="26">
                  <c:v>206.82651248905105</c:v>
                </c:pt>
                <c:pt idx="27">
                  <c:v>206.84694658378305</c:v>
                </c:pt>
                <c:pt idx="28">
                  <c:v>206.93343448399105</c:v>
                </c:pt>
                <c:pt idx="29">
                  <c:v>205.98629970878903</c:v>
                </c:pt>
                <c:pt idx="30">
                  <c:v>205.65916158959106</c:v>
                </c:pt>
                <c:pt idx="31">
                  <c:v>205.20709268881626</c:v>
                </c:pt>
                <c:pt idx="32">
                  <c:v>204.98567615209586</c:v>
                </c:pt>
                <c:pt idx="33">
                  <c:v>204.60493962068387</c:v>
                </c:pt>
                <c:pt idx="34">
                  <c:v>204.35371901063826</c:v>
                </c:pt>
                <c:pt idx="35">
                  <c:v>204.32255416846544</c:v>
                </c:pt>
                <c:pt idx="36">
                  <c:v>203.37671088818507</c:v>
                </c:pt>
                <c:pt idx="37">
                  <c:v>202.62780455571666</c:v>
                </c:pt>
                <c:pt idx="38">
                  <c:v>201.84108051960948</c:v>
                </c:pt>
                <c:pt idx="39">
                  <c:v>201.21446826812985</c:v>
                </c:pt>
                <c:pt idx="40">
                  <c:v>200.46129852342307</c:v>
                </c:pt>
                <c:pt idx="41">
                  <c:v>199.60829970545544</c:v>
                </c:pt>
                <c:pt idx="42">
                  <c:v>199.00440907406227</c:v>
                </c:pt>
                <c:pt idx="43">
                  <c:v>197.81940907406226</c:v>
                </c:pt>
                <c:pt idx="44">
                  <c:v>196.27039978156427</c:v>
                </c:pt>
                <c:pt idx="45">
                  <c:v>194.63402092222788</c:v>
                </c:pt>
                <c:pt idx="46">
                  <c:v>193.49351327217784</c:v>
                </c:pt>
                <c:pt idx="47">
                  <c:v>192.54351224167021</c:v>
                </c:pt>
                <c:pt idx="48">
                  <c:v>191.24565648358822</c:v>
                </c:pt>
                <c:pt idx="49">
                  <c:v>189.66965648358826</c:v>
                </c:pt>
                <c:pt idx="50">
                  <c:v>188.44065674737104</c:v>
                </c:pt>
                <c:pt idx="51">
                  <c:v>187.73058757436382</c:v>
                </c:pt>
                <c:pt idx="52">
                  <c:v>187.29621229101502</c:v>
                </c:pt>
                <c:pt idx="53">
                  <c:v>187.21144301152304</c:v>
                </c:pt>
                <c:pt idx="54">
                  <c:v>187.26412314724104</c:v>
                </c:pt>
                <c:pt idx="55">
                  <c:v>187.04944331781746</c:v>
                </c:pt>
                <c:pt idx="56">
                  <c:v>186.63749296423745</c:v>
                </c:pt>
                <c:pt idx="57">
                  <c:v>186.16548014444226</c:v>
                </c:pt>
                <c:pt idx="58">
                  <c:v>186.02560332148863</c:v>
                </c:pt>
                <c:pt idx="59">
                  <c:v>185.48458361904625</c:v>
                </c:pt>
                <c:pt idx="60">
                  <c:v>184.88688400152341</c:v>
                </c:pt>
                <c:pt idx="61">
                  <c:v>183.99634169296743</c:v>
                </c:pt>
                <c:pt idx="62">
                  <c:v>182.71416350924264</c:v>
                </c:pt>
                <c:pt idx="63">
                  <c:v>181.42030611032021</c:v>
                </c:pt>
                <c:pt idx="64">
                  <c:v>180.64509140822085</c:v>
                </c:pt>
                <c:pt idx="65">
                  <c:v>179.80189595461246</c:v>
                </c:pt>
                <c:pt idx="66">
                  <c:v>179.09075629113067</c:v>
                </c:pt>
                <c:pt idx="67">
                  <c:v>178.4718708343263</c:v>
                </c:pt>
                <c:pt idx="68">
                  <c:v>177.89580321695686</c:v>
                </c:pt>
                <c:pt idx="69">
                  <c:v>177.55484952374303</c:v>
                </c:pt>
                <c:pt idx="70">
                  <c:v>177.19906797573304</c:v>
                </c:pt>
                <c:pt idx="71">
                  <c:v>175.49806797573302</c:v>
                </c:pt>
                <c:pt idx="72">
                  <c:v>173.62106798726649</c:v>
                </c:pt>
                <c:pt idx="73">
                  <c:v>172.51135731895727</c:v>
                </c:pt>
                <c:pt idx="74">
                  <c:v>170.72390221750925</c:v>
                </c:pt>
                <c:pt idx="75">
                  <c:v>168.97780458274647</c:v>
                </c:pt>
                <c:pt idx="76">
                  <c:v>167.47115320555338</c:v>
                </c:pt>
                <c:pt idx="77">
                  <c:v>166.09686669918563</c:v>
                </c:pt>
                <c:pt idx="78">
                  <c:v>164.76730359534412</c:v>
                </c:pt>
                <c:pt idx="79">
                  <c:v>163.34936191952434</c:v>
                </c:pt>
                <c:pt idx="80">
                  <c:v>161.63187105591754</c:v>
                </c:pt>
                <c:pt idx="81">
                  <c:v>159.81587439248833</c:v>
                </c:pt>
                <c:pt idx="82">
                  <c:v>158.58049550815832</c:v>
                </c:pt>
                <c:pt idx="83">
                  <c:v>157.79803051250025</c:v>
                </c:pt>
                <c:pt idx="84">
                  <c:v>157.48480749169775</c:v>
                </c:pt>
                <c:pt idx="85">
                  <c:v>156.20967763355617</c:v>
                </c:pt>
                <c:pt idx="86">
                  <c:v>154.80167912474417</c:v>
                </c:pt>
                <c:pt idx="87">
                  <c:v>153.832858632474</c:v>
                </c:pt>
                <c:pt idx="88">
                  <c:v>153.1697357889864</c:v>
                </c:pt>
                <c:pt idx="89">
                  <c:v>152.32937056874479</c:v>
                </c:pt>
                <c:pt idx="90">
                  <c:v>151.31691736673625</c:v>
                </c:pt>
                <c:pt idx="91">
                  <c:v>150.54114574229402</c:v>
                </c:pt>
                <c:pt idx="92">
                  <c:v>149.72265604464457</c:v>
                </c:pt>
                <c:pt idx="93">
                  <c:v>148.29766001435237</c:v>
                </c:pt>
                <c:pt idx="94">
                  <c:v>146.96469220842229</c:v>
                </c:pt>
                <c:pt idx="95">
                  <c:v>146.39011439329227</c:v>
                </c:pt>
                <c:pt idx="96">
                  <c:v>144.90443918611146</c:v>
                </c:pt>
                <c:pt idx="97">
                  <c:v>143.64194643487093</c:v>
                </c:pt>
                <c:pt idx="98">
                  <c:v>142.46094842082826</c:v>
                </c:pt>
                <c:pt idx="99">
                  <c:v>141.61522880783284</c:v>
                </c:pt>
                <c:pt idx="100">
                  <c:v>140.22748194855899</c:v>
                </c:pt>
                <c:pt idx="101">
                  <c:v>138.57742649489441</c:v>
                </c:pt>
                <c:pt idx="102">
                  <c:v>136.88873789812843</c:v>
                </c:pt>
                <c:pt idx="103">
                  <c:v>135.13474204508881</c:v>
                </c:pt>
                <c:pt idx="104">
                  <c:v>133.5835990833472</c:v>
                </c:pt>
                <c:pt idx="105">
                  <c:v>132.88228663600179</c:v>
                </c:pt>
                <c:pt idx="106">
                  <c:v>131.44082685235537</c:v>
                </c:pt>
                <c:pt idx="107">
                  <c:v>129.92182793066522</c:v>
                </c:pt>
                <c:pt idx="108">
                  <c:v>128.76963545126628</c:v>
                </c:pt>
                <c:pt idx="109">
                  <c:v>128.21876231072588</c:v>
                </c:pt>
                <c:pt idx="110">
                  <c:v>127.63054715930548</c:v>
                </c:pt>
                <c:pt idx="111">
                  <c:v>126.92305558417469</c:v>
                </c:pt>
                <c:pt idx="112">
                  <c:v>126.37153104725516</c:v>
                </c:pt>
                <c:pt idx="113">
                  <c:v>125.29364926412639</c:v>
                </c:pt>
                <c:pt idx="114">
                  <c:v>124.69289348858237</c:v>
                </c:pt>
                <c:pt idx="115">
                  <c:v>123.94589233970447</c:v>
                </c:pt>
                <c:pt idx="116">
                  <c:v>123.25902486407966</c:v>
                </c:pt>
                <c:pt idx="117">
                  <c:v>122.53674733973926</c:v>
                </c:pt>
                <c:pt idx="118">
                  <c:v>121.92935616078398</c:v>
                </c:pt>
                <c:pt idx="119">
                  <c:v>121.77930134188459</c:v>
                </c:pt>
                <c:pt idx="120">
                  <c:v>121.07779045825941</c:v>
                </c:pt>
                <c:pt idx="121">
                  <c:v>120.2404622114407</c:v>
                </c:pt>
                <c:pt idx="122">
                  <c:v>119.152519377736</c:v>
                </c:pt>
                <c:pt idx="123">
                  <c:v>119.3158600514528</c:v>
                </c:pt>
                <c:pt idx="124">
                  <c:v>119.3201806845824</c:v>
                </c:pt>
                <c:pt idx="125">
                  <c:v>119.36738197480491</c:v>
                </c:pt>
                <c:pt idx="126">
                  <c:v>118.93150686899281</c:v>
                </c:pt>
                <c:pt idx="127">
                  <c:v>118.53454991474609</c:v>
                </c:pt>
                <c:pt idx="128">
                  <c:v>118.0686241269737</c:v>
                </c:pt>
                <c:pt idx="129">
                  <c:v>117.4614496771276</c:v>
                </c:pt>
                <c:pt idx="130">
                  <c:v>117.10703044329881</c:v>
                </c:pt>
                <c:pt idx="131">
                  <c:v>116.95221114503201</c:v>
                </c:pt>
                <c:pt idx="132">
                  <c:v>116.79335824755157</c:v>
                </c:pt>
                <c:pt idx="133">
                  <c:v>116.29471875373316</c:v>
                </c:pt>
                <c:pt idx="134">
                  <c:v>115.80729002095882</c:v>
                </c:pt>
                <c:pt idx="135">
                  <c:v>115.19197331195244</c:v>
                </c:pt>
                <c:pt idx="136">
                  <c:v>114.38472291406941</c:v>
                </c:pt>
                <c:pt idx="137">
                  <c:v>114.25768111573342</c:v>
                </c:pt>
                <c:pt idx="138">
                  <c:v>114.35784316983265</c:v>
                </c:pt>
                <c:pt idx="139">
                  <c:v>114.49445756921934</c:v>
                </c:pt>
                <c:pt idx="140">
                  <c:v>114.3185886984931</c:v>
                </c:pt>
                <c:pt idx="141">
                  <c:v>114.60707595064017</c:v>
                </c:pt>
                <c:pt idx="142">
                  <c:v>114.5119112716061</c:v>
                </c:pt>
                <c:pt idx="143">
                  <c:v>114.91398160354535</c:v>
                </c:pt>
                <c:pt idx="144">
                  <c:v>115.57526176582014</c:v>
                </c:pt>
                <c:pt idx="145">
                  <c:v>115.97074698750653</c:v>
                </c:pt>
                <c:pt idx="146">
                  <c:v>116.45581668504521</c:v>
                </c:pt>
                <c:pt idx="147">
                  <c:v>116.63460814179089</c:v>
                </c:pt>
                <c:pt idx="148">
                  <c:v>116.29623313994857</c:v>
                </c:pt>
                <c:pt idx="149">
                  <c:v>117.18248703102259</c:v>
                </c:pt>
                <c:pt idx="150">
                  <c:v>117.52791394310943</c:v>
                </c:pt>
                <c:pt idx="151">
                  <c:v>118.41982116018582</c:v>
                </c:pt>
                <c:pt idx="152">
                  <c:v>119.31041639613503</c:v>
                </c:pt>
                <c:pt idx="153">
                  <c:v>119.94634885879302</c:v>
                </c:pt>
                <c:pt idx="154">
                  <c:v>120.41887095221313</c:v>
                </c:pt>
                <c:pt idx="155">
                  <c:v>121.34980233808167</c:v>
                </c:pt>
                <c:pt idx="156">
                  <c:v>121.4057887775293</c:v>
                </c:pt>
                <c:pt idx="157">
                  <c:v>121.67614136170988</c:v>
                </c:pt>
                <c:pt idx="158">
                  <c:v>122.31476340862068</c:v>
                </c:pt>
                <c:pt idx="159">
                  <c:v>122.83503249894947</c:v>
                </c:pt>
                <c:pt idx="160">
                  <c:v>123.21673668047231</c:v>
                </c:pt>
                <c:pt idx="161">
                  <c:v>123.23309296874183</c:v>
                </c:pt>
                <c:pt idx="162">
                  <c:v>123.38778544871263</c:v>
                </c:pt>
                <c:pt idx="163">
                  <c:v>123.40085728586419</c:v>
                </c:pt>
                <c:pt idx="164">
                  <c:v>123.55681490874625</c:v>
                </c:pt>
                <c:pt idx="165">
                  <c:v>124.07861545391863</c:v>
                </c:pt>
                <c:pt idx="166">
                  <c:v>124.80107259303142</c:v>
                </c:pt>
                <c:pt idx="167">
                  <c:v>125.28193996725378</c:v>
                </c:pt>
                <c:pt idx="168">
                  <c:v>126.17969977657815</c:v>
                </c:pt>
                <c:pt idx="169">
                  <c:v>127.29938377529831</c:v>
                </c:pt>
                <c:pt idx="170">
                  <c:v>128.09422530556003</c:v>
                </c:pt>
                <c:pt idx="171">
                  <c:v>129.66973570237406</c:v>
                </c:pt>
                <c:pt idx="172">
                  <c:v>130.88589545144924</c:v>
                </c:pt>
                <c:pt idx="173">
                  <c:v>132.39454524772125</c:v>
                </c:pt>
                <c:pt idx="174">
                  <c:v>133.55986166873186</c:v>
                </c:pt>
                <c:pt idx="175">
                  <c:v>134.70098372731462</c:v>
                </c:pt>
                <c:pt idx="176">
                  <c:v>135.28989994663334</c:v>
                </c:pt>
                <c:pt idx="177">
                  <c:v>136.01106701889375</c:v>
                </c:pt>
                <c:pt idx="178">
                  <c:v>136.9922147814836</c:v>
                </c:pt>
                <c:pt idx="179">
                  <c:v>137.88255225236401</c:v>
                </c:pt>
                <c:pt idx="180">
                  <c:v>138.89295079277599</c:v>
                </c:pt>
                <c:pt idx="181">
                  <c:v>139.78432429941606</c:v>
                </c:pt>
                <c:pt idx="182">
                  <c:v>141.04527783072791</c:v>
                </c:pt>
                <c:pt idx="183">
                  <c:v>141.51050015802821</c:v>
                </c:pt>
                <c:pt idx="184">
                  <c:v>142.514783441254</c:v>
                </c:pt>
                <c:pt idx="185">
                  <c:v>143.71459180362424</c:v>
                </c:pt>
                <c:pt idx="186">
                  <c:v>145.34619199589903</c:v>
                </c:pt>
                <c:pt idx="187">
                  <c:v>147.16657857946984</c:v>
                </c:pt>
                <c:pt idx="188">
                  <c:v>148.56680122037912</c:v>
                </c:pt>
                <c:pt idx="189">
                  <c:v>149.56286061159537</c:v>
                </c:pt>
                <c:pt idx="190">
                  <c:v>150.59923121053572</c:v>
                </c:pt>
                <c:pt idx="191">
                  <c:v>151.55705833359409</c:v>
                </c:pt>
                <c:pt idx="192">
                  <c:v>152.12188810004207</c:v>
                </c:pt>
                <c:pt idx="193">
                  <c:v>152.75903463084569</c:v>
                </c:pt>
                <c:pt idx="194">
                  <c:v>153.39779882852008</c:v>
                </c:pt>
                <c:pt idx="195">
                  <c:v>153.81448605090461</c:v>
                </c:pt>
                <c:pt idx="196">
                  <c:v>154.42781258401499</c:v>
                </c:pt>
                <c:pt idx="197">
                  <c:v>154.48412201627821</c:v>
                </c:pt>
                <c:pt idx="198">
                  <c:v>154.61083323422736</c:v>
                </c:pt>
                <c:pt idx="199">
                  <c:v>154.66321351212937</c:v>
                </c:pt>
                <c:pt idx="200">
                  <c:v>155.70245681044946</c:v>
                </c:pt>
                <c:pt idx="201">
                  <c:v>156.30258747165257</c:v>
                </c:pt>
                <c:pt idx="202">
                  <c:v>156.80919858006459</c:v>
                </c:pt>
                <c:pt idx="203">
                  <c:v>157.21247683308579</c:v>
                </c:pt>
                <c:pt idx="204">
                  <c:v>157.50360914103337</c:v>
                </c:pt>
                <c:pt idx="205">
                  <c:v>157.73550953572018</c:v>
                </c:pt>
                <c:pt idx="206">
                  <c:v>158.19635504672175</c:v>
                </c:pt>
                <c:pt idx="207">
                  <c:v>158.8500208797677</c:v>
                </c:pt>
                <c:pt idx="208">
                  <c:v>159.48182897262649</c:v>
                </c:pt>
                <c:pt idx="209">
                  <c:v>160.1243739145753</c:v>
                </c:pt>
                <c:pt idx="210">
                  <c:v>160.61622673587448</c:v>
                </c:pt>
                <c:pt idx="211">
                  <c:v>160.42960297834728</c:v>
                </c:pt>
                <c:pt idx="212">
                  <c:v>159.81366497894209</c:v>
                </c:pt>
                <c:pt idx="213">
                  <c:v>159.60899976557209</c:v>
                </c:pt>
                <c:pt idx="214">
                  <c:v>159.77573724705448</c:v>
                </c:pt>
                <c:pt idx="215">
                  <c:v>160.00892606363209</c:v>
                </c:pt>
                <c:pt idx="216">
                  <c:v>160.18406845706329</c:v>
                </c:pt>
                <c:pt idx="217">
                  <c:v>159.85233219104168</c:v>
                </c:pt>
                <c:pt idx="218">
                  <c:v>159.29813196124687</c:v>
                </c:pt>
                <c:pt idx="219">
                  <c:v>159.10552552519806</c:v>
                </c:pt>
                <c:pt idx="220">
                  <c:v>158.72146442304927</c:v>
                </c:pt>
                <c:pt idx="221">
                  <c:v>158.91351247341129</c:v>
                </c:pt>
                <c:pt idx="222">
                  <c:v>159.24010655301447</c:v>
                </c:pt>
                <c:pt idx="223">
                  <c:v>159.30590345556448</c:v>
                </c:pt>
                <c:pt idx="224">
                  <c:v>159.41312862342966</c:v>
                </c:pt>
                <c:pt idx="225">
                  <c:v>160.03740140038167</c:v>
                </c:pt>
                <c:pt idx="226">
                  <c:v>160.48544787739365</c:v>
                </c:pt>
                <c:pt idx="227">
                  <c:v>160.88581209633128</c:v>
                </c:pt>
                <c:pt idx="228">
                  <c:v>161.52746188676258</c:v>
                </c:pt>
                <c:pt idx="229">
                  <c:v>162.13155222692265</c:v>
                </c:pt>
                <c:pt idx="230">
                  <c:v>162.62016802132263</c:v>
                </c:pt>
                <c:pt idx="231">
                  <c:v>162.73297990008624</c:v>
                </c:pt>
                <c:pt idx="232">
                  <c:v>163.78660951137545</c:v>
                </c:pt>
                <c:pt idx="233">
                  <c:v>164.15332923691665</c:v>
                </c:pt>
                <c:pt idx="234">
                  <c:v>164.21848015383546</c:v>
                </c:pt>
                <c:pt idx="235">
                  <c:v>165.09881098688032</c:v>
                </c:pt>
                <c:pt idx="236">
                  <c:v>166.03237245568471</c:v>
                </c:pt>
                <c:pt idx="237">
                  <c:v>166.90614475988713</c:v>
                </c:pt>
                <c:pt idx="238">
                  <c:v>167.56576572860354</c:v>
                </c:pt>
                <c:pt idx="239">
                  <c:v>168.20193954853033</c:v>
                </c:pt>
                <c:pt idx="240">
                  <c:v>168.27374908657075</c:v>
                </c:pt>
                <c:pt idx="241">
                  <c:v>168.49299597150355</c:v>
                </c:pt>
                <c:pt idx="242">
                  <c:v>168.97106019401107</c:v>
                </c:pt>
                <c:pt idx="243">
                  <c:v>169.55079900549785</c:v>
                </c:pt>
                <c:pt idx="244">
                  <c:v>170.14409641649667</c:v>
                </c:pt>
                <c:pt idx="245">
                  <c:v>170.89744841233227</c:v>
                </c:pt>
                <c:pt idx="246">
                  <c:v>171.70146200467588</c:v>
                </c:pt>
                <c:pt idx="247">
                  <c:v>172.49544094725024</c:v>
                </c:pt>
                <c:pt idx="248">
                  <c:v>173.16558657530908</c:v>
                </c:pt>
                <c:pt idx="249">
                  <c:v>173.99662025296306</c:v>
                </c:pt>
                <c:pt idx="250">
                  <c:v>174.83005642753989</c:v>
                </c:pt>
                <c:pt idx="251">
                  <c:v>175.53128418628626</c:v>
                </c:pt>
                <c:pt idx="252">
                  <c:v>175.96346454413109</c:v>
                </c:pt>
                <c:pt idx="253">
                  <c:v>176.64737676215267</c:v>
                </c:pt>
                <c:pt idx="254">
                  <c:v>177.23079007396228</c:v>
                </c:pt>
                <c:pt idx="255">
                  <c:v>177.51743047579311</c:v>
                </c:pt>
                <c:pt idx="256">
                  <c:v>177.83399335862148</c:v>
                </c:pt>
                <c:pt idx="257">
                  <c:v>178.02569672634988</c:v>
                </c:pt>
                <c:pt idx="258">
                  <c:v>178.42067927897386</c:v>
                </c:pt>
                <c:pt idx="259">
                  <c:v>178.89183305673546</c:v>
                </c:pt>
                <c:pt idx="260">
                  <c:v>179.63896653536148</c:v>
                </c:pt>
                <c:pt idx="261">
                  <c:v>179.94381237082388</c:v>
                </c:pt>
                <c:pt idx="262">
                  <c:v>180.22906936394827</c:v>
                </c:pt>
                <c:pt idx="263">
                  <c:v>180.57516727909706</c:v>
                </c:pt>
                <c:pt idx="264">
                  <c:v>181.12753706884388</c:v>
                </c:pt>
                <c:pt idx="265">
                  <c:v>181.60219379051745</c:v>
                </c:pt>
                <c:pt idx="266">
                  <c:v>182.18431796238707</c:v>
                </c:pt>
                <c:pt idx="267">
                  <c:v>182.66821298255707</c:v>
                </c:pt>
                <c:pt idx="268">
                  <c:v>183.29110850695108</c:v>
                </c:pt>
                <c:pt idx="269">
                  <c:v>183.80034959425828</c:v>
                </c:pt>
                <c:pt idx="270">
                  <c:v>184.61531753309947</c:v>
                </c:pt>
                <c:pt idx="271">
                  <c:v>185.36243766499825</c:v>
                </c:pt>
                <c:pt idx="272">
                  <c:v>186.08851229654189</c:v>
                </c:pt>
                <c:pt idx="273">
                  <c:v>186.7798666869663</c:v>
                </c:pt>
                <c:pt idx="274">
                  <c:v>187.48306618344986</c:v>
                </c:pt>
                <c:pt idx="275">
                  <c:v>188.10049326282467</c:v>
                </c:pt>
                <c:pt idx="276">
                  <c:v>188.59023779826788</c:v>
                </c:pt>
                <c:pt idx="277">
                  <c:v>189.32968334027908</c:v>
                </c:pt>
                <c:pt idx="278">
                  <c:v>190.1731815602331</c:v>
                </c:pt>
                <c:pt idx="279">
                  <c:v>190.90100929776068</c:v>
                </c:pt>
                <c:pt idx="280">
                  <c:v>191.65802465684229</c:v>
                </c:pt>
                <c:pt idx="281">
                  <c:v>192.32243533980068</c:v>
                </c:pt>
                <c:pt idx="282">
                  <c:v>193.00483424029869</c:v>
                </c:pt>
                <c:pt idx="283">
                  <c:v>193.67603359498906</c:v>
                </c:pt>
                <c:pt idx="284">
                  <c:v>194.32600727986107</c:v>
                </c:pt>
                <c:pt idx="285">
                  <c:v>194.94237352477791</c:v>
                </c:pt>
                <c:pt idx="286">
                  <c:v>195.47081870889988</c:v>
                </c:pt>
                <c:pt idx="287">
                  <c:v>195.98315897386988</c:v>
                </c:pt>
                <c:pt idx="288">
                  <c:v>196.28955780301712</c:v>
                </c:pt>
                <c:pt idx="289">
                  <c:v>196.66971223133748</c:v>
                </c:pt>
                <c:pt idx="290">
                  <c:v>196.9386617120839</c:v>
                </c:pt>
                <c:pt idx="291">
                  <c:v>197.27791686416748</c:v>
                </c:pt>
                <c:pt idx="292">
                  <c:v>197.68143424664066</c:v>
                </c:pt>
                <c:pt idx="293">
                  <c:v>198.10917268497627</c:v>
                </c:pt>
                <c:pt idx="294">
                  <c:v>198.56965706079149</c:v>
                </c:pt>
                <c:pt idx="295">
                  <c:v>199.10353662096105</c:v>
                </c:pt>
                <c:pt idx="296">
                  <c:v>199.59167896960986</c:v>
                </c:pt>
                <c:pt idx="297">
                  <c:v>200.15710888939026</c:v>
                </c:pt>
                <c:pt idx="298">
                  <c:v>200.80475191553066</c:v>
                </c:pt>
                <c:pt idx="299">
                  <c:v>201.39956452823907</c:v>
                </c:pt>
                <c:pt idx="300">
                  <c:v>201.85492516891827</c:v>
                </c:pt>
                <c:pt idx="301">
                  <c:v>202.30424193191624</c:v>
                </c:pt>
                <c:pt idx="302">
                  <c:v>202.60843936672148</c:v>
                </c:pt>
                <c:pt idx="303">
                  <c:v>202.54437473336748</c:v>
                </c:pt>
                <c:pt idx="304">
                  <c:v>202.61451652846824</c:v>
                </c:pt>
                <c:pt idx="305">
                  <c:v>203.0146621429023</c:v>
                </c:pt>
                <c:pt idx="306">
                  <c:v>203.30092118408027</c:v>
                </c:pt>
                <c:pt idx="307">
                  <c:v>203.66662936369428</c:v>
                </c:pt>
                <c:pt idx="308">
                  <c:v>203.99826400586949</c:v>
                </c:pt>
                <c:pt idx="309">
                  <c:v>204.04368058346427</c:v>
                </c:pt>
                <c:pt idx="310">
                  <c:v>203.6098091645479</c:v>
                </c:pt>
                <c:pt idx="311">
                  <c:v>204.04779959464227</c:v>
                </c:pt>
                <c:pt idx="312">
                  <c:v>204.17336650608749</c:v>
                </c:pt>
                <c:pt idx="313">
                  <c:v>203.97008413425112</c:v>
                </c:pt>
                <c:pt idx="314">
                  <c:v>203.8601716735175</c:v>
                </c:pt>
                <c:pt idx="315">
                  <c:v>204.06480694354349</c:v>
                </c:pt>
                <c:pt idx="316">
                  <c:v>204.22637896635629</c:v>
                </c:pt>
                <c:pt idx="317">
                  <c:v>204.10265945009871</c:v>
                </c:pt>
                <c:pt idx="318">
                  <c:v>204.13707026122552</c:v>
                </c:pt>
                <c:pt idx="319">
                  <c:v>204.11750109244312</c:v>
                </c:pt>
                <c:pt idx="320">
                  <c:v>203.90983368468471</c:v>
                </c:pt>
                <c:pt idx="321">
                  <c:v>203.69369861744673</c:v>
                </c:pt>
                <c:pt idx="322">
                  <c:v>203.65612377012394</c:v>
                </c:pt>
                <c:pt idx="323">
                  <c:v>203.83289888357433</c:v>
                </c:pt>
                <c:pt idx="324">
                  <c:v>203.9418966171539</c:v>
                </c:pt>
                <c:pt idx="325">
                  <c:v>203.93225632141713</c:v>
                </c:pt>
                <c:pt idx="326">
                  <c:v>203.90172286244672</c:v>
                </c:pt>
                <c:pt idx="327">
                  <c:v>203.96120856599552</c:v>
                </c:pt>
                <c:pt idx="328">
                  <c:v>203.88440634733593</c:v>
                </c:pt>
                <c:pt idx="329">
                  <c:v>203.78979011620231</c:v>
                </c:pt>
                <c:pt idx="330">
                  <c:v>203.97954117413269</c:v>
                </c:pt>
                <c:pt idx="331">
                  <c:v>203.86944073849753</c:v>
                </c:pt>
                <c:pt idx="332">
                  <c:v>203.50341342854631</c:v>
                </c:pt>
                <c:pt idx="333">
                  <c:v>203.55451494466152</c:v>
                </c:pt>
                <c:pt idx="334">
                  <c:v>203.6452234730815</c:v>
                </c:pt>
                <c:pt idx="335">
                  <c:v>203.80209626741828</c:v>
                </c:pt>
                <c:pt idx="336">
                  <c:v>203.94599227105749</c:v>
                </c:pt>
                <c:pt idx="337">
                  <c:v>203.62294089196149</c:v>
                </c:pt>
                <c:pt idx="338">
                  <c:v>202.9967994485711</c:v>
                </c:pt>
                <c:pt idx="339">
                  <c:v>202.44149494109988</c:v>
                </c:pt>
                <c:pt idx="340">
                  <c:v>202.31859661036231</c:v>
                </c:pt>
                <c:pt idx="341">
                  <c:v>202.08311703571229</c:v>
                </c:pt>
                <c:pt idx="342">
                  <c:v>201.85407800852033</c:v>
                </c:pt>
                <c:pt idx="343">
                  <c:v>201.57804203555912</c:v>
                </c:pt>
                <c:pt idx="344">
                  <c:v>201.25799924971193</c:v>
                </c:pt>
                <c:pt idx="345">
                  <c:v>201.05460258674754</c:v>
                </c:pt>
                <c:pt idx="346">
                  <c:v>200.8027800060035</c:v>
                </c:pt>
                <c:pt idx="347">
                  <c:v>200.55666905672604</c:v>
                </c:pt>
                <c:pt idx="348">
                  <c:v>200.38360354741889</c:v>
                </c:pt>
                <c:pt idx="349">
                  <c:v>200.03104615449573</c:v>
                </c:pt>
                <c:pt idx="350">
                  <c:v>199.50645242828369</c:v>
                </c:pt>
                <c:pt idx="351">
                  <c:v>198.80493837426195</c:v>
                </c:pt>
                <c:pt idx="352">
                  <c:v>198.05235224830139</c:v>
                </c:pt>
                <c:pt idx="353">
                  <c:v>197.59316044245386</c:v>
                </c:pt>
                <c:pt idx="354">
                  <c:v>197.14391701051292</c:v>
                </c:pt>
                <c:pt idx="355">
                  <c:v>196.54320340382094</c:v>
                </c:pt>
                <c:pt idx="356">
                  <c:v>195.94952273364424</c:v>
                </c:pt>
                <c:pt idx="357">
                  <c:v>195.54098175276113</c:v>
                </c:pt>
                <c:pt idx="358">
                  <c:v>195.113986897161</c:v>
                </c:pt>
                <c:pt idx="359">
                  <c:v>194.67615391415239</c:v>
                </c:pt>
                <c:pt idx="360">
                  <c:v>194.4036297037029</c:v>
                </c:pt>
                <c:pt idx="361">
                  <c:v>193.99431145602711</c:v>
                </c:pt>
                <c:pt idx="362">
                  <c:v>193.44173392205062</c:v>
                </c:pt>
                <c:pt idx="363">
                  <c:v>192.98146883400125</c:v>
                </c:pt>
                <c:pt idx="364">
                  <c:v>192.48363834290117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4-4347-A43A-628D1E792C13}"/>
            </c:ext>
          </c:extLst>
        </c:ser>
        <c:ser>
          <c:idx val="0"/>
          <c:order val="2"/>
          <c:tx>
            <c:strRef>
              <c:f>[2]StorageChartData!$AB$4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[2]StorageChartData!$AB$5:$AB$304</c:f>
              <c:numCache>
                <c:formatCode>General</c:formatCode>
                <c:ptCount val="300"/>
                <c:pt idx="0">
                  <c:v>189.05499015864893</c:v>
                </c:pt>
                <c:pt idx="1">
                  <c:v>188.63299015864894</c:v>
                </c:pt>
                <c:pt idx="2">
                  <c:v>188.62799015864891</c:v>
                </c:pt>
                <c:pt idx="3">
                  <c:v>188.53899015864891</c:v>
                </c:pt>
                <c:pt idx="4">
                  <c:v>187.82599015864895</c:v>
                </c:pt>
                <c:pt idx="5">
                  <c:v>186.57999015864894</c:v>
                </c:pt>
                <c:pt idx="6">
                  <c:v>185.57999015864894</c:v>
                </c:pt>
                <c:pt idx="7">
                  <c:v>184.65299015864895</c:v>
                </c:pt>
                <c:pt idx="8">
                  <c:v>183.45199015864893</c:v>
                </c:pt>
                <c:pt idx="9">
                  <c:v>182.70599015864894</c:v>
                </c:pt>
                <c:pt idx="10">
                  <c:v>182.07599015864895</c:v>
                </c:pt>
                <c:pt idx="11">
                  <c:v>181.37699015864894</c:v>
                </c:pt>
                <c:pt idx="12">
                  <c:v>180.2029901586489</c:v>
                </c:pt>
                <c:pt idx="13">
                  <c:v>179.92599015864891</c:v>
                </c:pt>
                <c:pt idx="14">
                  <c:v>179.35799015864893</c:v>
                </c:pt>
                <c:pt idx="15">
                  <c:v>178.10299015864894</c:v>
                </c:pt>
                <c:pt idx="16">
                  <c:v>177.18399015864895</c:v>
                </c:pt>
                <c:pt idx="17">
                  <c:v>176.25499015864892</c:v>
                </c:pt>
                <c:pt idx="18">
                  <c:v>175.32799015864896</c:v>
                </c:pt>
                <c:pt idx="19">
                  <c:v>174.04799015864893</c:v>
                </c:pt>
                <c:pt idx="20">
                  <c:v>173.07999015864897</c:v>
                </c:pt>
                <c:pt idx="21">
                  <c:v>173.01799015864896</c:v>
                </c:pt>
                <c:pt idx="22">
                  <c:v>172.00299015864897</c:v>
                </c:pt>
                <c:pt idx="23">
                  <c:v>171.10599015864898</c:v>
                </c:pt>
                <c:pt idx="24">
                  <c:v>170.17199015864895</c:v>
                </c:pt>
                <c:pt idx="25">
                  <c:v>169.29099015864895</c:v>
                </c:pt>
                <c:pt idx="26">
                  <c:v>168.33799015864895</c:v>
                </c:pt>
                <c:pt idx="27">
                  <c:v>167.53199015864897</c:v>
                </c:pt>
                <c:pt idx="28">
                  <c:v>166.35499015864895</c:v>
                </c:pt>
                <c:pt idx="29">
                  <c:v>164.99899015864895</c:v>
                </c:pt>
                <c:pt idx="30">
                  <c:v>163.44299015864894</c:v>
                </c:pt>
                <c:pt idx="31">
                  <c:v>162.03899015864894</c:v>
                </c:pt>
                <c:pt idx="32">
                  <c:v>160.58699015864897</c:v>
                </c:pt>
                <c:pt idx="33">
                  <c:v>159.08199015864895</c:v>
                </c:pt>
                <c:pt idx="34">
                  <c:v>157.21799015864894</c:v>
                </c:pt>
                <c:pt idx="35">
                  <c:v>155.86699015864895</c:v>
                </c:pt>
                <c:pt idx="36">
                  <c:v>154.45299015864896</c:v>
                </c:pt>
                <c:pt idx="37">
                  <c:v>152.91299015864894</c:v>
                </c:pt>
                <c:pt idx="38">
                  <c:v>151.06499015864895</c:v>
                </c:pt>
                <c:pt idx="39">
                  <c:v>148.86499015864894</c:v>
                </c:pt>
                <c:pt idx="40">
                  <c:v>146.14599015864894</c:v>
                </c:pt>
                <c:pt idx="41">
                  <c:v>143.60199015864893</c:v>
                </c:pt>
                <c:pt idx="42">
                  <c:v>141.60799015864893</c:v>
                </c:pt>
                <c:pt idx="43">
                  <c:v>139.55499015864896</c:v>
                </c:pt>
                <c:pt idx="44">
                  <c:v>137.32099015864895</c:v>
                </c:pt>
                <c:pt idx="45">
                  <c:v>135.00399015864895</c:v>
                </c:pt>
                <c:pt idx="46">
                  <c:v>133.09799015864894</c:v>
                </c:pt>
                <c:pt idx="47">
                  <c:v>131.80499015864893</c:v>
                </c:pt>
                <c:pt idx="48">
                  <c:v>130.40799015864894</c:v>
                </c:pt>
                <c:pt idx="49">
                  <c:v>128.59199015864894</c:v>
                </c:pt>
                <c:pt idx="50">
                  <c:v>126.79699015864895</c:v>
                </c:pt>
                <c:pt idx="51">
                  <c:v>125.26199015864896</c:v>
                </c:pt>
                <c:pt idx="52">
                  <c:v>123.77399015864896</c:v>
                </c:pt>
                <c:pt idx="53">
                  <c:v>122.29099015864895</c:v>
                </c:pt>
                <c:pt idx="54">
                  <c:v>120.98999015864895</c:v>
                </c:pt>
                <c:pt idx="55">
                  <c:v>119.76999015864894</c:v>
                </c:pt>
                <c:pt idx="56">
                  <c:v>118.21699015864894</c:v>
                </c:pt>
                <c:pt idx="57">
                  <c:v>117.02399015864896</c:v>
                </c:pt>
                <c:pt idx="58">
                  <c:v>116.07099015864895</c:v>
                </c:pt>
                <c:pt idx="59">
                  <c:v>114.83699015864894</c:v>
                </c:pt>
                <c:pt idx="60">
                  <c:v>113.60299015864894</c:v>
                </c:pt>
                <c:pt idx="61">
                  <c:v>112.15699015864894</c:v>
                </c:pt>
                <c:pt idx="62">
                  <c:v>110.84799015864894</c:v>
                </c:pt>
                <c:pt idx="63">
                  <c:v>110.24183270788896</c:v>
                </c:pt>
                <c:pt idx="64">
                  <c:v>109.52283270788897</c:v>
                </c:pt>
                <c:pt idx="65">
                  <c:v>108.23283270788897</c:v>
                </c:pt>
                <c:pt idx="66">
                  <c:v>107.05083270788896</c:v>
                </c:pt>
                <c:pt idx="67">
                  <c:v>105.93883270788896</c:v>
                </c:pt>
                <c:pt idx="68">
                  <c:v>104.86383270788895</c:v>
                </c:pt>
                <c:pt idx="69">
                  <c:v>103.38183270788896</c:v>
                </c:pt>
                <c:pt idx="70">
                  <c:v>102.20183270788895</c:v>
                </c:pt>
                <c:pt idx="71">
                  <c:v>100.78483270788897</c:v>
                </c:pt>
                <c:pt idx="72">
                  <c:v>99.454832707888954</c:v>
                </c:pt>
                <c:pt idx="73">
                  <c:v>98.261832707888956</c:v>
                </c:pt>
                <c:pt idx="74">
                  <c:v>97.054832707888949</c:v>
                </c:pt>
                <c:pt idx="75">
                  <c:v>95.775832707888952</c:v>
                </c:pt>
                <c:pt idx="76">
                  <c:v>94.318832707888959</c:v>
                </c:pt>
                <c:pt idx="77">
                  <c:v>92.550832707888958</c:v>
                </c:pt>
                <c:pt idx="78">
                  <c:v>91.145832707888943</c:v>
                </c:pt>
                <c:pt idx="79">
                  <c:v>90.018832707888947</c:v>
                </c:pt>
                <c:pt idx="80">
                  <c:v>88.996832707888927</c:v>
                </c:pt>
                <c:pt idx="81">
                  <c:v>88.061832707888925</c:v>
                </c:pt>
                <c:pt idx="82">
                  <c:v>87.000832707888932</c:v>
                </c:pt>
                <c:pt idx="83">
                  <c:v>86.028832707888924</c:v>
                </c:pt>
                <c:pt idx="84">
                  <c:v>84.545832707888934</c:v>
                </c:pt>
                <c:pt idx="85">
                  <c:v>82.807832707888934</c:v>
                </c:pt>
                <c:pt idx="86">
                  <c:v>81.594832707888941</c:v>
                </c:pt>
                <c:pt idx="87">
                  <c:v>80.513832707888938</c:v>
                </c:pt>
                <c:pt idx="88">
                  <c:v>79.521832707888933</c:v>
                </c:pt>
                <c:pt idx="89">
                  <c:v>78.168832707888939</c:v>
                </c:pt>
                <c:pt idx="90">
                  <c:v>77.462832707888936</c:v>
                </c:pt>
                <c:pt idx="91">
                  <c:v>76.623832707888937</c:v>
                </c:pt>
                <c:pt idx="92">
                  <c:v>75.773832707888943</c:v>
                </c:pt>
                <c:pt idx="93">
                  <c:v>74.55683270788893</c:v>
                </c:pt>
                <c:pt idx="94">
                  <c:v>73.497832707888932</c:v>
                </c:pt>
                <c:pt idx="95">
                  <c:v>72.604832707888932</c:v>
                </c:pt>
                <c:pt idx="96">
                  <c:v>71.654832707888929</c:v>
                </c:pt>
                <c:pt idx="97">
                  <c:v>70.320832707888925</c:v>
                </c:pt>
                <c:pt idx="98">
                  <c:v>69.050832707888929</c:v>
                </c:pt>
                <c:pt idx="99">
                  <c:v>67.782832707888929</c:v>
                </c:pt>
                <c:pt idx="100">
                  <c:v>66.370832707888923</c:v>
                </c:pt>
                <c:pt idx="101">
                  <c:v>64.752832707888928</c:v>
                </c:pt>
                <c:pt idx="102">
                  <c:v>63.427832707888925</c:v>
                </c:pt>
                <c:pt idx="103">
                  <c:v>62.391832707888923</c:v>
                </c:pt>
                <c:pt idx="104">
                  <c:v>61.485832707888925</c:v>
                </c:pt>
                <c:pt idx="105">
                  <c:v>60.06883270788893</c:v>
                </c:pt>
                <c:pt idx="106">
                  <c:v>58.575832707888928</c:v>
                </c:pt>
                <c:pt idx="107">
                  <c:v>57.443832707888923</c:v>
                </c:pt>
                <c:pt idx="108">
                  <c:v>56.36583270788892</c:v>
                </c:pt>
                <c:pt idx="109">
                  <c:v>55.270832707888921</c:v>
                </c:pt>
                <c:pt idx="110">
                  <c:v>54.286832707888919</c:v>
                </c:pt>
                <c:pt idx="111">
                  <c:v>52.971832707888922</c:v>
                </c:pt>
                <c:pt idx="112">
                  <c:v>51.523832707888914</c:v>
                </c:pt>
                <c:pt idx="113">
                  <c:v>50.253832707888918</c:v>
                </c:pt>
                <c:pt idx="114">
                  <c:v>49.329832707888912</c:v>
                </c:pt>
                <c:pt idx="115">
                  <c:v>48.31083270788892</c:v>
                </c:pt>
                <c:pt idx="116">
                  <c:v>47.272832707888924</c:v>
                </c:pt>
                <c:pt idx="117">
                  <c:v>46.06383270788892</c:v>
                </c:pt>
                <c:pt idx="118">
                  <c:v>44.797832707888922</c:v>
                </c:pt>
                <c:pt idx="119">
                  <c:v>43.772832707888924</c:v>
                </c:pt>
                <c:pt idx="120">
                  <c:v>43.357832707888917</c:v>
                </c:pt>
                <c:pt idx="121">
                  <c:v>43.130832707888921</c:v>
                </c:pt>
                <c:pt idx="122">
                  <c:v>42.575832707888921</c:v>
                </c:pt>
                <c:pt idx="123">
                  <c:v>42.043832707888917</c:v>
                </c:pt>
                <c:pt idx="124">
                  <c:v>41.180832707888918</c:v>
                </c:pt>
                <c:pt idx="125">
                  <c:v>40.394832707888916</c:v>
                </c:pt>
                <c:pt idx="126">
                  <c:v>39.737832707888913</c:v>
                </c:pt>
                <c:pt idx="127">
                  <c:v>39.281832707888917</c:v>
                </c:pt>
                <c:pt idx="128">
                  <c:v>38.998832707888916</c:v>
                </c:pt>
                <c:pt idx="129">
                  <c:v>38.862303851520515</c:v>
                </c:pt>
                <c:pt idx="130">
                  <c:v>38.620303851520518</c:v>
                </c:pt>
                <c:pt idx="131">
                  <c:v>38.370883740449713</c:v>
                </c:pt>
                <c:pt idx="132">
                  <c:v>37.328832707888914</c:v>
                </c:pt>
                <c:pt idx="133">
                  <c:v>36.608832707888915</c:v>
                </c:pt>
                <c:pt idx="134">
                  <c:v>35.985832707888918</c:v>
                </c:pt>
                <c:pt idx="135">
                  <c:v>36.091832707888919</c:v>
                </c:pt>
                <c:pt idx="136">
                  <c:v>36.12183270788892</c:v>
                </c:pt>
                <c:pt idx="137">
                  <c:v>35.831832707888921</c:v>
                </c:pt>
                <c:pt idx="138">
                  <c:v>35.210832707888919</c:v>
                </c:pt>
                <c:pt idx="139">
                  <c:v>34.823832707888918</c:v>
                </c:pt>
                <c:pt idx="140">
                  <c:v>34.462832707888921</c:v>
                </c:pt>
                <c:pt idx="141">
                  <c:v>34.019832707888924</c:v>
                </c:pt>
                <c:pt idx="142">
                  <c:v>33.332832707888926</c:v>
                </c:pt>
                <c:pt idx="143">
                  <c:v>32.620832707888923</c:v>
                </c:pt>
                <c:pt idx="144">
                  <c:v>32.001832707888923</c:v>
                </c:pt>
                <c:pt idx="145">
                  <c:v>32.202832707888916</c:v>
                </c:pt>
                <c:pt idx="146">
                  <c:v>32.024832707888919</c:v>
                </c:pt>
                <c:pt idx="147">
                  <c:v>31.484832707888916</c:v>
                </c:pt>
                <c:pt idx="148">
                  <c:v>31.219832707888916</c:v>
                </c:pt>
                <c:pt idx="149">
                  <c:v>31.003832707888915</c:v>
                </c:pt>
                <c:pt idx="150">
                  <c:v>31.332832707888919</c:v>
                </c:pt>
                <c:pt idx="151">
                  <c:v>37.557184095677314</c:v>
                </c:pt>
                <c:pt idx="152">
                  <c:v>38.17083270788892</c:v>
                </c:pt>
                <c:pt idx="153">
                  <c:v>38.573832707888918</c:v>
                </c:pt>
                <c:pt idx="154">
                  <c:v>39.252832707888921</c:v>
                </c:pt>
                <c:pt idx="155">
                  <c:v>39.955832707888916</c:v>
                </c:pt>
                <c:pt idx="156">
                  <c:v>40.309832707888916</c:v>
                </c:pt>
                <c:pt idx="157">
                  <c:v>40.757832707888916</c:v>
                </c:pt>
                <c:pt idx="158">
                  <c:v>41.500326993332521</c:v>
                </c:pt>
                <c:pt idx="159">
                  <c:v>41.689832707888918</c:v>
                </c:pt>
                <c:pt idx="160">
                  <c:v>41.753832707888918</c:v>
                </c:pt>
                <c:pt idx="161">
                  <c:v>41.729832707888917</c:v>
                </c:pt>
                <c:pt idx="162">
                  <c:v>42.006832707888918</c:v>
                </c:pt>
                <c:pt idx="163">
                  <c:v>42.431832707888915</c:v>
                </c:pt>
                <c:pt idx="164">
                  <c:v>42.909832707888917</c:v>
                </c:pt>
                <c:pt idx="165">
                  <c:v>43.408832707888919</c:v>
                </c:pt>
                <c:pt idx="166">
                  <c:v>43.705832707888916</c:v>
                </c:pt>
                <c:pt idx="167">
                  <c:v>44.064832707888918</c:v>
                </c:pt>
                <c:pt idx="168">
                  <c:v>44.400832707888917</c:v>
                </c:pt>
                <c:pt idx="169">
                  <c:v>44.803832707888915</c:v>
                </c:pt>
                <c:pt idx="170">
                  <c:v>45.672832707888915</c:v>
                </c:pt>
                <c:pt idx="171">
                  <c:v>46.317832707888918</c:v>
                </c:pt>
                <c:pt idx="172">
                  <c:v>46.674829158517326</c:v>
                </c:pt>
                <c:pt idx="173">
                  <c:v>47.393832707888919</c:v>
                </c:pt>
                <c:pt idx="174">
                  <c:v>48.412832707888924</c:v>
                </c:pt>
                <c:pt idx="175">
                  <c:v>49.337832707888921</c:v>
                </c:pt>
                <c:pt idx="176">
                  <c:v>49.909832707888924</c:v>
                </c:pt>
                <c:pt idx="177">
                  <c:v>50.343832707888922</c:v>
                </c:pt>
                <c:pt idx="178">
                  <c:v>51.084832707888921</c:v>
                </c:pt>
                <c:pt idx="179">
                  <c:v>52.54283270788892</c:v>
                </c:pt>
                <c:pt idx="180">
                  <c:v>53.498832707888923</c:v>
                </c:pt>
                <c:pt idx="181">
                  <c:v>54.743832707888913</c:v>
                </c:pt>
                <c:pt idx="182">
                  <c:v>55.597832707888912</c:v>
                </c:pt>
                <c:pt idx="183">
                  <c:v>56.377832707888913</c:v>
                </c:pt>
                <c:pt idx="184">
                  <c:v>57.272832707888917</c:v>
                </c:pt>
                <c:pt idx="185">
                  <c:v>58.224832707888922</c:v>
                </c:pt>
                <c:pt idx="186">
                  <c:v>59.16483270788892</c:v>
                </c:pt>
                <c:pt idx="187">
                  <c:v>59.877832707888921</c:v>
                </c:pt>
                <c:pt idx="188">
                  <c:v>60.663832707888922</c:v>
                </c:pt>
                <c:pt idx="189">
                  <c:v>61.42683270788892</c:v>
                </c:pt>
                <c:pt idx="190">
                  <c:v>62.459832707888921</c:v>
                </c:pt>
                <c:pt idx="191">
                  <c:v>63.799832707888918</c:v>
                </c:pt>
                <c:pt idx="192">
                  <c:v>65.083832707888917</c:v>
                </c:pt>
                <c:pt idx="193">
                  <c:v>66.217832707888917</c:v>
                </c:pt>
                <c:pt idx="194">
                  <c:v>67.30183270788892</c:v>
                </c:pt>
                <c:pt idx="195">
                  <c:v>68.362832707888913</c:v>
                </c:pt>
                <c:pt idx="196">
                  <c:v>69.368832707888913</c:v>
                </c:pt>
                <c:pt idx="197">
                  <c:v>70.755832707888914</c:v>
                </c:pt>
                <c:pt idx="198">
                  <c:v>72.170832707888934</c:v>
                </c:pt>
                <c:pt idx="199">
                  <c:v>73.596832707888922</c:v>
                </c:pt>
                <c:pt idx="200">
                  <c:v>75.063832707888935</c:v>
                </c:pt>
                <c:pt idx="201">
                  <c:v>76.539832707888934</c:v>
                </c:pt>
                <c:pt idx="202">
                  <c:v>77.614832707888922</c:v>
                </c:pt>
                <c:pt idx="203">
                  <c:v>78.650832707888924</c:v>
                </c:pt>
                <c:pt idx="204">
                  <c:v>78.770832707888928</c:v>
                </c:pt>
                <c:pt idx="205">
                  <c:v>80.016832707888923</c:v>
                </c:pt>
                <c:pt idx="206">
                  <c:v>81.384832707888933</c:v>
                </c:pt>
                <c:pt idx="207">
                  <c:v>82.877832707888928</c:v>
                </c:pt>
                <c:pt idx="208">
                  <c:v>84.293832707888924</c:v>
                </c:pt>
                <c:pt idx="209">
                  <c:v>85.541832707888915</c:v>
                </c:pt>
                <c:pt idx="210">
                  <c:v>86.604832707888932</c:v>
                </c:pt>
                <c:pt idx="211">
                  <c:v>87.689832707888925</c:v>
                </c:pt>
                <c:pt idx="212">
                  <c:v>89.111832707888937</c:v>
                </c:pt>
                <c:pt idx="213">
                  <c:v>90.559832707888916</c:v>
                </c:pt>
                <c:pt idx="214">
                  <c:v>92.154832707888929</c:v>
                </c:pt>
                <c:pt idx="215">
                  <c:v>93.882832707888923</c:v>
                </c:pt>
                <c:pt idx="216">
                  <c:v>95.458832707888931</c:v>
                </c:pt>
                <c:pt idx="217">
                  <c:v>97.398832707888928</c:v>
                </c:pt>
                <c:pt idx="218">
                  <c:v>99.001832707888923</c:v>
                </c:pt>
                <c:pt idx="219">
                  <c:v>100.37783270788893</c:v>
                </c:pt>
                <c:pt idx="220">
                  <c:v>101.64783270788892</c:v>
                </c:pt>
                <c:pt idx="221">
                  <c:v>102.91183270788892</c:v>
                </c:pt>
                <c:pt idx="222">
                  <c:v>104.29183270788891</c:v>
                </c:pt>
                <c:pt idx="223">
                  <c:v>105.52883270788892</c:v>
                </c:pt>
                <c:pt idx="224">
                  <c:v>106.69483270788891</c:v>
                </c:pt>
                <c:pt idx="225">
                  <c:v>108.04283270788892</c:v>
                </c:pt>
                <c:pt idx="226">
                  <c:v>109.60783270788892</c:v>
                </c:pt>
                <c:pt idx="227">
                  <c:v>111.05483270788892</c:v>
                </c:pt>
                <c:pt idx="228">
                  <c:v>112.46583270788892</c:v>
                </c:pt>
                <c:pt idx="229">
                  <c:v>113.70483270788893</c:v>
                </c:pt>
                <c:pt idx="230">
                  <c:v>114.64283270788891</c:v>
                </c:pt>
                <c:pt idx="231">
                  <c:v>115.64383270788892</c:v>
                </c:pt>
                <c:pt idx="232">
                  <c:v>116.71183270788893</c:v>
                </c:pt>
                <c:pt idx="233">
                  <c:v>117.86983270788892</c:v>
                </c:pt>
                <c:pt idx="234">
                  <c:v>119.01483270788891</c:v>
                </c:pt>
                <c:pt idx="235">
                  <c:v>120.20983270788891</c:v>
                </c:pt>
                <c:pt idx="236">
                  <c:v>121.2118327078889</c:v>
                </c:pt>
                <c:pt idx="237">
                  <c:v>122.02983270788891</c:v>
                </c:pt>
                <c:pt idx="238">
                  <c:v>122.8758327078889</c:v>
                </c:pt>
                <c:pt idx="239">
                  <c:v>124.26283270788892</c:v>
                </c:pt>
                <c:pt idx="240">
                  <c:v>125.73983270788892</c:v>
                </c:pt>
                <c:pt idx="241">
                  <c:v>126.98583270788892</c:v>
                </c:pt>
                <c:pt idx="242">
                  <c:v>128.30883270788894</c:v>
                </c:pt>
                <c:pt idx="243">
                  <c:v>129.63983270788893</c:v>
                </c:pt>
                <c:pt idx="244">
                  <c:v>131.04483270788893</c:v>
                </c:pt>
                <c:pt idx="245">
                  <c:v>132.45783270788891</c:v>
                </c:pt>
                <c:pt idx="246">
                  <c:v>133.35883270788892</c:v>
                </c:pt>
                <c:pt idx="247">
                  <c:v>134.58483270788892</c:v>
                </c:pt>
                <c:pt idx="248">
                  <c:v>135.6878327078889</c:v>
                </c:pt>
                <c:pt idx="249">
                  <c:v>137.00483270788891</c:v>
                </c:pt>
                <c:pt idx="250">
                  <c:v>138.11983270788892</c:v>
                </c:pt>
                <c:pt idx="251">
                  <c:v>139.02983270788891</c:v>
                </c:pt>
                <c:pt idx="252">
                  <c:v>139.72683270788889</c:v>
                </c:pt>
                <c:pt idx="253">
                  <c:v>140.63783270788889</c:v>
                </c:pt>
                <c:pt idx="254">
                  <c:v>141.89783270788891</c:v>
                </c:pt>
                <c:pt idx="255">
                  <c:v>143.3428327078889</c:v>
                </c:pt>
                <c:pt idx="256">
                  <c:v>144.73183270788888</c:v>
                </c:pt>
                <c:pt idx="257">
                  <c:v>145.99283270788891</c:v>
                </c:pt>
                <c:pt idx="258">
                  <c:v>146.8958327078889</c:v>
                </c:pt>
                <c:pt idx="259">
                  <c:v>147.8548327078889</c:v>
                </c:pt>
                <c:pt idx="260">
                  <c:v>148.79283270788889</c:v>
                </c:pt>
                <c:pt idx="261">
                  <c:v>149.87383270788891</c:v>
                </c:pt>
                <c:pt idx="262">
                  <c:v>151.0388327078889</c:v>
                </c:pt>
                <c:pt idx="263">
                  <c:v>152.07683270788891</c:v>
                </c:pt>
                <c:pt idx="264">
                  <c:v>153.04583270788891</c:v>
                </c:pt>
                <c:pt idx="265">
                  <c:v>153.8548327078889</c:v>
                </c:pt>
                <c:pt idx="266">
                  <c:v>154.61383270788889</c:v>
                </c:pt>
                <c:pt idx="267">
                  <c:v>155.38583270788891</c:v>
                </c:pt>
                <c:pt idx="268">
                  <c:v>156.16583270788891</c:v>
                </c:pt>
                <c:pt idx="269">
                  <c:v>156.50483270788891</c:v>
                </c:pt>
                <c:pt idx="270">
                  <c:v>157.06683270788892</c:v>
                </c:pt>
                <c:pt idx="271">
                  <c:v>157.59683270788892</c:v>
                </c:pt>
                <c:pt idx="272">
                  <c:v>158.29083270788891</c:v>
                </c:pt>
                <c:pt idx="273">
                  <c:v>158.96283270788891</c:v>
                </c:pt>
                <c:pt idx="274">
                  <c:v>159.80483270788892</c:v>
                </c:pt>
                <c:pt idx="275">
                  <c:v>160.43383270788891</c:v>
                </c:pt>
                <c:pt idx="276">
                  <c:v>160.86883270788894</c:v>
                </c:pt>
                <c:pt idx="277">
                  <c:v>161.57983270788893</c:v>
                </c:pt>
                <c:pt idx="278">
                  <c:v>162.26983270788892</c:v>
                </c:pt>
                <c:pt idx="279">
                  <c:v>163.1698327078889</c:v>
                </c:pt>
                <c:pt idx="280">
                  <c:v>164.13683270788891</c:v>
                </c:pt>
                <c:pt idx="281">
                  <c:v>165.1408327078889</c:v>
                </c:pt>
                <c:pt idx="282">
                  <c:v>166.23583270788893</c:v>
                </c:pt>
                <c:pt idx="283">
                  <c:v>167.25383270788893</c:v>
                </c:pt>
                <c:pt idx="284">
                  <c:v>168.16383270788893</c:v>
                </c:pt>
                <c:pt idx="285">
                  <c:v>169.09383270788891</c:v>
                </c:pt>
                <c:pt idx="286">
                  <c:v>169.86083270788893</c:v>
                </c:pt>
                <c:pt idx="287">
                  <c:v>170.46583270788892</c:v>
                </c:pt>
                <c:pt idx="288">
                  <c:v>171.00183270788889</c:v>
                </c:pt>
                <c:pt idx="289">
                  <c:v>171.91583270788891</c:v>
                </c:pt>
                <c:pt idx="290">
                  <c:v>172.83483270788892</c:v>
                </c:pt>
                <c:pt idx="291">
                  <c:v>173.71483270788892</c:v>
                </c:pt>
                <c:pt idx="292">
                  <c:v>174.61283270788891</c:v>
                </c:pt>
                <c:pt idx="293">
                  <c:v>175.60283270788892</c:v>
                </c:pt>
                <c:pt idx="294">
                  <c:v>176.51183270788891</c:v>
                </c:pt>
                <c:pt idx="295">
                  <c:v>177.23083270788891</c:v>
                </c:pt>
                <c:pt idx="296">
                  <c:v>177.87483270788891</c:v>
                </c:pt>
                <c:pt idx="297">
                  <c:v>178.69083270788894</c:v>
                </c:pt>
                <c:pt idx="298">
                  <c:v>179.41083270788891</c:v>
                </c:pt>
                <c:pt idx="299">
                  <c:v>180.09583270788892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4-4347-A43A-628D1E79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4680"/>
        <c:axId val="1"/>
      </c:lineChart>
      <c:dateAx>
        <c:axId val="1892446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44680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27839482970797"/>
          <c:y val="0.65229485396383868"/>
          <c:w val="0.19482536013138285"/>
          <c:h val="0.171070931849791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Hub Storage</a:t>
            </a:r>
          </a:p>
        </c:rich>
      </c:tx>
      <c:layout>
        <c:manualLayout>
          <c:xMode val="edge"/>
          <c:yMode val="edge"/>
          <c:x val="0.31623944821691724"/>
          <c:y val="2.25847133519925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47889643383431E-2"/>
          <c:y val="8.5320028218638697E-2"/>
          <c:w val="0.8974362719669271"/>
          <c:h val="0.78293672953574345"/>
        </c:manualLayout>
      </c:layout>
      <c:lineChart>
        <c:grouping val="standard"/>
        <c:varyColors val="0"/>
        <c:ser>
          <c:idx val="2"/>
          <c:order val="0"/>
          <c:tx>
            <c:strRef>
              <c:f>[2]StorageChartData!$K$4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[2]StorageChartData!$J$5:$J$369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[2]StorageChartData!$K$5:$K$369</c:f>
              <c:numCache>
                <c:formatCode>General</c:formatCode>
                <c:ptCount val="365"/>
                <c:pt idx="0">
                  <c:v>40.1796845122931</c:v>
                </c:pt>
                <c:pt idx="1">
                  <c:v>40.297407508161101</c:v>
                </c:pt>
                <c:pt idx="2">
                  <c:v>40.415264268512303</c:v>
                </c:pt>
                <c:pt idx="3">
                  <c:v>40.527771121955901</c:v>
                </c:pt>
                <c:pt idx="4">
                  <c:v>40.641780694132301</c:v>
                </c:pt>
                <c:pt idx="5">
                  <c:v>40.754888518909503</c:v>
                </c:pt>
                <c:pt idx="6">
                  <c:v>40.867467487318301</c:v>
                </c:pt>
                <c:pt idx="7">
                  <c:v>40.979347668526302</c:v>
                </c:pt>
                <c:pt idx="8">
                  <c:v>41.089812217638702</c:v>
                </c:pt>
                <c:pt idx="9">
                  <c:v>41.189265245169103</c:v>
                </c:pt>
                <c:pt idx="10">
                  <c:v>41.287780167200303</c:v>
                </c:pt>
                <c:pt idx="11">
                  <c:v>41.392702065129505</c:v>
                </c:pt>
                <c:pt idx="12">
                  <c:v>41.499733365727508</c:v>
                </c:pt>
                <c:pt idx="13">
                  <c:v>41.60497223366751</c:v>
                </c:pt>
                <c:pt idx="14">
                  <c:v>41.708720135814708</c:v>
                </c:pt>
                <c:pt idx="15">
                  <c:v>41.78580706249231</c:v>
                </c:pt>
                <c:pt idx="16">
                  <c:v>41.79256893921751</c:v>
                </c:pt>
                <c:pt idx="17">
                  <c:v>41.802372195211909</c:v>
                </c:pt>
                <c:pt idx="18">
                  <c:v>41.864663666791905</c:v>
                </c:pt>
                <c:pt idx="19">
                  <c:v>41.928871799035903</c:v>
                </c:pt>
                <c:pt idx="20">
                  <c:v>42.046001061835902</c:v>
                </c:pt>
                <c:pt idx="21">
                  <c:v>42.156737906384301</c:v>
                </c:pt>
                <c:pt idx="22">
                  <c:v>42.247175894752303</c:v>
                </c:pt>
                <c:pt idx="23">
                  <c:v>42.345135001540704</c:v>
                </c:pt>
                <c:pt idx="24">
                  <c:v>42.411284640049907</c:v>
                </c:pt>
                <c:pt idx="25">
                  <c:v>42.496714465090307</c:v>
                </c:pt>
                <c:pt idx="26">
                  <c:v>42.577838902379909</c:v>
                </c:pt>
                <c:pt idx="27">
                  <c:v>42.654956099133109</c:v>
                </c:pt>
                <c:pt idx="28">
                  <c:v>42.729560340793512</c:v>
                </c:pt>
                <c:pt idx="29">
                  <c:v>42.779943670655513</c:v>
                </c:pt>
                <c:pt idx="30">
                  <c:v>42.848815677181911</c:v>
                </c:pt>
                <c:pt idx="31">
                  <c:v>42.91687487761191</c:v>
                </c:pt>
                <c:pt idx="32">
                  <c:v>42.989370792541912</c:v>
                </c:pt>
                <c:pt idx="33">
                  <c:v>43.092089606645914</c:v>
                </c:pt>
                <c:pt idx="34">
                  <c:v>43.187741621894311</c:v>
                </c:pt>
                <c:pt idx="35">
                  <c:v>43.287865845358709</c:v>
                </c:pt>
                <c:pt idx="36">
                  <c:v>43.361831200131107</c:v>
                </c:pt>
                <c:pt idx="37">
                  <c:v>43.439303334044304</c:v>
                </c:pt>
                <c:pt idx="38">
                  <c:v>43.502858381913903</c:v>
                </c:pt>
                <c:pt idx="39">
                  <c:v>43.565440901965104</c:v>
                </c:pt>
                <c:pt idx="40">
                  <c:v>43.628807833139902</c:v>
                </c:pt>
                <c:pt idx="41">
                  <c:v>43.674513091233102</c:v>
                </c:pt>
                <c:pt idx="42">
                  <c:v>43.677892092996302</c:v>
                </c:pt>
                <c:pt idx="43">
                  <c:v>43.677892092996302</c:v>
                </c:pt>
                <c:pt idx="44">
                  <c:v>43.677892092996302</c:v>
                </c:pt>
                <c:pt idx="45">
                  <c:v>43.677892092996302</c:v>
                </c:pt>
                <c:pt idx="46">
                  <c:v>43.677892092996302</c:v>
                </c:pt>
                <c:pt idx="47">
                  <c:v>43.677892092996302</c:v>
                </c:pt>
                <c:pt idx="48">
                  <c:v>43.677632988869505</c:v>
                </c:pt>
                <c:pt idx="49">
                  <c:v>43.567747993505101</c:v>
                </c:pt>
                <c:pt idx="50">
                  <c:v>43.434951804462699</c:v>
                </c:pt>
                <c:pt idx="51">
                  <c:v>43.334751809013383</c:v>
                </c:pt>
                <c:pt idx="52">
                  <c:v>43.305411810345888</c:v>
                </c:pt>
                <c:pt idx="53">
                  <c:v>43.166993416689088</c:v>
                </c:pt>
                <c:pt idx="54">
                  <c:v>43.067540024457088</c:v>
                </c:pt>
                <c:pt idx="55">
                  <c:v>42.988882400429489</c:v>
                </c:pt>
                <c:pt idx="56">
                  <c:v>42.922172403459193</c:v>
                </c:pt>
                <c:pt idx="57">
                  <c:v>42.855646531560396</c:v>
                </c:pt>
                <c:pt idx="58">
                  <c:v>42.731478864877595</c:v>
                </c:pt>
                <c:pt idx="59">
                  <c:v>42.593983307836794</c:v>
                </c:pt>
                <c:pt idx="60">
                  <c:v>42.575281668876393</c:v>
                </c:pt>
                <c:pt idx="61">
                  <c:v>42.66671348129239</c:v>
                </c:pt>
                <c:pt idx="62">
                  <c:v>42.783966972098391</c:v>
                </c:pt>
                <c:pt idx="63">
                  <c:v>42.895967392936392</c:v>
                </c:pt>
                <c:pt idx="64">
                  <c:v>42.718708225860794</c:v>
                </c:pt>
                <c:pt idx="65">
                  <c:v>42.661250998399993</c:v>
                </c:pt>
                <c:pt idx="66">
                  <c:v>42.467927375462793</c:v>
                </c:pt>
                <c:pt idx="67">
                  <c:v>42.406562289870394</c:v>
                </c:pt>
                <c:pt idx="68">
                  <c:v>42.32410683823079</c:v>
                </c:pt>
                <c:pt idx="69">
                  <c:v>42.116411809685189</c:v>
                </c:pt>
                <c:pt idx="70">
                  <c:v>41.93877640921999</c:v>
                </c:pt>
                <c:pt idx="71">
                  <c:v>41.676176151393989</c:v>
                </c:pt>
                <c:pt idx="72">
                  <c:v>41.405309407111588</c:v>
                </c:pt>
                <c:pt idx="73">
                  <c:v>41.222846861270391</c:v>
                </c:pt>
                <c:pt idx="74">
                  <c:v>41.371934665956793</c:v>
                </c:pt>
                <c:pt idx="75">
                  <c:v>41.43616054505879</c:v>
                </c:pt>
                <c:pt idx="76">
                  <c:v>41.502746756274789</c:v>
                </c:pt>
                <c:pt idx="77">
                  <c:v>41.569478491726386</c:v>
                </c:pt>
                <c:pt idx="78">
                  <c:v>41.569737595853184</c:v>
                </c:pt>
                <c:pt idx="79">
                  <c:v>41.325629564063185</c:v>
                </c:pt>
                <c:pt idx="80">
                  <c:v>41.072658751387984</c:v>
                </c:pt>
                <c:pt idx="81">
                  <c:v>40.849673029989582</c:v>
                </c:pt>
                <c:pt idx="82">
                  <c:v>40.65416299414678</c:v>
                </c:pt>
                <c:pt idx="83">
                  <c:v>40.403769025253183</c:v>
                </c:pt>
                <c:pt idx="84">
                  <c:v>40.142911508882783</c:v>
                </c:pt>
                <c:pt idx="85">
                  <c:v>39.958230605791584</c:v>
                </c:pt>
                <c:pt idx="86">
                  <c:v>39.671711132753181</c:v>
                </c:pt>
                <c:pt idx="87">
                  <c:v>39.45459252260958</c:v>
                </c:pt>
                <c:pt idx="88">
                  <c:v>39.335653080293582</c:v>
                </c:pt>
                <c:pt idx="89">
                  <c:v>39.206342374162382</c:v>
                </c:pt>
                <c:pt idx="90">
                  <c:v>39.107140987313983</c:v>
                </c:pt>
                <c:pt idx="91">
                  <c:v>39.107140987313983</c:v>
                </c:pt>
                <c:pt idx="92">
                  <c:v>38.938996606507182</c:v>
                </c:pt>
                <c:pt idx="93">
                  <c:v>38.770621516546385</c:v>
                </c:pt>
                <c:pt idx="94">
                  <c:v>38.599023597172781</c:v>
                </c:pt>
                <c:pt idx="95">
                  <c:v>38.43979523782518</c:v>
                </c:pt>
                <c:pt idx="96">
                  <c:v>38.302068971630383</c:v>
                </c:pt>
                <c:pt idx="97">
                  <c:v>38.109934388179184</c:v>
                </c:pt>
                <c:pt idx="98">
                  <c:v>38.170912592267186</c:v>
                </c:pt>
                <c:pt idx="99">
                  <c:v>38.245932110404787</c:v>
                </c:pt>
                <c:pt idx="100">
                  <c:v>38.230182111120087</c:v>
                </c:pt>
                <c:pt idx="101">
                  <c:v>38.230182111120087</c:v>
                </c:pt>
                <c:pt idx="102">
                  <c:v>38.230182111120087</c:v>
                </c:pt>
                <c:pt idx="103">
                  <c:v>38.230182111120087</c:v>
                </c:pt>
                <c:pt idx="104">
                  <c:v>38.358942664653284</c:v>
                </c:pt>
                <c:pt idx="105">
                  <c:v>38.519597871384086</c:v>
                </c:pt>
                <c:pt idx="106">
                  <c:v>38.676029325910889</c:v>
                </c:pt>
                <c:pt idx="107">
                  <c:v>38.825259319133458</c:v>
                </c:pt>
                <c:pt idx="108">
                  <c:v>38.822801859681057</c:v>
                </c:pt>
                <c:pt idx="109">
                  <c:v>38.725460343551056</c:v>
                </c:pt>
                <c:pt idx="110">
                  <c:v>38.705697442482254</c:v>
                </c:pt>
                <c:pt idx="111">
                  <c:v>38.603276775592654</c:v>
                </c:pt>
                <c:pt idx="112">
                  <c:v>38.474246469817857</c:v>
                </c:pt>
                <c:pt idx="113">
                  <c:v>38.463065949277855</c:v>
                </c:pt>
                <c:pt idx="114">
                  <c:v>38.463065949277855</c:v>
                </c:pt>
                <c:pt idx="115">
                  <c:v>38.353557187303053</c:v>
                </c:pt>
                <c:pt idx="116">
                  <c:v>38.178211131519852</c:v>
                </c:pt>
                <c:pt idx="117">
                  <c:v>38.170668716869855</c:v>
                </c:pt>
                <c:pt idx="118">
                  <c:v>38.020548045047853</c:v>
                </c:pt>
                <c:pt idx="119">
                  <c:v>37.908994845031451</c:v>
                </c:pt>
                <c:pt idx="120">
                  <c:v>37.816274849242426</c:v>
                </c:pt>
                <c:pt idx="121">
                  <c:v>37.671300516284681</c:v>
                </c:pt>
                <c:pt idx="122">
                  <c:v>37.52347983725948</c:v>
                </c:pt>
                <c:pt idx="123">
                  <c:v>37.381781824244278</c:v>
                </c:pt>
                <c:pt idx="124">
                  <c:v>37.256815548951479</c:v>
                </c:pt>
                <c:pt idx="125">
                  <c:v>37.226131231469481</c:v>
                </c:pt>
                <c:pt idx="126">
                  <c:v>37.226131231469481</c:v>
                </c:pt>
                <c:pt idx="127">
                  <c:v>37.169965975271083</c:v>
                </c:pt>
                <c:pt idx="128">
                  <c:v>37.168347461821483</c:v>
                </c:pt>
                <c:pt idx="129">
                  <c:v>37.125460404778686</c:v>
                </c:pt>
                <c:pt idx="130">
                  <c:v>37.055626518548685</c:v>
                </c:pt>
                <c:pt idx="131">
                  <c:v>36.997477163625888</c:v>
                </c:pt>
                <c:pt idx="132">
                  <c:v>36.931831535883887</c:v>
                </c:pt>
                <c:pt idx="133">
                  <c:v>36.896632417726686</c:v>
                </c:pt>
                <c:pt idx="134">
                  <c:v>36.983627515642688</c:v>
                </c:pt>
                <c:pt idx="135">
                  <c:v>37.09197563310429</c:v>
                </c:pt>
                <c:pt idx="136">
                  <c:v>37.239949435019781</c:v>
                </c:pt>
                <c:pt idx="137">
                  <c:v>37.377586966924582</c:v>
                </c:pt>
                <c:pt idx="138">
                  <c:v>37.517418010478181</c:v>
                </c:pt>
                <c:pt idx="139">
                  <c:v>37.657575596218983</c:v>
                </c:pt>
                <c:pt idx="140">
                  <c:v>37.798066822890185</c:v>
                </c:pt>
                <c:pt idx="141">
                  <c:v>37.945046300846187</c:v>
                </c:pt>
                <c:pt idx="142">
                  <c:v>38.071932786174585</c:v>
                </c:pt>
                <c:pt idx="143">
                  <c:v>38.216459648354984</c:v>
                </c:pt>
                <c:pt idx="144">
                  <c:v>38.106922491407381</c:v>
                </c:pt>
                <c:pt idx="145">
                  <c:v>38.279744943982983</c:v>
                </c:pt>
                <c:pt idx="146">
                  <c:v>38.417283093482986</c:v>
                </c:pt>
                <c:pt idx="147">
                  <c:v>38.570200670125786</c:v>
                </c:pt>
                <c:pt idx="148">
                  <c:v>38.741866027559787</c:v>
                </c:pt>
                <c:pt idx="149">
                  <c:v>38.920065778109389</c:v>
                </c:pt>
                <c:pt idx="150">
                  <c:v>39.108093738619388</c:v>
                </c:pt>
                <c:pt idx="151">
                  <c:v>39.28797292500419</c:v>
                </c:pt>
                <c:pt idx="152">
                  <c:v>39.314082102493792</c:v>
                </c:pt>
                <c:pt idx="153">
                  <c:v>39.472341483394594</c:v>
                </c:pt>
                <c:pt idx="154">
                  <c:v>39.653676976719794</c:v>
                </c:pt>
                <c:pt idx="155">
                  <c:v>39.518117254216193</c:v>
                </c:pt>
                <c:pt idx="156">
                  <c:v>39.470060621959391</c:v>
                </c:pt>
                <c:pt idx="157">
                  <c:v>39.593002911493393</c:v>
                </c:pt>
                <c:pt idx="158">
                  <c:v>39.377337345456361</c:v>
                </c:pt>
                <c:pt idx="159">
                  <c:v>39.473606951363159</c:v>
                </c:pt>
                <c:pt idx="160">
                  <c:v>39.612437072125559</c:v>
                </c:pt>
                <c:pt idx="161">
                  <c:v>39.742931501633159</c:v>
                </c:pt>
                <c:pt idx="162">
                  <c:v>39.819241584455156</c:v>
                </c:pt>
                <c:pt idx="163">
                  <c:v>39.788941598470757</c:v>
                </c:pt>
                <c:pt idx="164">
                  <c:v>39.71281673580156</c:v>
                </c:pt>
                <c:pt idx="165">
                  <c:v>39.854976684973558</c:v>
                </c:pt>
                <c:pt idx="166">
                  <c:v>40.054714022391956</c:v>
                </c:pt>
                <c:pt idx="167">
                  <c:v>40.175893118187552</c:v>
                </c:pt>
                <c:pt idx="168">
                  <c:v>40.337238422493151</c:v>
                </c:pt>
                <c:pt idx="169">
                  <c:v>40.471739318351553</c:v>
                </c:pt>
                <c:pt idx="170">
                  <c:v>40.583511168287551</c:v>
                </c:pt>
                <c:pt idx="171">
                  <c:v>40.693423221807947</c:v>
                </c:pt>
                <c:pt idx="172">
                  <c:v>40.714007958955548</c:v>
                </c:pt>
                <c:pt idx="173">
                  <c:v>40.793599067713949</c:v>
                </c:pt>
                <c:pt idx="174">
                  <c:v>40.929660678628352</c:v>
                </c:pt>
                <c:pt idx="175">
                  <c:v>41.030359418775951</c:v>
                </c:pt>
                <c:pt idx="176">
                  <c:v>41.055712580114751</c:v>
                </c:pt>
                <c:pt idx="177">
                  <c:v>41.090247965782751</c:v>
                </c:pt>
                <c:pt idx="178">
                  <c:v>41.090247965782751</c:v>
                </c:pt>
                <c:pt idx="179">
                  <c:v>41.176189341608755</c:v>
                </c:pt>
                <c:pt idx="180">
                  <c:v>41.275667579441958</c:v>
                </c:pt>
                <c:pt idx="181">
                  <c:v>41.383696253459561</c:v>
                </c:pt>
                <c:pt idx="182">
                  <c:v>41.498115390144363</c:v>
                </c:pt>
                <c:pt idx="183">
                  <c:v>41.578565446829963</c:v>
                </c:pt>
                <c:pt idx="184">
                  <c:v>41.585547060767162</c:v>
                </c:pt>
                <c:pt idx="185">
                  <c:v>41.58514597042236</c:v>
                </c:pt>
                <c:pt idx="186">
                  <c:v>41.43876633626676</c:v>
                </c:pt>
                <c:pt idx="187">
                  <c:v>41.305128946155158</c:v>
                </c:pt>
                <c:pt idx="188">
                  <c:v>41.290885317924356</c:v>
                </c:pt>
                <c:pt idx="189">
                  <c:v>41.268474585641954</c:v>
                </c:pt>
                <c:pt idx="190">
                  <c:v>41.179690604439557</c:v>
                </c:pt>
                <c:pt idx="191">
                  <c:v>41.179577024548358</c:v>
                </c:pt>
                <c:pt idx="192">
                  <c:v>41.179577024548358</c:v>
                </c:pt>
                <c:pt idx="193">
                  <c:v>41.179577024548358</c:v>
                </c:pt>
                <c:pt idx="194">
                  <c:v>41.272155283991161</c:v>
                </c:pt>
                <c:pt idx="195">
                  <c:v>41.382565586352364</c:v>
                </c:pt>
                <c:pt idx="196">
                  <c:v>41.471551881735962</c:v>
                </c:pt>
                <c:pt idx="197">
                  <c:v>41.527984783715162</c:v>
                </c:pt>
                <c:pt idx="198">
                  <c:v>41.52792602683116</c:v>
                </c:pt>
                <c:pt idx="199">
                  <c:v>41.44908028610876</c:v>
                </c:pt>
                <c:pt idx="200">
                  <c:v>41.350418403743561</c:v>
                </c:pt>
                <c:pt idx="201">
                  <c:v>41.46759380837436</c:v>
                </c:pt>
                <c:pt idx="202">
                  <c:v>41.575356279521962</c:v>
                </c:pt>
                <c:pt idx="203">
                  <c:v>41.675924174436361</c:v>
                </c:pt>
                <c:pt idx="204">
                  <c:v>41.760097521930362</c:v>
                </c:pt>
                <c:pt idx="205">
                  <c:v>41.760605082069162</c:v>
                </c:pt>
                <c:pt idx="206">
                  <c:v>41.760605082069162</c:v>
                </c:pt>
                <c:pt idx="207">
                  <c:v>41.760605082069162</c:v>
                </c:pt>
                <c:pt idx="208">
                  <c:v>41.941747261675161</c:v>
                </c:pt>
                <c:pt idx="209">
                  <c:v>42.135699123385564</c:v>
                </c:pt>
                <c:pt idx="210">
                  <c:v>42.319109351443963</c:v>
                </c:pt>
                <c:pt idx="211">
                  <c:v>42.424128158344764</c:v>
                </c:pt>
                <c:pt idx="212">
                  <c:v>42.424163652060763</c:v>
                </c:pt>
                <c:pt idx="213">
                  <c:v>42.428356315221166</c:v>
                </c:pt>
                <c:pt idx="214">
                  <c:v>42.584542863107565</c:v>
                </c:pt>
                <c:pt idx="215">
                  <c:v>42.475953388377164</c:v>
                </c:pt>
                <c:pt idx="216">
                  <c:v>42.358831224320362</c:v>
                </c:pt>
                <c:pt idx="217">
                  <c:v>42.222954180729161</c:v>
                </c:pt>
                <c:pt idx="218">
                  <c:v>42.10821009564436</c:v>
                </c:pt>
                <c:pt idx="219">
                  <c:v>41.939320346801559</c:v>
                </c:pt>
                <c:pt idx="220">
                  <c:v>41.818844026582759</c:v>
                </c:pt>
                <c:pt idx="221">
                  <c:v>41.707695454928761</c:v>
                </c:pt>
                <c:pt idx="222">
                  <c:v>41.687712492820758</c:v>
                </c:pt>
                <c:pt idx="223">
                  <c:v>41.687712492820758</c:v>
                </c:pt>
                <c:pt idx="224">
                  <c:v>41.739444583890759</c:v>
                </c:pt>
                <c:pt idx="225">
                  <c:v>41.92077133081996</c:v>
                </c:pt>
                <c:pt idx="226">
                  <c:v>41.920895558825961</c:v>
                </c:pt>
                <c:pt idx="227">
                  <c:v>41.920895558825961</c:v>
                </c:pt>
                <c:pt idx="228">
                  <c:v>41.920895558825961</c:v>
                </c:pt>
                <c:pt idx="229">
                  <c:v>41.920895558825961</c:v>
                </c:pt>
                <c:pt idx="230">
                  <c:v>41.920895558825961</c:v>
                </c:pt>
                <c:pt idx="231">
                  <c:v>41.81111704460956</c:v>
                </c:pt>
                <c:pt idx="232">
                  <c:v>41.791538710863961</c:v>
                </c:pt>
                <c:pt idx="233">
                  <c:v>41.791538710863961</c:v>
                </c:pt>
                <c:pt idx="234">
                  <c:v>41.778161129303562</c:v>
                </c:pt>
                <c:pt idx="235">
                  <c:v>41.778143382445563</c:v>
                </c:pt>
                <c:pt idx="236">
                  <c:v>41.869674577266366</c:v>
                </c:pt>
                <c:pt idx="237">
                  <c:v>41.969440314199169</c:v>
                </c:pt>
                <c:pt idx="238">
                  <c:v>42.06418014094637</c:v>
                </c:pt>
                <c:pt idx="239">
                  <c:v>42.143941619541572</c:v>
                </c:pt>
                <c:pt idx="240">
                  <c:v>42.201523075008375</c:v>
                </c:pt>
                <c:pt idx="241">
                  <c:v>42.253035105039174</c:v>
                </c:pt>
                <c:pt idx="242">
                  <c:v>42.303177077632377</c:v>
                </c:pt>
                <c:pt idx="243">
                  <c:v>42.354209942497178</c:v>
                </c:pt>
                <c:pt idx="244">
                  <c:v>42.406339563186378</c:v>
                </c:pt>
                <c:pt idx="245">
                  <c:v>42.455281848178778</c:v>
                </c:pt>
                <c:pt idx="246">
                  <c:v>42.502133553298776</c:v>
                </c:pt>
                <c:pt idx="247">
                  <c:v>42.446486505353974</c:v>
                </c:pt>
                <c:pt idx="248">
                  <c:v>42.348793601435574</c:v>
                </c:pt>
                <c:pt idx="249">
                  <c:v>42.255090191195571</c:v>
                </c:pt>
                <c:pt idx="250">
                  <c:v>42.192007209748773</c:v>
                </c:pt>
                <c:pt idx="251">
                  <c:v>42.111365486996775</c:v>
                </c:pt>
                <c:pt idx="252">
                  <c:v>42.106218898176778</c:v>
                </c:pt>
                <c:pt idx="253">
                  <c:v>42.106218898176778</c:v>
                </c:pt>
                <c:pt idx="254">
                  <c:v>42.106218898176778</c:v>
                </c:pt>
                <c:pt idx="255">
                  <c:v>42.106218898176778</c:v>
                </c:pt>
                <c:pt idx="256">
                  <c:v>42.106218898176778</c:v>
                </c:pt>
                <c:pt idx="257">
                  <c:v>42.106218898176778</c:v>
                </c:pt>
                <c:pt idx="258">
                  <c:v>42.106218898176778</c:v>
                </c:pt>
                <c:pt idx="259">
                  <c:v>42.18280723856158</c:v>
                </c:pt>
                <c:pt idx="260">
                  <c:v>42.266469476545183</c:v>
                </c:pt>
                <c:pt idx="261">
                  <c:v>42.344832502729986</c:v>
                </c:pt>
                <c:pt idx="262">
                  <c:v>42.353624296183185</c:v>
                </c:pt>
                <c:pt idx="263">
                  <c:v>42.390945938557188</c:v>
                </c:pt>
                <c:pt idx="264">
                  <c:v>42.428154001039985</c:v>
                </c:pt>
                <c:pt idx="265">
                  <c:v>42.468982422554788</c:v>
                </c:pt>
                <c:pt idx="266">
                  <c:v>42.600390807301586</c:v>
                </c:pt>
                <c:pt idx="267">
                  <c:v>42.648332169502787</c:v>
                </c:pt>
                <c:pt idx="268">
                  <c:v>42.683584528233986</c:v>
                </c:pt>
                <c:pt idx="269">
                  <c:v>42.702051908668786</c:v>
                </c:pt>
                <c:pt idx="270">
                  <c:v>42.702051908668786</c:v>
                </c:pt>
                <c:pt idx="271">
                  <c:v>42.702051908668786</c:v>
                </c:pt>
                <c:pt idx="272">
                  <c:v>42.681018332567184</c:v>
                </c:pt>
                <c:pt idx="273">
                  <c:v>42.663321165769581</c:v>
                </c:pt>
                <c:pt idx="274">
                  <c:v>42.659369389715984</c:v>
                </c:pt>
                <c:pt idx="275">
                  <c:v>42.658244238918783</c:v>
                </c:pt>
                <c:pt idx="276">
                  <c:v>42.658244238918783</c:v>
                </c:pt>
                <c:pt idx="277">
                  <c:v>42.658244238918783</c:v>
                </c:pt>
                <c:pt idx="278">
                  <c:v>42.658244238918783</c:v>
                </c:pt>
                <c:pt idx="279">
                  <c:v>42.658244238918783</c:v>
                </c:pt>
                <c:pt idx="280">
                  <c:v>42.704819093053985</c:v>
                </c:pt>
                <c:pt idx="281">
                  <c:v>42.731696938080383</c:v>
                </c:pt>
                <c:pt idx="282">
                  <c:v>42.867886326372385</c:v>
                </c:pt>
                <c:pt idx="283">
                  <c:v>42.872965477131984</c:v>
                </c:pt>
                <c:pt idx="284">
                  <c:v>42.872979674618385</c:v>
                </c:pt>
                <c:pt idx="285">
                  <c:v>43.027966534903982</c:v>
                </c:pt>
                <c:pt idx="286">
                  <c:v>43.195614003686785</c:v>
                </c:pt>
                <c:pt idx="287">
                  <c:v>43.368748800963182</c:v>
                </c:pt>
                <c:pt idx="288">
                  <c:v>43.532683627052386</c:v>
                </c:pt>
                <c:pt idx="289">
                  <c:v>43.682719113955983</c:v>
                </c:pt>
                <c:pt idx="290">
                  <c:v>43.825073760717181</c:v>
                </c:pt>
                <c:pt idx="291">
                  <c:v>43.98816383636558</c:v>
                </c:pt>
                <c:pt idx="292">
                  <c:v>44.122102923063181</c:v>
                </c:pt>
                <c:pt idx="293">
                  <c:v>44.264241058156784</c:v>
                </c:pt>
                <c:pt idx="294">
                  <c:v>44.408356193231583</c:v>
                </c:pt>
                <c:pt idx="295">
                  <c:v>44.556052644250784</c:v>
                </c:pt>
                <c:pt idx="296">
                  <c:v>44.672422341528382</c:v>
                </c:pt>
                <c:pt idx="297">
                  <c:v>44.505577030727181</c:v>
                </c:pt>
                <c:pt idx="298">
                  <c:v>44.347118885016783</c:v>
                </c:pt>
                <c:pt idx="299">
                  <c:v>44.34377892634118</c:v>
                </c:pt>
                <c:pt idx="300">
                  <c:v>44.342451461362778</c:v>
                </c:pt>
                <c:pt idx="301">
                  <c:v>44.403422566707576</c:v>
                </c:pt>
                <c:pt idx="302">
                  <c:v>44.438305790792377</c:v>
                </c:pt>
                <c:pt idx="303">
                  <c:v>44.439246374266375</c:v>
                </c:pt>
                <c:pt idx="304">
                  <c:v>44.269607708015975</c:v>
                </c:pt>
                <c:pt idx="305">
                  <c:v>44.140996228089975</c:v>
                </c:pt>
                <c:pt idx="306">
                  <c:v>44.140886197570374</c:v>
                </c:pt>
                <c:pt idx="307">
                  <c:v>44.140886197570374</c:v>
                </c:pt>
                <c:pt idx="308">
                  <c:v>44.140886197570374</c:v>
                </c:pt>
                <c:pt idx="309">
                  <c:v>44.236176176915578</c:v>
                </c:pt>
                <c:pt idx="310">
                  <c:v>44.376330213284781</c:v>
                </c:pt>
                <c:pt idx="311">
                  <c:v>44.50396206664918</c:v>
                </c:pt>
                <c:pt idx="312">
                  <c:v>44.628019702812381</c:v>
                </c:pt>
                <c:pt idx="313">
                  <c:v>44.757181335336384</c:v>
                </c:pt>
                <c:pt idx="314">
                  <c:v>44.870115240905186</c:v>
                </c:pt>
                <c:pt idx="315">
                  <c:v>44.972567852139186</c:v>
                </c:pt>
                <c:pt idx="316">
                  <c:v>45.080230940881982</c:v>
                </c:pt>
                <c:pt idx="317">
                  <c:v>45.187659771099185</c:v>
                </c:pt>
                <c:pt idx="318">
                  <c:v>45.286161931742384</c:v>
                </c:pt>
                <c:pt idx="319">
                  <c:v>45.393881810430784</c:v>
                </c:pt>
                <c:pt idx="320">
                  <c:v>45.494559735864783</c:v>
                </c:pt>
                <c:pt idx="321">
                  <c:v>45.589636752913982</c:v>
                </c:pt>
                <c:pt idx="322">
                  <c:v>45.685469786113984</c:v>
                </c:pt>
                <c:pt idx="323">
                  <c:v>45.725953918583585</c:v>
                </c:pt>
                <c:pt idx="324">
                  <c:v>45.725953918583585</c:v>
                </c:pt>
                <c:pt idx="325">
                  <c:v>45.725953918583585</c:v>
                </c:pt>
                <c:pt idx="326">
                  <c:v>45.725957467955183</c:v>
                </c:pt>
                <c:pt idx="327">
                  <c:v>45.582041097689981</c:v>
                </c:pt>
                <c:pt idx="328">
                  <c:v>45.48308106811038</c:v>
                </c:pt>
                <c:pt idx="329">
                  <c:v>45.377923835717176</c:v>
                </c:pt>
                <c:pt idx="330">
                  <c:v>45.47817938593078</c:v>
                </c:pt>
                <c:pt idx="331">
                  <c:v>45.479261944268778</c:v>
                </c:pt>
                <c:pt idx="332">
                  <c:v>45.301527161398781</c:v>
                </c:pt>
                <c:pt idx="333">
                  <c:v>45.301342594075578</c:v>
                </c:pt>
                <c:pt idx="334">
                  <c:v>45.270115222738781</c:v>
                </c:pt>
                <c:pt idx="335">
                  <c:v>45.270115222738781</c:v>
                </c:pt>
                <c:pt idx="336">
                  <c:v>45.270115222738781</c:v>
                </c:pt>
                <c:pt idx="337">
                  <c:v>45.143193243694384</c:v>
                </c:pt>
                <c:pt idx="338">
                  <c:v>45.229123530130387</c:v>
                </c:pt>
                <c:pt idx="339">
                  <c:v>45.266125729060384</c:v>
                </c:pt>
                <c:pt idx="340">
                  <c:v>45.266125729060384</c:v>
                </c:pt>
                <c:pt idx="341">
                  <c:v>45.386019952336781</c:v>
                </c:pt>
                <c:pt idx="342">
                  <c:v>45.501520053572378</c:v>
                </c:pt>
                <c:pt idx="343">
                  <c:v>45.60742620337318</c:v>
                </c:pt>
                <c:pt idx="344">
                  <c:v>45.701143811099577</c:v>
                </c:pt>
                <c:pt idx="345">
                  <c:v>45.75210923790398</c:v>
                </c:pt>
                <c:pt idx="346">
                  <c:v>45.764297779978378</c:v>
                </c:pt>
                <c:pt idx="347">
                  <c:v>45.771478158725181</c:v>
                </c:pt>
                <c:pt idx="348">
                  <c:v>45.843413272942378</c:v>
                </c:pt>
                <c:pt idx="349">
                  <c:v>45.945596131934778</c:v>
                </c:pt>
                <c:pt idx="350">
                  <c:v>46.052574191958776</c:v>
                </c:pt>
                <c:pt idx="351">
                  <c:v>45.874644193650774</c:v>
                </c:pt>
                <c:pt idx="352">
                  <c:v>45.626035558671973</c:v>
                </c:pt>
                <c:pt idx="353">
                  <c:v>45.492976716131174</c:v>
                </c:pt>
                <c:pt idx="354">
                  <c:v>45.404430542825978</c:v>
                </c:pt>
                <c:pt idx="355">
                  <c:v>45.464663378877979</c:v>
                </c:pt>
                <c:pt idx="356">
                  <c:v>45.569440828509983</c:v>
                </c:pt>
                <c:pt idx="357">
                  <c:v>45.673196059121182</c:v>
                </c:pt>
                <c:pt idx="358">
                  <c:v>45.779123505151581</c:v>
                </c:pt>
                <c:pt idx="359">
                  <c:v>45.871304234975184</c:v>
                </c:pt>
                <c:pt idx="360">
                  <c:v>45.949926365286785</c:v>
                </c:pt>
                <c:pt idx="361">
                  <c:v>45.799085171029986</c:v>
                </c:pt>
                <c:pt idx="362">
                  <c:v>45.79904612794239</c:v>
                </c:pt>
                <c:pt idx="363">
                  <c:v>45.63058230369159</c:v>
                </c:pt>
                <c:pt idx="364">
                  <c:v>45.71624993662919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7-4666-BB64-0BCA7401C3FE}"/>
            </c:ext>
          </c:extLst>
        </c:ser>
        <c:ser>
          <c:idx val="3"/>
          <c:order val="1"/>
          <c:tx>
            <c:strRef>
              <c:f>[2]StorageChartData!$L$4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[2]StorageChartData!$J$5:$J$369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[2]StorageChartData!$L$5:$L$369</c:f>
              <c:numCache>
                <c:formatCode>General</c:formatCode>
                <c:ptCount val="365"/>
                <c:pt idx="0">
                  <c:v>45.765099937959988</c:v>
                </c:pt>
                <c:pt idx="1">
                  <c:v>45.552403844829989</c:v>
                </c:pt>
                <c:pt idx="2">
                  <c:v>45.430049907034793</c:v>
                </c:pt>
                <c:pt idx="3">
                  <c:v>45.092362693010791</c:v>
                </c:pt>
                <c:pt idx="4">
                  <c:v>45.031927542777595</c:v>
                </c:pt>
                <c:pt idx="5">
                  <c:v>45.031906246547997</c:v>
                </c:pt>
                <c:pt idx="6">
                  <c:v>45.114422037504795</c:v>
                </c:pt>
                <c:pt idx="7">
                  <c:v>45.209172512366798</c:v>
                </c:pt>
                <c:pt idx="8">
                  <c:v>45.396927171263599</c:v>
                </c:pt>
                <c:pt idx="9">
                  <c:v>45.566207350982395</c:v>
                </c:pt>
                <c:pt idx="10">
                  <c:v>45.658210612225993</c:v>
                </c:pt>
                <c:pt idx="11">
                  <c:v>45.805481138653192</c:v>
                </c:pt>
                <c:pt idx="12">
                  <c:v>45.944765578980395</c:v>
                </c:pt>
                <c:pt idx="13">
                  <c:v>46.093693661944798</c:v>
                </c:pt>
                <c:pt idx="14">
                  <c:v>46.1886677472176</c:v>
                </c:pt>
                <c:pt idx="15">
                  <c:v>46.011504413175203</c:v>
                </c:pt>
                <c:pt idx="16">
                  <c:v>45.976202363241605</c:v>
                </c:pt>
                <c:pt idx="17">
                  <c:v>45.738014683280404</c:v>
                </c:pt>
                <c:pt idx="18">
                  <c:v>45.741017451654002</c:v>
                </c:pt>
                <c:pt idx="19">
                  <c:v>45.784965770805201</c:v>
                </c:pt>
                <c:pt idx="20">
                  <c:v>45.831494483109601</c:v>
                </c:pt>
                <c:pt idx="21">
                  <c:v>45.879386154108403</c:v>
                </c:pt>
                <c:pt idx="22">
                  <c:v>45.885054500553601</c:v>
                </c:pt>
                <c:pt idx="23">
                  <c:v>45.632076589135202</c:v>
                </c:pt>
                <c:pt idx="24">
                  <c:v>45.486381983698401</c:v>
                </c:pt>
                <c:pt idx="25">
                  <c:v>45.526457938434</c:v>
                </c:pt>
                <c:pt idx="26">
                  <c:v>45.5764614855348</c:v>
                </c:pt>
                <c:pt idx="27">
                  <c:v>45.624711643065197</c:v>
                </c:pt>
                <c:pt idx="28">
                  <c:v>45.466860439898397</c:v>
                </c:pt>
                <c:pt idx="29">
                  <c:v>45.169859672525199</c:v>
                </c:pt>
                <c:pt idx="30">
                  <c:v>45.035760864105598</c:v>
                </c:pt>
                <c:pt idx="31">
                  <c:v>44.994215469527596</c:v>
                </c:pt>
                <c:pt idx="32">
                  <c:v>44.974541302748797</c:v>
                </c:pt>
                <c:pt idx="33">
                  <c:v>44.940396347956799</c:v>
                </c:pt>
                <c:pt idx="34">
                  <c:v>44.899933511716796</c:v>
                </c:pt>
                <c:pt idx="35">
                  <c:v>44.860145056080796</c:v>
                </c:pt>
                <c:pt idx="36">
                  <c:v>44.789161173452399</c:v>
                </c:pt>
                <c:pt idx="37">
                  <c:v>44.675322178125597</c:v>
                </c:pt>
                <c:pt idx="38">
                  <c:v>44.608888589888394</c:v>
                </c:pt>
                <c:pt idx="39">
                  <c:v>44.566761098367998</c:v>
                </c:pt>
                <c:pt idx="40">
                  <c:v>44.528427885088</c:v>
                </c:pt>
                <c:pt idx="41">
                  <c:v>44.482204418741198</c:v>
                </c:pt>
                <c:pt idx="42">
                  <c:v>44.439257022381199</c:v>
                </c:pt>
                <c:pt idx="43">
                  <c:v>44.385416604580797</c:v>
                </c:pt>
                <c:pt idx="44">
                  <c:v>44.206922256188399</c:v>
                </c:pt>
                <c:pt idx="45">
                  <c:v>44.105807758047597</c:v>
                </c:pt>
                <c:pt idx="46">
                  <c:v>44.027728681590794</c:v>
                </c:pt>
                <c:pt idx="47">
                  <c:v>43.978541489957998</c:v>
                </c:pt>
                <c:pt idx="48">
                  <c:v>43.924789806447599</c:v>
                </c:pt>
                <c:pt idx="49">
                  <c:v>43.738433599961198</c:v>
                </c:pt>
                <c:pt idx="50">
                  <c:v>43.707280765427996</c:v>
                </c:pt>
                <c:pt idx="51">
                  <c:v>43.614304976365993</c:v>
                </c:pt>
                <c:pt idx="52">
                  <c:v>43.683617104970793</c:v>
                </c:pt>
                <c:pt idx="53">
                  <c:v>43.840389299171193</c:v>
                </c:pt>
                <c:pt idx="54">
                  <c:v>44.005207918788791</c:v>
                </c:pt>
                <c:pt idx="55">
                  <c:v>44.169007868757191</c:v>
                </c:pt>
                <c:pt idx="56">
                  <c:v>44.332151184979594</c:v>
                </c:pt>
                <c:pt idx="57">
                  <c:v>44.482495467212395</c:v>
                </c:pt>
                <c:pt idx="58">
                  <c:v>44.602343548657998</c:v>
                </c:pt>
                <c:pt idx="59">
                  <c:v>44.448833226958001</c:v>
                </c:pt>
                <c:pt idx="60">
                  <c:v>44.430617851906803</c:v>
                </c:pt>
                <c:pt idx="61">
                  <c:v>44.476241474453204</c:v>
                </c:pt>
                <c:pt idx="62">
                  <c:v>44.480823713188805</c:v>
                </c:pt>
                <c:pt idx="63">
                  <c:v>44.390857791243604</c:v>
                </c:pt>
                <c:pt idx="64">
                  <c:v>44.197782624318407</c:v>
                </c:pt>
                <c:pt idx="65">
                  <c:v>43.864155891404806</c:v>
                </c:pt>
                <c:pt idx="66">
                  <c:v>43.651839581036008</c:v>
                </c:pt>
                <c:pt idx="67">
                  <c:v>43.484916184059607</c:v>
                </c:pt>
                <c:pt idx="68">
                  <c:v>43.387333310660807</c:v>
                </c:pt>
                <c:pt idx="69">
                  <c:v>43.30537122167361</c:v>
                </c:pt>
                <c:pt idx="70">
                  <c:v>43.223618545610812</c:v>
                </c:pt>
                <c:pt idx="71">
                  <c:v>42.868484888858809</c:v>
                </c:pt>
                <c:pt idx="72">
                  <c:v>42.412621347412809</c:v>
                </c:pt>
                <c:pt idx="73">
                  <c:v>42.171203739295606</c:v>
                </c:pt>
                <c:pt idx="74">
                  <c:v>41.767700527692803</c:v>
                </c:pt>
                <c:pt idx="75">
                  <c:v>41.387903569006404</c:v>
                </c:pt>
                <c:pt idx="76">
                  <c:v>41.013121872390805</c:v>
                </c:pt>
                <c:pt idx="77">
                  <c:v>40.733903456733607</c:v>
                </c:pt>
                <c:pt idx="78">
                  <c:v>40.458223764561609</c:v>
                </c:pt>
                <c:pt idx="79">
                  <c:v>40.183928327313609</c:v>
                </c:pt>
                <c:pt idx="80">
                  <c:v>39.89121165146161</c:v>
                </c:pt>
                <c:pt idx="81">
                  <c:v>39.585653349160808</c:v>
                </c:pt>
                <c:pt idx="82">
                  <c:v>39.321881798706805</c:v>
                </c:pt>
                <c:pt idx="83">
                  <c:v>39.205558243260008</c:v>
                </c:pt>
                <c:pt idx="84">
                  <c:v>39.336746566967605</c:v>
                </c:pt>
                <c:pt idx="85">
                  <c:v>39.158702988768404</c:v>
                </c:pt>
                <c:pt idx="86">
                  <c:v>38.946418622744005</c:v>
                </c:pt>
                <c:pt idx="87">
                  <c:v>38.890526668158806</c:v>
                </c:pt>
                <c:pt idx="88">
                  <c:v>38.530379030650003</c:v>
                </c:pt>
                <c:pt idx="89">
                  <c:v>38.240469907733605</c:v>
                </c:pt>
                <c:pt idx="90">
                  <c:v>37.813771552724802</c:v>
                </c:pt>
                <c:pt idx="91">
                  <c:v>37.6</c:v>
                </c:pt>
                <c:pt idx="92">
                  <c:v>37.587495563853203</c:v>
                </c:pt>
                <c:pt idx="93">
                  <c:v>37.437417484490403</c:v>
                </c:pt>
                <c:pt idx="94">
                  <c:v>37.342926113755205</c:v>
                </c:pt>
                <c:pt idx="95">
                  <c:v>37.139149591456004</c:v>
                </c:pt>
                <c:pt idx="96">
                  <c:v>36.819610314422803</c:v>
                </c:pt>
                <c:pt idx="97">
                  <c:v>36.595559781544402</c:v>
                </c:pt>
                <c:pt idx="98">
                  <c:v>36.478955825741203</c:v>
                </c:pt>
                <c:pt idx="99">
                  <c:v>36.377482841068804</c:v>
                </c:pt>
                <c:pt idx="100">
                  <c:v>36.064123019991207</c:v>
                </c:pt>
                <c:pt idx="101">
                  <c:v>35.818612986419204</c:v>
                </c:pt>
                <c:pt idx="102">
                  <c:v>35.843838370380404</c:v>
                </c:pt>
                <c:pt idx="103">
                  <c:v>35.847164131569606</c:v>
                </c:pt>
                <c:pt idx="104">
                  <c:v>35.848033727611607</c:v>
                </c:pt>
                <c:pt idx="105">
                  <c:v>35.593156902387207</c:v>
                </c:pt>
                <c:pt idx="106">
                  <c:v>35.403861816216008</c:v>
                </c:pt>
                <c:pt idx="107">
                  <c:v>35.115517966175204</c:v>
                </c:pt>
                <c:pt idx="108">
                  <c:v>34.970621969348407</c:v>
                </c:pt>
                <c:pt idx="109">
                  <c:v>34.698530691864008</c:v>
                </c:pt>
                <c:pt idx="110">
                  <c:v>34.43040051308521</c:v>
                </c:pt>
                <c:pt idx="111">
                  <c:v>34.16262527146641</c:v>
                </c:pt>
                <c:pt idx="112">
                  <c:v>33.977120914164011</c:v>
                </c:pt>
                <c:pt idx="113">
                  <c:v>33.95185293774361</c:v>
                </c:pt>
                <c:pt idx="114">
                  <c:v>34.181259472366406</c:v>
                </c:pt>
                <c:pt idx="115">
                  <c:v>34.227461642483604</c:v>
                </c:pt>
                <c:pt idx="116">
                  <c:v>34.227479389341603</c:v>
                </c:pt>
                <c:pt idx="117">
                  <c:v>34.227479389341603</c:v>
                </c:pt>
                <c:pt idx="118">
                  <c:v>34.227479389341603</c:v>
                </c:pt>
                <c:pt idx="119">
                  <c:v>34.227479389341603</c:v>
                </c:pt>
                <c:pt idx="120">
                  <c:v>34.168783431192402</c:v>
                </c:pt>
                <c:pt idx="121">
                  <c:v>34.092369010016</c:v>
                </c:pt>
                <c:pt idx="122">
                  <c:v>34.006662333990803</c:v>
                </c:pt>
                <c:pt idx="123">
                  <c:v>34.231184933292006</c:v>
                </c:pt>
                <c:pt idx="124">
                  <c:v>34.410949956717204</c:v>
                </c:pt>
                <c:pt idx="125">
                  <c:v>34.587197552886806</c:v>
                </c:pt>
                <c:pt idx="126">
                  <c:v>34.603166175715209</c:v>
                </c:pt>
                <c:pt idx="127">
                  <c:v>34.603166175715209</c:v>
                </c:pt>
                <c:pt idx="128">
                  <c:v>34.603166175715209</c:v>
                </c:pt>
                <c:pt idx="129">
                  <c:v>34.692663580609207</c:v>
                </c:pt>
                <c:pt idx="130">
                  <c:v>34.791034414503208</c:v>
                </c:pt>
                <c:pt idx="131">
                  <c:v>34.908550558807612</c:v>
                </c:pt>
                <c:pt idx="132">
                  <c:v>35.030120085479211</c:v>
                </c:pt>
                <c:pt idx="133">
                  <c:v>35.103695009375613</c:v>
                </c:pt>
                <c:pt idx="134">
                  <c:v>35.14758298920961</c:v>
                </c:pt>
                <c:pt idx="135">
                  <c:v>35.196166787670407</c:v>
                </c:pt>
                <c:pt idx="136">
                  <c:v>35.213494819821605</c:v>
                </c:pt>
                <c:pt idx="137">
                  <c:v>35.314751292826408</c:v>
                </c:pt>
                <c:pt idx="138">
                  <c:v>35.442521571683208</c:v>
                </c:pt>
                <c:pt idx="139">
                  <c:v>35.543469249358807</c:v>
                </c:pt>
                <c:pt idx="140">
                  <c:v>35.589021884473205</c:v>
                </c:pt>
                <c:pt idx="141">
                  <c:v>35.589178056823606</c:v>
                </c:pt>
                <c:pt idx="142">
                  <c:v>35.622659279126403</c:v>
                </c:pt>
                <c:pt idx="143">
                  <c:v>35.709391723544002</c:v>
                </c:pt>
                <c:pt idx="144">
                  <c:v>35.796259044082404</c:v>
                </c:pt>
                <c:pt idx="145">
                  <c:v>35.809384620259202</c:v>
                </c:pt>
                <c:pt idx="146">
                  <c:v>35.8290445895516</c:v>
                </c:pt>
                <c:pt idx="147">
                  <c:v>35.856122745488001</c:v>
                </c:pt>
                <c:pt idx="148">
                  <c:v>35.919152486360801</c:v>
                </c:pt>
                <c:pt idx="149">
                  <c:v>36.029183005960803</c:v>
                </c:pt>
                <c:pt idx="150">
                  <c:v>36.114864836384804</c:v>
                </c:pt>
                <c:pt idx="151">
                  <c:v>36.193071690219206</c:v>
                </c:pt>
                <c:pt idx="152">
                  <c:v>36.304692328296007</c:v>
                </c:pt>
                <c:pt idx="153">
                  <c:v>36.423035476183209</c:v>
                </c:pt>
                <c:pt idx="154">
                  <c:v>36.518992737389212</c:v>
                </c:pt>
                <c:pt idx="155">
                  <c:v>36.629821865599212</c:v>
                </c:pt>
                <c:pt idx="156">
                  <c:v>36.521708006663211</c:v>
                </c:pt>
                <c:pt idx="157">
                  <c:v>36.481955044743209</c:v>
                </c:pt>
                <c:pt idx="158">
                  <c:v>36.594927993399608</c:v>
                </c:pt>
                <c:pt idx="159">
                  <c:v>36.687708567023606</c:v>
                </c:pt>
                <c:pt idx="160">
                  <c:v>36.722982221984402</c:v>
                </c:pt>
                <c:pt idx="161">
                  <c:v>36.844484310595604</c:v>
                </c:pt>
                <c:pt idx="162">
                  <c:v>36.935543438993605</c:v>
                </c:pt>
                <c:pt idx="163">
                  <c:v>37.062809707083204</c:v>
                </c:pt>
                <c:pt idx="164">
                  <c:v>37.155597379450406</c:v>
                </c:pt>
                <c:pt idx="165">
                  <c:v>37.230616897588007</c:v>
                </c:pt>
                <c:pt idx="166">
                  <c:v>37.318485140917609</c:v>
                </c:pt>
                <c:pt idx="167">
                  <c:v>37.377198845924809</c:v>
                </c:pt>
                <c:pt idx="168">
                  <c:v>37.479836024482012</c:v>
                </c:pt>
                <c:pt idx="169">
                  <c:v>37.586704053986409</c:v>
                </c:pt>
                <c:pt idx="170">
                  <c:v>37.585990630294809</c:v>
                </c:pt>
                <c:pt idx="171">
                  <c:v>37.719436354340012</c:v>
                </c:pt>
                <c:pt idx="172">
                  <c:v>37.890111437097609</c:v>
                </c:pt>
                <c:pt idx="173">
                  <c:v>38.069113345628807</c:v>
                </c:pt>
                <c:pt idx="174">
                  <c:v>38.249847347500804</c:v>
                </c:pt>
                <c:pt idx="175">
                  <c:v>38.419223360252801</c:v>
                </c:pt>
                <c:pt idx="176">
                  <c:v>38.435862814313602</c:v>
                </c:pt>
                <c:pt idx="177">
                  <c:v>38.581901708795598</c:v>
                </c:pt>
                <c:pt idx="178">
                  <c:v>38.721761147321999</c:v>
                </c:pt>
                <c:pt idx="179">
                  <c:v>38.9054837200812</c:v>
                </c:pt>
                <c:pt idx="180">
                  <c:v>39.108355152622401</c:v>
                </c:pt>
                <c:pt idx="181">
                  <c:v>39.313558522304803</c:v>
                </c:pt>
                <c:pt idx="182">
                  <c:v>39.5008908059812</c:v>
                </c:pt>
                <c:pt idx="183">
                  <c:v>39.681880362608403</c:v>
                </c:pt>
                <c:pt idx="184">
                  <c:v>39.849211937318806</c:v>
                </c:pt>
                <c:pt idx="185">
                  <c:v>39.986945302256807</c:v>
                </c:pt>
                <c:pt idx="186">
                  <c:v>40.140192970458408</c:v>
                </c:pt>
                <c:pt idx="187">
                  <c:v>40.308695837796805</c:v>
                </c:pt>
                <c:pt idx="188">
                  <c:v>40.489394345952803</c:v>
                </c:pt>
                <c:pt idx="189">
                  <c:v>40.651306030230003</c:v>
                </c:pt>
                <c:pt idx="190">
                  <c:v>40.830339883105601</c:v>
                </c:pt>
                <c:pt idx="191">
                  <c:v>40.958454451007604</c:v>
                </c:pt>
                <c:pt idx="192">
                  <c:v>40.893955270292402</c:v>
                </c:pt>
                <c:pt idx="193">
                  <c:v>40.986696800828803</c:v>
                </c:pt>
                <c:pt idx="194">
                  <c:v>41.090796320485204</c:v>
                </c:pt>
                <c:pt idx="195">
                  <c:v>41.204642414555202</c:v>
                </c:pt>
                <c:pt idx="196">
                  <c:v>41.330272422337202</c:v>
                </c:pt>
                <c:pt idx="197">
                  <c:v>41.444540891627604</c:v>
                </c:pt>
                <c:pt idx="198">
                  <c:v>41.584819156002801</c:v>
                </c:pt>
                <c:pt idx="199">
                  <c:v>41.704014153073999</c:v>
                </c:pt>
                <c:pt idx="200">
                  <c:v>41.866227533937199</c:v>
                </c:pt>
                <c:pt idx="201">
                  <c:v>41.920522271302396</c:v>
                </c:pt>
                <c:pt idx="202">
                  <c:v>41.995275586569996</c:v>
                </c:pt>
                <c:pt idx="203">
                  <c:v>42.045463700993999</c:v>
                </c:pt>
                <c:pt idx="204">
                  <c:v>42.165368572385198</c:v>
                </c:pt>
                <c:pt idx="205">
                  <c:v>42.108702854791197</c:v>
                </c:pt>
                <c:pt idx="206">
                  <c:v>42.173468238376394</c:v>
                </c:pt>
                <c:pt idx="207">
                  <c:v>42.290696883581191</c:v>
                </c:pt>
                <c:pt idx="208">
                  <c:v>42.442556747487188</c:v>
                </c:pt>
                <c:pt idx="209">
                  <c:v>42.571246313588389</c:v>
                </c:pt>
                <c:pt idx="210">
                  <c:v>42.678966192276789</c:v>
                </c:pt>
                <c:pt idx="211">
                  <c:v>42.58165307111959</c:v>
                </c:pt>
                <c:pt idx="212">
                  <c:v>42.343156595829193</c:v>
                </c:pt>
                <c:pt idx="213">
                  <c:v>42.270429971745195</c:v>
                </c:pt>
                <c:pt idx="214">
                  <c:v>42.143603825733997</c:v>
                </c:pt>
                <c:pt idx="215">
                  <c:v>41.987754468149596</c:v>
                </c:pt>
                <c:pt idx="216">
                  <c:v>41.895126517504394</c:v>
                </c:pt>
                <c:pt idx="217">
                  <c:v>41.826158677944797</c:v>
                </c:pt>
                <c:pt idx="218">
                  <c:v>41.670429998994798</c:v>
                </c:pt>
                <c:pt idx="219">
                  <c:v>41.522889720325999</c:v>
                </c:pt>
                <c:pt idx="220">
                  <c:v>41.404415245689599</c:v>
                </c:pt>
                <c:pt idx="221">
                  <c:v>41.377148973058397</c:v>
                </c:pt>
                <c:pt idx="222">
                  <c:v>41.377102831227596</c:v>
                </c:pt>
                <c:pt idx="223">
                  <c:v>41.377102831227596</c:v>
                </c:pt>
                <c:pt idx="224">
                  <c:v>41.377102831227596</c:v>
                </c:pt>
                <c:pt idx="225">
                  <c:v>41.377102831227596</c:v>
                </c:pt>
                <c:pt idx="226">
                  <c:v>41.377102831227596</c:v>
                </c:pt>
                <c:pt idx="227">
                  <c:v>41.354819876322793</c:v>
                </c:pt>
                <c:pt idx="228">
                  <c:v>41.471718429968796</c:v>
                </c:pt>
                <c:pt idx="229">
                  <c:v>41.594384712464795</c:v>
                </c:pt>
                <c:pt idx="230">
                  <c:v>41.717828307341193</c:v>
                </c:pt>
                <c:pt idx="231">
                  <c:v>41.648037013570395</c:v>
                </c:pt>
                <c:pt idx="232">
                  <c:v>41.771083078827594</c:v>
                </c:pt>
                <c:pt idx="233">
                  <c:v>41.886831636075193</c:v>
                </c:pt>
                <c:pt idx="234">
                  <c:v>41.962788188315194</c:v>
                </c:pt>
                <c:pt idx="235">
                  <c:v>42.153385893863593</c:v>
                </c:pt>
                <c:pt idx="236">
                  <c:v>42.344214308565995</c:v>
                </c:pt>
                <c:pt idx="237">
                  <c:v>42.537410154125595</c:v>
                </c:pt>
                <c:pt idx="238">
                  <c:v>42.675423919419998</c:v>
                </c:pt>
                <c:pt idx="239">
                  <c:v>42.821093679255597</c:v>
                </c:pt>
                <c:pt idx="240">
                  <c:v>42.786387923750794</c:v>
                </c:pt>
                <c:pt idx="241">
                  <c:v>42.786366627521197</c:v>
                </c:pt>
                <c:pt idx="242">
                  <c:v>42.8938415995692</c:v>
                </c:pt>
                <c:pt idx="243">
                  <c:v>43.027773587523598</c:v>
                </c:pt>
                <c:pt idx="244">
                  <c:v>43.150450518134399</c:v>
                </c:pt>
                <c:pt idx="245">
                  <c:v>43.248800055798796</c:v>
                </c:pt>
                <c:pt idx="246">
                  <c:v>43.334297318899594</c:v>
                </c:pt>
                <c:pt idx="247">
                  <c:v>43.334300868271193</c:v>
                </c:pt>
                <c:pt idx="248">
                  <c:v>43.376641322087593</c:v>
                </c:pt>
                <c:pt idx="249">
                  <c:v>43.434946849360792</c:v>
                </c:pt>
                <c:pt idx="250">
                  <c:v>43.497976590233591</c:v>
                </c:pt>
                <c:pt idx="251">
                  <c:v>43.560509419082393</c:v>
                </c:pt>
                <c:pt idx="252">
                  <c:v>43.560609419082397</c:v>
                </c:pt>
                <c:pt idx="253">
                  <c:v>43.597469643148393</c:v>
                </c:pt>
                <c:pt idx="254">
                  <c:v>43.617963714766795</c:v>
                </c:pt>
                <c:pt idx="255">
                  <c:v>43.617963714766795</c:v>
                </c:pt>
                <c:pt idx="256">
                  <c:v>43.617963714766795</c:v>
                </c:pt>
                <c:pt idx="257">
                  <c:v>43.617963714766795</c:v>
                </c:pt>
                <c:pt idx="258">
                  <c:v>43.671765089479592</c:v>
                </c:pt>
                <c:pt idx="259">
                  <c:v>43.71776139604399</c:v>
                </c:pt>
                <c:pt idx="260">
                  <c:v>43.717764945415588</c:v>
                </c:pt>
                <c:pt idx="261">
                  <c:v>43.717764945415588</c:v>
                </c:pt>
                <c:pt idx="262">
                  <c:v>43.717764945415588</c:v>
                </c:pt>
                <c:pt idx="263">
                  <c:v>43.784070756275192</c:v>
                </c:pt>
                <c:pt idx="264">
                  <c:v>43.843923809565993</c:v>
                </c:pt>
                <c:pt idx="265">
                  <c:v>43.904334114197994</c:v>
                </c:pt>
                <c:pt idx="266">
                  <c:v>43.94622379782119</c:v>
                </c:pt>
                <c:pt idx="267">
                  <c:v>43.947760675723991</c:v>
                </c:pt>
                <c:pt idx="268">
                  <c:v>43.947760675723991</c:v>
                </c:pt>
                <c:pt idx="269">
                  <c:v>43.947760675723991</c:v>
                </c:pt>
                <c:pt idx="270">
                  <c:v>44.014769262160392</c:v>
                </c:pt>
                <c:pt idx="271">
                  <c:v>44.066121570469193</c:v>
                </c:pt>
                <c:pt idx="272">
                  <c:v>44.108941189451592</c:v>
                </c:pt>
                <c:pt idx="273">
                  <c:v>44.115408144506794</c:v>
                </c:pt>
                <c:pt idx="274">
                  <c:v>44.115408144506794</c:v>
                </c:pt>
                <c:pt idx="275">
                  <c:v>44.115408144506794</c:v>
                </c:pt>
                <c:pt idx="276">
                  <c:v>44.115408144506794</c:v>
                </c:pt>
                <c:pt idx="277">
                  <c:v>44.267335446473197</c:v>
                </c:pt>
                <c:pt idx="278">
                  <c:v>44.451849529099199</c:v>
                </c:pt>
                <c:pt idx="279">
                  <c:v>44.6118090589964</c:v>
                </c:pt>
                <c:pt idx="280">
                  <c:v>44.7782745870364</c:v>
                </c:pt>
                <c:pt idx="281">
                  <c:v>44.865802090692398</c:v>
                </c:pt>
                <c:pt idx="282">
                  <c:v>45.002530983467601</c:v>
                </c:pt>
                <c:pt idx="283">
                  <c:v>45.137289975004798</c:v>
                </c:pt>
                <c:pt idx="284">
                  <c:v>45.277089074213997</c:v>
                </c:pt>
                <c:pt idx="285">
                  <c:v>45.424860062036799</c:v>
                </c:pt>
                <c:pt idx="286">
                  <c:v>45.5699867680176</c:v>
                </c:pt>
                <c:pt idx="287">
                  <c:v>45.670600804762799</c:v>
                </c:pt>
                <c:pt idx="288">
                  <c:v>45.670601159699956</c:v>
                </c:pt>
                <c:pt idx="289">
                  <c:v>45.769674769170756</c:v>
                </c:pt>
                <c:pt idx="290">
                  <c:v>45.769681867913953</c:v>
                </c:pt>
                <c:pt idx="291">
                  <c:v>45.809984982431949</c:v>
                </c:pt>
                <c:pt idx="292">
                  <c:v>45.893643671043947</c:v>
                </c:pt>
                <c:pt idx="293">
                  <c:v>45.976333381209145</c:v>
                </c:pt>
                <c:pt idx="294">
                  <c:v>46.094005697863942</c:v>
                </c:pt>
                <c:pt idx="295">
                  <c:v>46.21564266259594</c:v>
                </c:pt>
                <c:pt idx="296">
                  <c:v>46.279243852296339</c:v>
                </c:pt>
                <c:pt idx="297">
                  <c:v>46.366529998683539</c:v>
                </c:pt>
                <c:pt idx="298">
                  <c:v>46.469763471669538</c:v>
                </c:pt>
                <c:pt idx="299">
                  <c:v>46.564134163770341</c:v>
                </c:pt>
                <c:pt idx="300">
                  <c:v>46.655079712277143</c:v>
                </c:pt>
                <c:pt idx="301">
                  <c:v>46.658117974366746</c:v>
                </c:pt>
                <c:pt idx="302">
                  <c:v>46.658117974366746</c:v>
                </c:pt>
                <c:pt idx="303">
                  <c:v>46.654369837957148</c:v>
                </c:pt>
                <c:pt idx="304">
                  <c:v>46.516164406596346</c:v>
                </c:pt>
                <c:pt idx="305">
                  <c:v>46.563261018356748</c:v>
                </c:pt>
                <c:pt idx="306">
                  <c:v>46.617839705449946</c:v>
                </c:pt>
                <c:pt idx="307">
                  <c:v>46.700309354575943</c:v>
                </c:pt>
                <c:pt idx="308">
                  <c:v>46.753425700569942</c:v>
                </c:pt>
                <c:pt idx="309">
                  <c:v>46.632899689148744</c:v>
                </c:pt>
                <c:pt idx="310">
                  <c:v>46.579435504737944</c:v>
                </c:pt>
                <c:pt idx="311">
                  <c:v>46.579435504737944</c:v>
                </c:pt>
                <c:pt idx="312">
                  <c:v>46.624821319387145</c:v>
                </c:pt>
                <c:pt idx="313">
                  <c:v>46.606339741465945</c:v>
                </c:pt>
                <c:pt idx="314">
                  <c:v>46.606339741465945</c:v>
                </c:pt>
                <c:pt idx="315">
                  <c:v>46.606339741465945</c:v>
                </c:pt>
                <c:pt idx="316">
                  <c:v>46.606339741465945</c:v>
                </c:pt>
                <c:pt idx="317">
                  <c:v>46.606339741465945</c:v>
                </c:pt>
                <c:pt idx="318">
                  <c:v>46.606339741465945</c:v>
                </c:pt>
                <c:pt idx="319">
                  <c:v>46.606339741465945</c:v>
                </c:pt>
                <c:pt idx="320">
                  <c:v>46.606339741465945</c:v>
                </c:pt>
                <c:pt idx="321">
                  <c:v>46.606339741465945</c:v>
                </c:pt>
                <c:pt idx="322">
                  <c:v>46.551792998717147</c:v>
                </c:pt>
                <c:pt idx="323">
                  <c:v>46.551792998717147</c:v>
                </c:pt>
                <c:pt idx="324">
                  <c:v>46.551792998717147</c:v>
                </c:pt>
                <c:pt idx="325">
                  <c:v>46.492699510948746</c:v>
                </c:pt>
                <c:pt idx="326">
                  <c:v>46.319529219956344</c:v>
                </c:pt>
                <c:pt idx="327">
                  <c:v>46.272120263495147</c:v>
                </c:pt>
                <c:pt idx="328">
                  <c:v>46.191545978803546</c:v>
                </c:pt>
                <c:pt idx="329">
                  <c:v>46.101530365655947</c:v>
                </c:pt>
                <c:pt idx="330">
                  <c:v>46.073948198952344</c:v>
                </c:pt>
                <c:pt idx="331">
                  <c:v>46.037780102348343</c:v>
                </c:pt>
                <c:pt idx="332">
                  <c:v>45.968656090438344</c:v>
                </c:pt>
                <c:pt idx="333">
                  <c:v>45.952084074437941</c:v>
                </c:pt>
                <c:pt idx="334">
                  <c:v>45.952084074437941</c:v>
                </c:pt>
                <c:pt idx="335">
                  <c:v>45.918489272243939</c:v>
                </c:pt>
                <c:pt idx="336">
                  <c:v>45.918489272243939</c:v>
                </c:pt>
                <c:pt idx="337">
                  <c:v>45.808362919610737</c:v>
                </c:pt>
                <c:pt idx="338">
                  <c:v>45.699649216874334</c:v>
                </c:pt>
                <c:pt idx="339">
                  <c:v>45.605789634283937</c:v>
                </c:pt>
                <c:pt idx="340">
                  <c:v>45.60573639370994</c:v>
                </c:pt>
                <c:pt idx="341">
                  <c:v>45.605732844338341</c:v>
                </c:pt>
                <c:pt idx="342">
                  <c:v>45.605732844338341</c:v>
                </c:pt>
                <c:pt idx="343">
                  <c:v>45.605289172888341</c:v>
                </c:pt>
                <c:pt idx="344">
                  <c:v>45.566175097856338</c:v>
                </c:pt>
                <c:pt idx="345">
                  <c:v>45.566175097856338</c:v>
                </c:pt>
                <c:pt idx="346">
                  <c:v>45.458817255071139</c:v>
                </c:pt>
                <c:pt idx="347">
                  <c:v>45.334198818195141</c:v>
                </c:pt>
                <c:pt idx="348">
                  <c:v>45.330241268861144</c:v>
                </c:pt>
                <c:pt idx="349">
                  <c:v>45.276468289121141</c:v>
                </c:pt>
                <c:pt idx="350">
                  <c:v>45.14488953453754</c:v>
                </c:pt>
                <c:pt idx="351">
                  <c:v>44.998893232514739</c:v>
                </c:pt>
                <c:pt idx="352">
                  <c:v>44.833602546474339</c:v>
                </c:pt>
                <c:pt idx="353">
                  <c:v>44.710609721791137</c:v>
                </c:pt>
                <c:pt idx="354">
                  <c:v>44.505945856591936</c:v>
                </c:pt>
                <c:pt idx="355">
                  <c:v>44.343959635511133</c:v>
                </c:pt>
                <c:pt idx="356">
                  <c:v>44.194385566915535</c:v>
                </c:pt>
                <c:pt idx="357">
                  <c:v>44.137996700306338</c:v>
                </c:pt>
                <c:pt idx="358">
                  <c:v>44.000636019386342</c:v>
                </c:pt>
                <c:pt idx="359">
                  <c:v>43.90202737759514</c:v>
                </c:pt>
                <c:pt idx="360">
                  <c:v>43.80666641081794</c:v>
                </c:pt>
                <c:pt idx="361">
                  <c:v>43.739661373753137</c:v>
                </c:pt>
                <c:pt idx="362">
                  <c:v>43.674179017104734</c:v>
                </c:pt>
                <c:pt idx="363">
                  <c:v>43.604820746669134</c:v>
                </c:pt>
                <c:pt idx="364">
                  <c:v>43.516895713393936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7-4666-BB64-0BCA7401C3FE}"/>
            </c:ext>
          </c:extLst>
        </c:ser>
        <c:ser>
          <c:idx val="4"/>
          <c:order val="2"/>
          <c:tx>
            <c:strRef>
              <c:f>[2]StorageChartData!$M$4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[2]StorageChartData!$J$5:$J$369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[2]StorageChartData!$M$5:$M$304</c:f>
              <c:numCache>
                <c:formatCode>General</c:formatCode>
                <c:ptCount val="300"/>
                <c:pt idx="0">
                  <c:v>43.197068937261136</c:v>
                </c:pt>
                <c:pt idx="1">
                  <c:v>43.168375817246734</c:v>
                </c:pt>
                <c:pt idx="2">
                  <c:v>43.113186638238332</c:v>
                </c:pt>
                <c:pt idx="3">
                  <c:v>43.08449351822393</c:v>
                </c:pt>
                <c:pt idx="4">
                  <c:v>42.995407840435533</c:v>
                </c:pt>
                <c:pt idx="5">
                  <c:v>42.623852522604331</c:v>
                </c:pt>
                <c:pt idx="6">
                  <c:v>42.250149834955131</c:v>
                </c:pt>
                <c:pt idx="7">
                  <c:v>41.883982463212732</c:v>
                </c:pt>
                <c:pt idx="8">
                  <c:v>41.514208929924735</c:v>
                </c:pt>
                <c:pt idx="9">
                  <c:v>41.462519431313936</c:v>
                </c:pt>
                <c:pt idx="10">
                  <c:v>41.397097413982735</c:v>
                </c:pt>
                <c:pt idx="11">
                  <c:v>41.322745177705933</c:v>
                </c:pt>
                <c:pt idx="12">
                  <c:v>41.182452715844335</c:v>
                </c:pt>
                <c:pt idx="13">
                  <c:v>41.156634586825938</c:v>
                </c:pt>
                <c:pt idx="14">
                  <c:v>41.10621221387634</c:v>
                </c:pt>
                <c:pt idx="15">
                  <c:v>40.906201574844737</c:v>
                </c:pt>
                <c:pt idx="16">
                  <c:v>40.835913369049933</c:v>
                </c:pt>
                <c:pt idx="17">
                  <c:v>40.779886538343931</c:v>
                </c:pt>
                <c:pt idx="18">
                  <c:v>40.740286199402732</c:v>
                </c:pt>
                <c:pt idx="19">
                  <c:v>40.51071639368633</c:v>
                </c:pt>
                <c:pt idx="20">
                  <c:v>40.28934563636593</c:v>
                </c:pt>
                <c:pt idx="21">
                  <c:v>40.449159642027531</c:v>
                </c:pt>
                <c:pt idx="22">
                  <c:v>40.456088015390733</c:v>
                </c:pt>
                <c:pt idx="23">
                  <c:v>40.367158509952731</c:v>
                </c:pt>
                <c:pt idx="24">
                  <c:v>40.259484773095132</c:v>
                </c:pt>
                <c:pt idx="25">
                  <c:v>40.222755875778333</c:v>
                </c:pt>
                <c:pt idx="26">
                  <c:v>40.068070712078736</c:v>
                </c:pt>
                <c:pt idx="27">
                  <c:v>39.950891758076338</c:v>
                </c:pt>
                <c:pt idx="28">
                  <c:v>39.745439932381942</c:v>
                </c:pt>
                <c:pt idx="29">
                  <c:v>39.522138316911139</c:v>
                </c:pt>
                <c:pt idx="30">
                  <c:v>39.234110360942736</c:v>
                </c:pt>
                <c:pt idx="31">
                  <c:v>39.001335472671535</c:v>
                </c:pt>
                <c:pt idx="32">
                  <c:v>38.886754658680331</c:v>
                </c:pt>
                <c:pt idx="33">
                  <c:v>38.659190247917934</c:v>
                </c:pt>
                <c:pt idx="34">
                  <c:v>38.413687313089135</c:v>
                </c:pt>
                <c:pt idx="35">
                  <c:v>38.406336564505537</c:v>
                </c:pt>
                <c:pt idx="36">
                  <c:v>38.24080097182474</c:v>
                </c:pt>
                <c:pt idx="37">
                  <c:v>37.993651128573539</c:v>
                </c:pt>
                <c:pt idx="38">
                  <c:v>37.742746050169536</c:v>
                </c:pt>
                <c:pt idx="39">
                  <c:v>37.533986210143937</c:v>
                </c:pt>
                <c:pt idx="40">
                  <c:v>37.126749059617936</c:v>
                </c:pt>
                <c:pt idx="41">
                  <c:v>36.752180325298333</c:v>
                </c:pt>
                <c:pt idx="42">
                  <c:v>36.498371860925531</c:v>
                </c:pt>
                <c:pt idx="43">
                  <c:v>36.224346175919131</c:v>
                </c:pt>
                <c:pt idx="44">
                  <c:v>35.946590101361132</c:v>
                </c:pt>
                <c:pt idx="45">
                  <c:v>35.655729746855933</c:v>
                </c:pt>
                <c:pt idx="46">
                  <c:v>35.420701007618732</c:v>
                </c:pt>
                <c:pt idx="47">
                  <c:v>35.420693908875535</c:v>
                </c:pt>
                <c:pt idx="48">
                  <c:v>35.229517655756332</c:v>
                </c:pt>
                <c:pt idx="49">
                  <c:v>34.937990019390334</c:v>
                </c:pt>
                <c:pt idx="50">
                  <c:v>34.686690960738737</c:v>
                </c:pt>
                <c:pt idx="51">
                  <c:v>34.516789640989934</c:v>
                </c:pt>
                <c:pt idx="52">
                  <c:v>34.316345978623133</c:v>
                </c:pt>
                <c:pt idx="53">
                  <c:v>34.097349750903135</c:v>
                </c:pt>
                <c:pt idx="54">
                  <c:v>34.011653722992733</c:v>
                </c:pt>
                <c:pt idx="55">
                  <c:v>33.990130333610331</c:v>
                </c:pt>
                <c:pt idx="56">
                  <c:v>33.736502887189133</c:v>
                </c:pt>
                <c:pt idx="57">
                  <c:v>33.542132199629933</c:v>
                </c:pt>
                <c:pt idx="58">
                  <c:v>33.542093156542336</c:v>
                </c:pt>
                <c:pt idx="59">
                  <c:v>33.466487992090734</c:v>
                </c:pt>
                <c:pt idx="60">
                  <c:v>33.326632102935932</c:v>
                </c:pt>
                <c:pt idx="61">
                  <c:v>33.255506245443534</c:v>
                </c:pt>
                <c:pt idx="62">
                  <c:v>33.169583057750735</c:v>
                </c:pt>
                <c:pt idx="63">
                  <c:v>33.148602722223139</c:v>
                </c:pt>
                <c:pt idx="64">
                  <c:v>33.121737528582742</c:v>
                </c:pt>
                <c:pt idx="65">
                  <c:v>33.070825342352343</c:v>
                </c:pt>
                <c:pt idx="66">
                  <c:v>33.022145710858346</c:v>
                </c:pt>
                <c:pt idx="67">
                  <c:v>32.97684508112755</c:v>
                </c:pt>
                <c:pt idx="68">
                  <c:v>32.933666975613548</c:v>
                </c:pt>
                <c:pt idx="69">
                  <c:v>32.832957105835149</c:v>
                </c:pt>
                <c:pt idx="70">
                  <c:v>32.792043499401949</c:v>
                </c:pt>
                <c:pt idx="71">
                  <c:v>32.627302965959551</c:v>
                </c:pt>
                <c:pt idx="72">
                  <c:v>32.600867246282753</c:v>
                </c:pt>
                <c:pt idx="73">
                  <c:v>32.572791716926751</c:v>
                </c:pt>
                <c:pt idx="74">
                  <c:v>32.545628376071953</c:v>
                </c:pt>
                <c:pt idx="75">
                  <c:v>32.500998577573554</c:v>
                </c:pt>
                <c:pt idx="76">
                  <c:v>32.460212748517954</c:v>
                </c:pt>
                <c:pt idx="77">
                  <c:v>32.256372337529953</c:v>
                </c:pt>
                <c:pt idx="78">
                  <c:v>32.24473394805355</c:v>
                </c:pt>
                <c:pt idx="79">
                  <c:v>32.205250738375149</c:v>
                </c:pt>
                <c:pt idx="80">
                  <c:v>32.169927392211946</c:v>
                </c:pt>
                <c:pt idx="81">
                  <c:v>32.131796493113143</c:v>
                </c:pt>
                <c:pt idx="82">
                  <c:v>32.092707263682343</c:v>
                </c:pt>
                <c:pt idx="83">
                  <c:v>32.05313177034234</c:v>
                </c:pt>
                <c:pt idx="84">
                  <c:v>32.013733745582343</c:v>
                </c:pt>
                <c:pt idx="85">
                  <c:v>31.887848183045143</c:v>
                </c:pt>
                <c:pt idx="86">
                  <c:v>31.856816027146344</c:v>
                </c:pt>
                <c:pt idx="87">
                  <c:v>31.823714587604744</c:v>
                </c:pt>
                <c:pt idx="88">
                  <c:v>31.807107077888343</c:v>
                </c:pt>
                <c:pt idx="89">
                  <c:v>31.710418646132744</c:v>
                </c:pt>
                <c:pt idx="90">
                  <c:v>31.647282424111946</c:v>
                </c:pt>
                <c:pt idx="91">
                  <c:v>31.585587246960745</c:v>
                </c:pt>
                <c:pt idx="92">
                  <c:v>31.401637514419146</c:v>
                </c:pt>
                <c:pt idx="93">
                  <c:v>31.230050243160346</c:v>
                </c:pt>
                <c:pt idx="94">
                  <c:v>31.095291251623145</c:v>
                </c:pt>
                <c:pt idx="95">
                  <c:v>30.930550718180744</c:v>
                </c:pt>
                <c:pt idx="96">
                  <c:v>30.707256201453145</c:v>
                </c:pt>
                <c:pt idx="97">
                  <c:v>30.454452209243144</c:v>
                </c:pt>
                <c:pt idx="98">
                  <c:v>30.232666175445544</c:v>
                </c:pt>
                <c:pt idx="99">
                  <c:v>30.018862678376344</c:v>
                </c:pt>
                <c:pt idx="100">
                  <c:v>29.953082174513543</c:v>
                </c:pt>
                <c:pt idx="101">
                  <c:v>29.693353358311942</c:v>
                </c:pt>
                <c:pt idx="102">
                  <c:v>29.484476389023541</c:v>
                </c:pt>
                <c:pt idx="103">
                  <c:v>29.256525096756743</c:v>
                </c:pt>
                <c:pt idx="104">
                  <c:v>29.082456814749541</c:v>
                </c:pt>
                <c:pt idx="105">
                  <c:v>28.877406068045943</c:v>
                </c:pt>
                <c:pt idx="106">
                  <c:v>28.632985691555142</c:v>
                </c:pt>
                <c:pt idx="107">
                  <c:v>28.37311490048954</c:v>
                </c:pt>
                <c:pt idx="108">
                  <c:v>28.114195341012739</c:v>
                </c:pt>
                <c:pt idx="109">
                  <c:v>27.873352731094737</c:v>
                </c:pt>
                <c:pt idx="110">
                  <c:v>27.821439622073136</c:v>
                </c:pt>
                <c:pt idx="111">
                  <c:v>27.590311642224336</c:v>
                </c:pt>
                <c:pt idx="112">
                  <c:v>27.307298948326736</c:v>
                </c:pt>
                <c:pt idx="113">
                  <c:v>27.060347869885135</c:v>
                </c:pt>
                <c:pt idx="114">
                  <c:v>26.829180846948734</c:v>
                </c:pt>
                <c:pt idx="115">
                  <c:v>26.597449473927934</c:v>
                </c:pt>
                <c:pt idx="116">
                  <c:v>26.356141896330335</c:v>
                </c:pt>
                <c:pt idx="117">
                  <c:v>26.122912688494335</c:v>
                </c:pt>
                <c:pt idx="118">
                  <c:v>25.880153417912336</c:v>
                </c:pt>
                <c:pt idx="119">
                  <c:v>25.665970138081935</c:v>
                </c:pt>
                <c:pt idx="120">
                  <c:v>25.593662339846734</c:v>
                </c:pt>
                <c:pt idx="121">
                  <c:v>25.458356745083133</c:v>
                </c:pt>
                <c:pt idx="122">
                  <c:v>25.376742494512733</c:v>
                </c:pt>
                <c:pt idx="123">
                  <c:v>25.256915709296734</c:v>
                </c:pt>
                <c:pt idx="124">
                  <c:v>25.094830105811134</c:v>
                </c:pt>
                <c:pt idx="125">
                  <c:v>24.931683240217133</c:v>
                </c:pt>
                <c:pt idx="126">
                  <c:v>24.818678347216334</c:v>
                </c:pt>
                <c:pt idx="127">
                  <c:v>24.720822172204333</c:v>
                </c:pt>
                <c:pt idx="128">
                  <c:v>24.597023640167933</c:v>
                </c:pt>
                <c:pt idx="129">
                  <c:v>24.472156747279932</c:v>
                </c:pt>
                <c:pt idx="130">
                  <c:v>24.362399529293132</c:v>
                </c:pt>
                <c:pt idx="131">
                  <c:v>24.228137449779933</c:v>
                </c:pt>
                <c:pt idx="132">
                  <c:v>24.041664114030734</c:v>
                </c:pt>
                <c:pt idx="133">
                  <c:v>23.898979375710734</c:v>
                </c:pt>
                <c:pt idx="134">
                  <c:v>23.776845498954735</c:v>
                </c:pt>
                <c:pt idx="135">
                  <c:v>23.716740440280336</c:v>
                </c:pt>
                <c:pt idx="136">
                  <c:v>23.664039370763536</c:v>
                </c:pt>
                <c:pt idx="137">
                  <c:v>23.569271149043537</c:v>
                </c:pt>
                <c:pt idx="138">
                  <c:v>23.444826631375935</c:v>
                </c:pt>
                <c:pt idx="139">
                  <c:v>23.310028596751135</c:v>
                </c:pt>
                <c:pt idx="140">
                  <c:v>23.172458502906736</c:v>
                </c:pt>
                <c:pt idx="141">
                  <c:v>23.047584511275534</c:v>
                </c:pt>
                <c:pt idx="142">
                  <c:v>22.875454186161935</c:v>
                </c:pt>
                <c:pt idx="143">
                  <c:v>22.706919374479135</c:v>
                </c:pt>
                <c:pt idx="144">
                  <c:v>22.551304275420335</c:v>
                </c:pt>
                <c:pt idx="145">
                  <c:v>22.530554649046735</c:v>
                </c:pt>
                <c:pt idx="146">
                  <c:v>22.375156061655535</c:v>
                </c:pt>
                <c:pt idx="147">
                  <c:v>22.261189288951133</c:v>
                </c:pt>
                <c:pt idx="148">
                  <c:v>22.106184681807534</c:v>
                </c:pt>
                <c:pt idx="149">
                  <c:v>22.064806107694732</c:v>
                </c:pt>
                <c:pt idx="150">
                  <c:v>22.009024183629133</c:v>
                </c:pt>
                <c:pt idx="151">
                  <c:v>21.941067914975534</c:v>
                </c:pt>
                <c:pt idx="152">
                  <c:v>21.895710495299134</c:v>
                </c:pt>
                <c:pt idx="153">
                  <c:v>21.770076938145536</c:v>
                </c:pt>
                <c:pt idx="154">
                  <c:v>21.771088509051538</c:v>
                </c:pt>
                <c:pt idx="155">
                  <c:v>21.709403980015139</c:v>
                </c:pt>
                <c:pt idx="156">
                  <c:v>21.602170365235938</c:v>
                </c:pt>
                <c:pt idx="157">
                  <c:v>21.488704053927137</c:v>
                </c:pt>
                <c:pt idx="158">
                  <c:v>21.481303614141137</c:v>
                </c:pt>
                <c:pt idx="159">
                  <c:v>21.369399026336335</c:v>
                </c:pt>
                <c:pt idx="160">
                  <c:v>21.270268626919936</c:v>
                </c:pt>
                <c:pt idx="161">
                  <c:v>21.113272822308737</c:v>
                </c:pt>
                <c:pt idx="162">
                  <c:v>21.039062560895935</c:v>
                </c:pt>
                <c:pt idx="163">
                  <c:v>21.082301005727135</c:v>
                </c:pt>
                <c:pt idx="164">
                  <c:v>21.023530510774336</c:v>
                </c:pt>
                <c:pt idx="165">
                  <c:v>20.941912710832337</c:v>
                </c:pt>
                <c:pt idx="166">
                  <c:v>20.888909944729537</c:v>
                </c:pt>
                <c:pt idx="167">
                  <c:v>20.807750013723936</c:v>
                </c:pt>
                <c:pt idx="168">
                  <c:v>20.750899728806736</c:v>
                </c:pt>
                <c:pt idx="169">
                  <c:v>20.618529464356335</c:v>
                </c:pt>
                <c:pt idx="170">
                  <c:v>20.543769050345535</c:v>
                </c:pt>
                <c:pt idx="171">
                  <c:v>20.443470907672737</c:v>
                </c:pt>
                <c:pt idx="172">
                  <c:v>20.327722350425137</c:v>
                </c:pt>
                <c:pt idx="173">
                  <c:v>20.258278895071136</c:v>
                </c:pt>
                <c:pt idx="174">
                  <c:v>20.191334197323535</c:v>
                </c:pt>
                <c:pt idx="175">
                  <c:v>20.100892659583934</c:v>
                </c:pt>
                <c:pt idx="176">
                  <c:v>19.985459996408736</c:v>
                </c:pt>
                <c:pt idx="177">
                  <c:v>19.967514373599137</c:v>
                </c:pt>
                <c:pt idx="178">
                  <c:v>19.968579185079136</c:v>
                </c:pt>
                <c:pt idx="179">
                  <c:v>20.268706948831937</c:v>
                </c:pt>
                <c:pt idx="180">
                  <c:v>20.267113280983537</c:v>
                </c:pt>
                <c:pt idx="181">
                  <c:v>20.241682033469537</c:v>
                </c:pt>
                <c:pt idx="182">
                  <c:v>20.171681326774337</c:v>
                </c:pt>
                <c:pt idx="183">
                  <c:v>20.080579605917137</c:v>
                </c:pt>
                <c:pt idx="184">
                  <c:v>20.034274504023536</c:v>
                </c:pt>
                <c:pt idx="185">
                  <c:v>19.975003547675136</c:v>
                </c:pt>
                <c:pt idx="186">
                  <c:v>19.911004828355537</c:v>
                </c:pt>
                <c:pt idx="187">
                  <c:v>19.911182296935536</c:v>
                </c:pt>
                <c:pt idx="188">
                  <c:v>19.889630512580336</c:v>
                </c:pt>
                <c:pt idx="189">
                  <c:v>19.864039543344337</c:v>
                </c:pt>
                <c:pt idx="190">
                  <c:v>19.892548096035537</c:v>
                </c:pt>
                <c:pt idx="191">
                  <c:v>19.895227871593537</c:v>
                </c:pt>
                <c:pt idx="192">
                  <c:v>19.895234970336737</c:v>
                </c:pt>
                <c:pt idx="193">
                  <c:v>19.917525023984737</c:v>
                </c:pt>
                <c:pt idx="194">
                  <c:v>19.917851566171937</c:v>
                </c:pt>
                <c:pt idx="195">
                  <c:v>19.918341379452738</c:v>
                </c:pt>
                <c:pt idx="196">
                  <c:v>19.895568611267137</c:v>
                </c:pt>
                <c:pt idx="197">
                  <c:v>19.883603679603539</c:v>
                </c:pt>
                <c:pt idx="198">
                  <c:v>20.09042556273554</c:v>
                </c:pt>
                <c:pt idx="199">
                  <c:v>20.313397086647541</c:v>
                </c:pt>
                <c:pt idx="200">
                  <c:v>20.551038163382341</c:v>
                </c:pt>
                <c:pt idx="201">
                  <c:v>20.785892983411141</c:v>
                </c:pt>
                <c:pt idx="202">
                  <c:v>20.786961344262743</c:v>
                </c:pt>
                <c:pt idx="203">
                  <c:v>20.764479624548343</c:v>
                </c:pt>
                <c:pt idx="204">
                  <c:v>20.587415672910744</c:v>
                </c:pt>
                <c:pt idx="205">
                  <c:v>20.590272917048743</c:v>
                </c:pt>
                <c:pt idx="206">
                  <c:v>20.686027864073544</c:v>
                </c:pt>
                <c:pt idx="207">
                  <c:v>20.780717999618343</c:v>
                </c:pt>
                <c:pt idx="208">
                  <c:v>20.875436530135943</c:v>
                </c:pt>
                <c:pt idx="209">
                  <c:v>20.948298030340744</c:v>
                </c:pt>
                <c:pt idx="210">
                  <c:v>20.992370577497944</c:v>
                </c:pt>
                <c:pt idx="211">
                  <c:v>21.051251102970344</c:v>
                </c:pt>
                <c:pt idx="212">
                  <c:v>21.397520697523145</c:v>
                </c:pt>
                <c:pt idx="213">
                  <c:v>21.683312549383544</c:v>
                </c:pt>
                <c:pt idx="214">
                  <c:v>21.997297059862746</c:v>
                </c:pt>
                <c:pt idx="215">
                  <c:v>22.295121281447145</c:v>
                </c:pt>
                <c:pt idx="216">
                  <c:v>22.604701021770744</c:v>
                </c:pt>
                <c:pt idx="217">
                  <c:v>22.940982684641146</c:v>
                </c:pt>
                <c:pt idx="218">
                  <c:v>23.227711570603944</c:v>
                </c:pt>
                <c:pt idx="219">
                  <c:v>23.488980814079945</c:v>
                </c:pt>
                <c:pt idx="220">
                  <c:v>23.750147125779545</c:v>
                </c:pt>
                <c:pt idx="221">
                  <c:v>24.005283055130747</c:v>
                </c:pt>
                <c:pt idx="222">
                  <c:v>24.264685329145145</c:v>
                </c:pt>
                <c:pt idx="223">
                  <c:v>24.500541071965145</c:v>
                </c:pt>
                <c:pt idx="224">
                  <c:v>24.714245186629544</c:v>
                </c:pt>
                <c:pt idx="225">
                  <c:v>24.904548294335143</c:v>
                </c:pt>
                <c:pt idx="226">
                  <c:v>25.148571141206745</c:v>
                </c:pt>
                <c:pt idx="227">
                  <c:v>25.388444772677946</c:v>
                </c:pt>
                <c:pt idx="228">
                  <c:v>25.609595468959146</c:v>
                </c:pt>
                <c:pt idx="229">
                  <c:v>25.860564436051945</c:v>
                </c:pt>
                <c:pt idx="230">
                  <c:v>26.113911482116745</c:v>
                </c:pt>
                <c:pt idx="231">
                  <c:v>26.342707524824345</c:v>
                </c:pt>
                <c:pt idx="232">
                  <c:v>26.579408018085143</c:v>
                </c:pt>
                <c:pt idx="233">
                  <c:v>26.811430439577144</c:v>
                </c:pt>
                <c:pt idx="234">
                  <c:v>27.041309040622743</c:v>
                </c:pt>
                <c:pt idx="235">
                  <c:v>27.279610300475142</c:v>
                </c:pt>
                <c:pt idx="236">
                  <c:v>27.50922624802234</c:v>
                </c:pt>
                <c:pt idx="237">
                  <c:v>27.70703272729034</c:v>
                </c:pt>
                <c:pt idx="238">
                  <c:v>27.91667281147274</c:v>
                </c:pt>
                <c:pt idx="239">
                  <c:v>28.16330799584194</c:v>
                </c:pt>
                <c:pt idx="240">
                  <c:v>28.407735471075942</c:v>
                </c:pt>
                <c:pt idx="241">
                  <c:v>28.608132991611942</c:v>
                </c:pt>
                <c:pt idx="242">
                  <c:v>28.832527813535542</c:v>
                </c:pt>
                <c:pt idx="243">
                  <c:v>29.094624060594342</c:v>
                </c:pt>
                <c:pt idx="244">
                  <c:v>29.321343720915941</c:v>
                </c:pt>
                <c:pt idx="245">
                  <c:v>29.585133018227943</c:v>
                </c:pt>
                <c:pt idx="246">
                  <c:v>29.754725542647542</c:v>
                </c:pt>
                <c:pt idx="247">
                  <c:v>29.95460485492994</c:v>
                </c:pt>
                <c:pt idx="248">
                  <c:v>30.15573354601554</c:v>
                </c:pt>
                <c:pt idx="249">
                  <c:v>30.386389459441538</c:v>
                </c:pt>
                <c:pt idx="250">
                  <c:v>30.624747509239537</c:v>
                </c:pt>
                <c:pt idx="251">
                  <c:v>30.856567616550336</c:v>
                </c:pt>
                <c:pt idx="252">
                  <c:v>31.049355284375935</c:v>
                </c:pt>
                <c:pt idx="253">
                  <c:v>31.281895914121534</c:v>
                </c:pt>
                <c:pt idx="254">
                  <c:v>31.527505330098336</c:v>
                </c:pt>
                <c:pt idx="255">
                  <c:v>31.765760448119934</c:v>
                </c:pt>
                <c:pt idx="256">
                  <c:v>31.971258415645135</c:v>
                </c:pt>
                <c:pt idx="257">
                  <c:v>32.175418270077138</c:v>
                </c:pt>
                <c:pt idx="258">
                  <c:v>32.370175839140735</c:v>
                </c:pt>
                <c:pt idx="259">
                  <c:v>32.566133095805135</c:v>
                </c:pt>
                <c:pt idx="260">
                  <c:v>32.762700844384739</c:v>
                </c:pt>
                <c:pt idx="261">
                  <c:v>32.944439318419541</c:v>
                </c:pt>
                <c:pt idx="262">
                  <c:v>33.13697143148994</c:v>
                </c:pt>
                <c:pt idx="263">
                  <c:v>33.321577797777543</c:v>
                </c:pt>
                <c:pt idx="264">
                  <c:v>33.500246065378342</c:v>
                </c:pt>
                <c:pt idx="265">
                  <c:v>33.560198501073941</c:v>
                </c:pt>
                <c:pt idx="266">
                  <c:v>33.740765682480742</c:v>
                </c:pt>
                <c:pt idx="267">
                  <c:v>33.905058995101541</c:v>
                </c:pt>
                <c:pt idx="268">
                  <c:v>34.044545749609938</c:v>
                </c:pt>
                <c:pt idx="269">
                  <c:v>34.051396036797939</c:v>
                </c:pt>
                <c:pt idx="270">
                  <c:v>34.153429822183142</c:v>
                </c:pt>
                <c:pt idx="271">
                  <c:v>34.287056564179942</c:v>
                </c:pt>
                <c:pt idx="272">
                  <c:v>34.482793759805141</c:v>
                </c:pt>
                <c:pt idx="273">
                  <c:v>34.605495536017138</c:v>
                </c:pt>
                <c:pt idx="274">
                  <c:v>34.779719990374737</c:v>
                </c:pt>
                <c:pt idx="275">
                  <c:v>34.963510001194336</c:v>
                </c:pt>
                <c:pt idx="276">
                  <c:v>35.118138374948337</c:v>
                </c:pt>
                <c:pt idx="277">
                  <c:v>35.30155570174994</c:v>
                </c:pt>
                <c:pt idx="278">
                  <c:v>35.477256694693139</c:v>
                </c:pt>
                <c:pt idx="279">
                  <c:v>35.664173701892338</c:v>
                </c:pt>
                <c:pt idx="280">
                  <c:v>35.86217184722674</c:v>
                </c:pt>
                <c:pt idx="281">
                  <c:v>36.056283430659143</c:v>
                </c:pt>
                <c:pt idx="282">
                  <c:v>36.249699337257944</c:v>
                </c:pt>
                <c:pt idx="283">
                  <c:v>36.437170046426743</c:v>
                </c:pt>
                <c:pt idx="284">
                  <c:v>36.62401251682234</c:v>
                </c:pt>
                <c:pt idx="285">
                  <c:v>36.801395911903938</c:v>
                </c:pt>
                <c:pt idx="286">
                  <c:v>36.986587924505535</c:v>
                </c:pt>
                <c:pt idx="287">
                  <c:v>37.056081071061932</c:v>
                </c:pt>
                <c:pt idx="288">
                  <c:v>37.118684887342731</c:v>
                </c:pt>
                <c:pt idx="289">
                  <c:v>37.301385241081128</c:v>
                </c:pt>
                <c:pt idx="290">
                  <c:v>37.48778758939833</c:v>
                </c:pt>
                <c:pt idx="291">
                  <c:v>37.628864462383532</c:v>
                </c:pt>
                <c:pt idx="292">
                  <c:v>37.790282784008333</c:v>
                </c:pt>
                <c:pt idx="293">
                  <c:v>37.944307764590334</c:v>
                </c:pt>
                <c:pt idx="294">
                  <c:v>38.086836330559933</c:v>
                </c:pt>
                <c:pt idx="295">
                  <c:v>38.231143131701131</c:v>
                </c:pt>
                <c:pt idx="296">
                  <c:v>38.36380444462273</c:v>
                </c:pt>
                <c:pt idx="297">
                  <c:v>38.507770506090331</c:v>
                </c:pt>
                <c:pt idx="298">
                  <c:v>38.653397673466728</c:v>
                </c:pt>
                <c:pt idx="299">
                  <c:v>38.81238467554553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7-4666-BB64-0BCA7401C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97416"/>
        <c:axId val="1"/>
      </c:lineChart>
      <c:dateAx>
        <c:axId val="19149741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1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7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709427462868705"/>
          <c:y val="0.58845725344914046"/>
          <c:w val="0.28717960702941669"/>
          <c:h val="0.185696532005272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338306509050773"/>
          <c:y val="1.11888245605079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0270921948916"/>
          <c:y val="9.9300817974507946E-2"/>
          <c:w val="0.75857054156555526"/>
          <c:h val="0.80000095607631749"/>
        </c:manualLayout>
      </c:layout>
      <c:lineChart>
        <c:grouping val="standard"/>
        <c:varyColors val="0"/>
        <c:ser>
          <c:idx val="0"/>
          <c:order val="0"/>
          <c:tx>
            <c:strRef>
              <c:f>'[3]Graph-West'!$O$3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'[3]Graph-West'!$A$5:$A$56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'[3]Graph-West'!$O$5:$O$56</c:f>
              <c:numCache>
                <c:formatCode>General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8-4098-9E27-35F535AE0D50}"/>
            </c:ext>
          </c:extLst>
        </c:ser>
        <c:ser>
          <c:idx val="1"/>
          <c:order val="1"/>
          <c:tx>
            <c:strRef>
              <c:f>'[3]Graph-West'!$S$3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'[3]Graph-West'!$A$5:$A$56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'[3]Graph-West'!$S$5:$S$56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8-4098-9E27-35F535AE0D50}"/>
            </c:ext>
          </c:extLst>
        </c:ser>
        <c:ser>
          <c:idx val="2"/>
          <c:order val="2"/>
          <c:tx>
            <c:strRef>
              <c:f>'[3]Graph-West'!$W$3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'[3]Graph-West'!$A$5:$A$56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'[3]Graph-West'!$W$5:$W$56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8-4098-9E27-35F535AE0D50}"/>
            </c:ext>
          </c:extLst>
        </c:ser>
        <c:ser>
          <c:idx val="3"/>
          <c:order val="3"/>
          <c:tx>
            <c:v>00-01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'[3]Graph-West'!$A$5:$A$56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'[3]Graph-West'!$Y$5:$Y$45</c:f>
              <c:numCache>
                <c:formatCode>General</c:formatCode>
                <c:ptCount val="41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  <c:pt idx="20">
                  <c:v>49.529000000000003</c:v>
                </c:pt>
                <c:pt idx="21">
                  <c:v>48.085999999999999</c:v>
                </c:pt>
                <c:pt idx="22">
                  <c:v>51.482999999999997</c:v>
                </c:pt>
                <c:pt idx="23">
                  <c:v>53.796999999999997</c:v>
                </c:pt>
                <c:pt idx="24">
                  <c:v>60.188000000000002</c:v>
                </c:pt>
                <c:pt idx="25">
                  <c:v>66.06</c:v>
                </c:pt>
                <c:pt idx="26">
                  <c:v>76.551000000000002</c:v>
                </c:pt>
                <c:pt idx="27">
                  <c:v>84.311000000000007</c:v>
                </c:pt>
                <c:pt idx="28">
                  <c:v>87.528999999999996</c:v>
                </c:pt>
                <c:pt idx="29">
                  <c:v>96.34</c:v>
                </c:pt>
                <c:pt idx="30">
                  <c:v>108.36799999999999</c:v>
                </c:pt>
                <c:pt idx="31">
                  <c:v>118.44199999999999</c:v>
                </c:pt>
                <c:pt idx="32">
                  <c:v>123.40900000000001</c:v>
                </c:pt>
                <c:pt idx="33">
                  <c:v>129.82</c:v>
                </c:pt>
                <c:pt idx="34">
                  <c:v>136.83799999999999</c:v>
                </c:pt>
                <c:pt idx="35">
                  <c:v>144.404</c:v>
                </c:pt>
                <c:pt idx="36">
                  <c:v>149.89400000000001</c:v>
                </c:pt>
                <c:pt idx="37">
                  <c:v>156.952</c:v>
                </c:pt>
                <c:pt idx="38">
                  <c:v>162.572</c:v>
                </c:pt>
                <c:pt idx="39">
                  <c:v>172.32</c:v>
                </c:pt>
                <c:pt idx="40">
                  <c:v>170.333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8-4098-9E27-35F535AE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95776"/>
        <c:axId val="1"/>
      </c:lineChart>
      <c:dateAx>
        <c:axId val="1914957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5776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357773935962644"/>
          <c:y val="0.61258814468780953"/>
          <c:w val="0.24292141114967686"/>
          <c:h val="0.2363639188407301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2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4.xml"/><Relationship Id="rId1" Type="http://schemas.openxmlformats.org/officeDocument/2006/relationships/image" Target="../media/image1.emf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99060</xdr:rowOff>
    </xdr:from>
    <xdr:to>
      <xdr:col>5</xdr:col>
      <xdr:colOff>472440</xdr:colOff>
      <xdr:row>11</xdr:row>
      <xdr:rowOff>53340</xdr:rowOff>
    </xdr:to>
    <xdr:sp macro="" textlink="">
      <xdr:nvSpPr>
        <xdr:cNvPr id="5121" name="Oval 1"/>
        <xdr:cNvSpPr>
          <a:spLocks noChangeArrowheads="1"/>
        </xdr:cNvSpPr>
      </xdr:nvSpPr>
      <xdr:spPr bwMode="auto">
        <a:xfrm>
          <a:off x="3878580" y="1851660"/>
          <a:ext cx="39624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632460</xdr:colOff>
      <xdr:row>6</xdr:row>
      <xdr:rowOff>160020</xdr:rowOff>
    </xdr:from>
    <xdr:to>
      <xdr:col>17</xdr:col>
      <xdr:colOff>114300</xdr:colOff>
      <xdr:row>8</xdr:row>
      <xdr:rowOff>83820</xdr:rowOff>
    </xdr:to>
    <xdr:sp macro="" textlink="">
      <xdr:nvSpPr>
        <xdr:cNvPr id="5122" name="Oval 2"/>
        <xdr:cNvSpPr>
          <a:spLocks noChangeArrowheads="1"/>
        </xdr:cNvSpPr>
      </xdr:nvSpPr>
      <xdr:spPr bwMode="auto">
        <a:xfrm>
          <a:off x="14668500" y="1249680"/>
          <a:ext cx="350520" cy="3657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693420</xdr:colOff>
      <xdr:row>22</xdr:row>
      <xdr:rowOff>38100</xdr:rowOff>
    </xdr:from>
    <xdr:to>
      <xdr:col>9</xdr:col>
      <xdr:colOff>198120</xdr:colOff>
      <xdr:row>24</xdr:row>
      <xdr:rowOff>76200</xdr:rowOff>
    </xdr:to>
    <xdr:sp macro="" textlink="">
      <xdr:nvSpPr>
        <xdr:cNvPr id="5123" name="Oval 3"/>
        <xdr:cNvSpPr>
          <a:spLocks noChangeArrowheads="1"/>
        </xdr:cNvSpPr>
      </xdr:nvSpPr>
      <xdr:spPr bwMode="auto">
        <a:xfrm>
          <a:off x="7292340" y="4411980"/>
          <a:ext cx="42672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693420</xdr:colOff>
      <xdr:row>39</xdr:row>
      <xdr:rowOff>137160</xdr:rowOff>
    </xdr:from>
    <xdr:to>
      <xdr:col>14</xdr:col>
      <xdr:colOff>198120</xdr:colOff>
      <xdr:row>42</xdr:row>
      <xdr:rowOff>7620</xdr:rowOff>
    </xdr:to>
    <xdr:sp macro="" textlink="">
      <xdr:nvSpPr>
        <xdr:cNvPr id="5124" name="Oval 4"/>
        <xdr:cNvSpPr>
          <a:spLocks noChangeArrowheads="1"/>
        </xdr:cNvSpPr>
      </xdr:nvSpPr>
      <xdr:spPr bwMode="auto">
        <a:xfrm>
          <a:off x="11902440" y="7520940"/>
          <a:ext cx="44196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845820</xdr:colOff>
      <xdr:row>50</xdr:row>
      <xdr:rowOff>144780</xdr:rowOff>
    </xdr:from>
    <xdr:to>
      <xdr:col>17</xdr:col>
      <xdr:colOff>350520</xdr:colOff>
      <xdr:row>52</xdr:row>
      <xdr:rowOff>167640</xdr:rowOff>
    </xdr:to>
    <xdr:sp macro="" textlink="">
      <xdr:nvSpPr>
        <xdr:cNvPr id="5125" name="Oval 5"/>
        <xdr:cNvSpPr>
          <a:spLocks noChangeArrowheads="1"/>
        </xdr:cNvSpPr>
      </xdr:nvSpPr>
      <xdr:spPr bwMode="auto">
        <a:xfrm>
          <a:off x="14881860" y="9471660"/>
          <a:ext cx="373380" cy="411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22860</xdr:colOff>
      <xdr:row>14</xdr:row>
      <xdr:rowOff>15240</xdr:rowOff>
    </xdr:from>
    <xdr:to>
      <xdr:col>9</xdr:col>
      <xdr:colOff>373380</xdr:colOff>
      <xdr:row>15</xdr:row>
      <xdr:rowOff>99060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7543800" y="2872740"/>
          <a:ext cx="35052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45720</xdr:colOff>
      <xdr:row>37</xdr:row>
      <xdr:rowOff>76200</xdr:rowOff>
    </xdr:from>
    <xdr:to>
      <xdr:col>17</xdr:col>
      <xdr:colOff>274320</xdr:colOff>
      <xdr:row>52</xdr:row>
      <xdr:rowOff>38100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>
          <a:off x="11254740" y="7094220"/>
          <a:ext cx="3924300" cy="2659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45720</xdr:colOff>
      <xdr:row>8</xdr:row>
      <xdr:rowOff>15240</xdr:rowOff>
    </xdr:from>
    <xdr:to>
      <xdr:col>16</xdr:col>
      <xdr:colOff>800100</xdr:colOff>
      <xdr:row>40</xdr:row>
      <xdr:rowOff>160020</xdr:rowOff>
    </xdr:to>
    <xdr:sp macro="" textlink="">
      <xdr:nvSpPr>
        <xdr:cNvPr id="5128" name="Line 8"/>
        <xdr:cNvSpPr>
          <a:spLocks noChangeShapeType="1"/>
        </xdr:cNvSpPr>
      </xdr:nvSpPr>
      <xdr:spPr bwMode="auto">
        <a:xfrm flipH="1">
          <a:off x="12192000" y="1546860"/>
          <a:ext cx="2644140" cy="6172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510540</xdr:colOff>
      <xdr:row>52</xdr:row>
      <xdr:rowOff>30480</xdr:rowOff>
    </xdr:from>
    <xdr:to>
      <xdr:col>17</xdr:col>
      <xdr:colOff>99060</xdr:colOff>
      <xdr:row>56</xdr:row>
      <xdr:rowOff>160020</xdr:rowOff>
    </xdr:to>
    <xdr:sp macro="" textlink="">
      <xdr:nvSpPr>
        <xdr:cNvPr id="5129" name="Line 9"/>
        <xdr:cNvSpPr>
          <a:spLocks noChangeShapeType="1"/>
        </xdr:cNvSpPr>
      </xdr:nvSpPr>
      <xdr:spPr bwMode="auto">
        <a:xfrm flipH="1">
          <a:off x="14546580" y="9745980"/>
          <a:ext cx="457200" cy="830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32</xdr:row>
      <xdr:rowOff>0</xdr:rowOff>
    </xdr:from>
    <xdr:to>
      <xdr:col>6</xdr:col>
      <xdr:colOff>754380</xdr:colOff>
      <xdr:row>34</xdr:row>
      <xdr:rowOff>83820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 flipV="1">
          <a:off x="5029200" y="6141720"/>
          <a:ext cx="487680" cy="434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396240</xdr:colOff>
      <xdr:row>15</xdr:row>
      <xdr:rowOff>121920</xdr:rowOff>
    </xdr:from>
    <xdr:to>
      <xdr:col>9</xdr:col>
      <xdr:colOff>198120</xdr:colOff>
      <xdr:row>20</xdr:row>
      <xdr:rowOff>45720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6995160" y="3200400"/>
          <a:ext cx="723900" cy="868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243840</xdr:colOff>
      <xdr:row>16</xdr:row>
      <xdr:rowOff>114300</xdr:rowOff>
    </xdr:from>
    <xdr:to>
      <xdr:col>17</xdr:col>
      <xdr:colOff>617220</xdr:colOff>
      <xdr:row>18</xdr:row>
      <xdr:rowOff>83820</xdr:rowOff>
    </xdr:to>
    <xdr:sp macro="" textlink="">
      <xdr:nvSpPr>
        <xdr:cNvPr id="5132" name="Oval 12"/>
        <xdr:cNvSpPr>
          <a:spLocks noChangeArrowheads="1"/>
        </xdr:cNvSpPr>
      </xdr:nvSpPr>
      <xdr:spPr bwMode="auto">
        <a:xfrm>
          <a:off x="15148560" y="3413760"/>
          <a:ext cx="373380" cy="342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830580</xdr:colOff>
      <xdr:row>17</xdr:row>
      <xdr:rowOff>99060</xdr:rowOff>
    </xdr:from>
    <xdr:to>
      <xdr:col>17</xdr:col>
      <xdr:colOff>297180</xdr:colOff>
      <xdr:row>17</xdr:row>
      <xdr:rowOff>114300</xdr:rowOff>
    </xdr:to>
    <xdr:sp macro="" textlink="">
      <xdr:nvSpPr>
        <xdr:cNvPr id="5133" name="Line 13"/>
        <xdr:cNvSpPr>
          <a:spLocks noChangeShapeType="1"/>
        </xdr:cNvSpPr>
      </xdr:nvSpPr>
      <xdr:spPr bwMode="auto">
        <a:xfrm flipV="1">
          <a:off x="13898880" y="3596640"/>
          <a:ext cx="130302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44</xdr:row>
      <xdr:rowOff>114300</xdr:rowOff>
    </xdr:from>
    <xdr:to>
      <xdr:col>11</xdr:col>
      <xdr:colOff>396240</xdr:colOff>
      <xdr:row>46</xdr:row>
      <xdr:rowOff>144780</xdr:rowOff>
    </xdr:to>
    <xdr:sp macro="" textlink="">
      <xdr:nvSpPr>
        <xdr:cNvPr id="5134" name="Oval 14"/>
        <xdr:cNvSpPr>
          <a:spLocks noChangeArrowheads="1"/>
        </xdr:cNvSpPr>
      </xdr:nvSpPr>
      <xdr:spPr bwMode="auto">
        <a:xfrm>
          <a:off x="9380220" y="8389620"/>
          <a:ext cx="37338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312420</xdr:colOff>
      <xdr:row>46</xdr:row>
      <xdr:rowOff>30480</xdr:rowOff>
    </xdr:from>
    <xdr:to>
      <xdr:col>12</xdr:col>
      <xdr:colOff>99060</xdr:colOff>
      <xdr:row>46</xdr:row>
      <xdr:rowOff>30480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 flipH="1" flipV="1">
          <a:off x="9669780" y="8656320"/>
          <a:ext cx="769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54</xdr:row>
      <xdr:rowOff>15240</xdr:rowOff>
    </xdr:from>
    <xdr:to>
      <xdr:col>9</xdr:col>
      <xdr:colOff>167640</xdr:colOff>
      <xdr:row>54</xdr:row>
      <xdr:rowOff>15240</xdr:rowOff>
    </xdr:to>
    <xdr:sp macro="" textlink="">
      <xdr:nvSpPr>
        <xdr:cNvPr id="5136" name="Line 16"/>
        <xdr:cNvSpPr>
          <a:spLocks noChangeShapeType="1"/>
        </xdr:cNvSpPr>
      </xdr:nvSpPr>
      <xdr:spPr bwMode="auto">
        <a:xfrm flipH="1" flipV="1">
          <a:off x="6865620" y="10081260"/>
          <a:ext cx="822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</xdr:colOff>
      <xdr:row>53</xdr:row>
      <xdr:rowOff>0</xdr:rowOff>
    </xdr:from>
    <xdr:to>
      <xdr:col>8</xdr:col>
      <xdr:colOff>403860</xdr:colOff>
      <xdr:row>55</xdr:row>
      <xdr:rowOff>38100</xdr:rowOff>
    </xdr:to>
    <xdr:sp macro="" textlink="">
      <xdr:nvSpPr>
        <xdr:cNvPr id="5137" name="Oval 17"/>
        <xdr:cNvSpPr>
          <a:spLocks noChangeArrowheads="1"/>
        </xdr:cNvSpPr>
      </xdr:nvSpPr>
      <xdr:spPr bwMode="auto">
        <a:xfrm>
          <a:off x="6629400" y="989076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175260</xdr:colOff>
      <xdr:row>17</xdr:row>
      <xdr:rowOff>53340</xdr:rowOff>
    </xdr:from>
    <xdr:to>
      <xdr:col>7</xdr:col>
      <xdr:colOff>556260</xdr:colOff>
      <xdr:row>18</xdr:row>
      <xdr:rowOff>144780</xdr:rowOff>
    </xdr:to>
    <xdr:sp macro="" textlink="">
      <xdr:nvSpPr>
        <xdr:cNvPr id="5138" name="Line 18"/>
        <xdr:cNvSpPr>
          <a:spLocks noChangeShapeType="1"/>
        </xdr:cNvSpPr>
      </xdr:nvSpPr>
      <xdr:spPr bwMode="auto">
        <a:xfrm>
          <a:off x="5836920" y="3550920"/>
          <a:ext cx="38100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30</xdr:row>
      <xdr:rowOff>45720</xdr:rowOff>
    </xdr:from>
    <xdr:to>
      <xdr:col>11</xdr:col>
      <xdr:colOff>617220</xdr:colOff>
      <xdr:row>31</xdr:row>
      <xdr:rowOff>60960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9700260" y="5836920"/>
          <a:ext cx="27432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12</xdr:row>
      <xdr:rowOff>121920</xdr:rowOff>
    </xdr:from>
    <xdr:to>
      <xdr:col>6</xdr:col>
      <xdr:colOff>579120</xdr:colOff>
      <xdr:row>14</xdr:row>
      <xdr:rowOff>99060</xdr:rowOff>
    </xdr:to>
    <xdr:sp macro="" textlink="">
      <xdr:nvSpPr>
        <xdr:cNvPr id="5140" name="AutoShape 20"/>
        <xdr:cNvSpPr>
          <a:spLocks noChangeArrowheads="1"/>
        </xdr:cNvSpPr>
      </xdr:nvSpPr>
      <xdr:spPr bwMode="auto">
        <a:xfrm>
          <a:off x="4991100" y="2537460"/>
          <a:ext cx="350520" cy="4191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419100</xdr:colOff>
      <xdr:row>28</xdr:row>
      <xdr:rowOff>30480</xdr:rowOff>
    </xdr:from>
    <xdr:to>
      <xdr:col>10</xdr:col>
      <xdr:colOff>762000</xdr:colOff>
      <xdr:row>30</xdr:row>
      <xdr:rowOff>0</xdr:rowOff>
    </xdr:to>
    <xdr:sp macro="" textlink="">
      <xdr:nvSpPr>
        <xdr:cNvPr id="5141" name="AutoShape 21"/>
        <xdr:cNvSpPr>
          <a:spLocks noChangeArrowheads="1"/>
        </xdr:cNvSpPr>
      </xdr:nvSpPr>
      <xdr:spPr bwMode="auto">
        <a:xfrm>
          <a:off x="8907780" y="5471160"/>
          <a:ext cx="34290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44</xdr:row>
      <xdr:rowOff>15240</xdr:rowOff>
    </xdr:from>
    <xdr:to>
      <xdr:col>15</xdr:col>
      <xdr:colOff>563880</xdr:colOff>
      <xdr:row>46</xdr:row>
      <xdr:rowOff>0</xdr:rowOff>
    </xdr:to>
    <xdr:sp macro="" textlink="">
      <xdr:nvSpPr>
        <xdr:cNvPr id="5142" name="AutoShape 22"/>
        <xdr:cNvSpPr>
          <a:spLocks noChangeArrowheads="1"/>
        </xdr:cNvSpPr>
      </xdr:nvSpPr>
      <xdr:spPr bwMode="auto">
        <a:xfrm>
          <a:off x="13296900" y="8290560"/>
          <a:ext cx="3352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655320</xdr:colOff>
      <xdr:row>54</xdr:row>
      <xdr:rowOff>0</xdr:rowOff>
    </xdr:from>
    <xdr:to>
      <xdr:col>19</xdr:col>
      <xdr:colOff>129540</xdr:colOff>
      <xdr:row>55</xdr:row>
      <xdr:rowOff>160020</xdr:rowOff>
    </xdr:to>
    <xdr:sp macro="" textlink="">
      <xdr:nvSpPr>
        <xdr:cNvPr id="5143" name="AutoShape 23"/>
        <xdr:cNvSpPr>
          <a:spLocks noChangeArrowheads="1"/>
        </xdr:cNvSpPr>
      </xdr:nvSpPr>
      <xdr:spPr bwMode="auto">
        <a:xfrm>
          <a:off x="16451580" y="10066020"/>
          <a:ext cx="4114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716280</xdr:colOff>
      <xdr:row>43</xdr:row>
      <xdr:rowOff>0</xdr:rowOff>
    </xdr:from>
    <xdr:to>
      <xdr:col>15</xdr:col>
      <xdr:colOff>182880</xdr:colOff>
      <xdr:row>44</xdr:row>
      <xdr:rowOff>45720</xdr:rowOff>
    </xdr:to>
    <xdr:sp macro="" textlink="">
      <xdr:nvSpPr>
        <xdr:cNvPr id="5144" name="Freeform 24"/>
        <xdr:cNvSpPr>
          <a:spLocks/>
        </xdr:cNvSpPr>
      </xdr:nvSpPr>
      <xdr:spPr bwMode="auto">
        <a:xfrm>
          <a:off x="12862560" y="8100060"/>
          <a:ext cx="388620" cy="22098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655320</xdr:colOff>
      <xdr:row>53</xdr:row>
      <xdr:rowOff>91440</xdr:rowOff>
    </xdr:from>
    <xdr:to>
      <xdr:col>18</xdr:col>
      <xdr:colOff>167640</xdr:colOff>
      <xdr:row>54</xdr:row>
      <xdr:rowOff>45720</xdr:rowOff>
    </xdr:to>
    <xdr:sp macro="" textlink="">
      <xdr:nvSpPr>
        <xdr:cNvPr id="5145" name="Line 25"/>
        <xdr:cNvSpPr>
          <a:spLocks noChangeShapeType="1"/>
        </xdr:cNvSpPr>
      </xdr:nvSpPr>
      <xdr:spPr bwMode="auto">
        <a:xfrm flipH="1" flipV="1">
          <a:off x="15560040" y="9982200"/>
          <a:ext cx="40386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38</xdr:row>
      <xdr:rowOff>38100</xdr:rowOff>
    </xdr:from>
    <xdr:to>
      <xdr:col>14</xdr:col>
      <xdr:colOff>403860</xdr:colOff>
      <xdr:row>40</xdr:row>
      <xdr:rowOff>53340</xdr:rowOff>
    </xdr:to>
    <xdr:sp macro="" textlink="">
      <xdr:nvSpPr>
        <xdr:cNvPr id="5146" name="Line 26"/>
        <xdr:cNvSpPr>
          <a:spLocks noChangeShapeType="1"/>
        </xdr:cNvSpPr>
      </xdr:nvSpPr>
      <xdr:spPr bwMode="auto">
        <a:xfrm flipH="1">
          <a:off x="12390120" y="7239000"/>
          <a:ext cx="16002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40</xdr:row>
      <xdr:rowOff>76200</xdr:rowOff>
    </xdr:from>
    <xdr:to>
      <xdr:col>14</xdr:col>
      <xdr:colOff>548640</xdr:colOff>
      <xdr:row>41</xdr:row>
      <xdr:rowOff>83820</xdr:rowOff>
    </xdr:to>
    <xdr:sp macro="" textlink="">
      <xdr:nvSpPr>
        <xdr:cNvPr id="5147" name="Line 27"/>
        <xdr:cNvSpPr>
          <a:spLocks noChangeShapeType="1"/>
        </xdr:cNvSpPr>
      </xdr:nvSpPr>
      <xdr:spPr bwMode="auto">
        <a:xfrm>
          <a:off x="12390120" y="7635240"/>
          <a:ext cx="30480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373380</xdr:colOff>
      <xdr:row>16</xdr:row>
      <xdr:rowOff>350520</xdr:rowOff>
    </xdr:from>
    <xdr:to>
      <xdr:col>16</xdr:col>
      <xdr:colOff>754380</xdr:colOff>
      <xdr:row>16</xdr:row>
      <xdr:rowOff>350520</xdr:rowOff>
    </xdr:to>
    <xdr:sp macro="" textlink="">
      <xdr:nvSpPr>
        <xdr:cNvPr id="5148" name="Line 28"/>
        <xdr:cNvSpPr>
          <a:spLocks noChangeShapeType="1"/>
        </xdr:cNvSpPr>
      </xdr:nvSpPr>
      <xdr:spPr bwMode="auto">
        <a:xfrm>
          <a:off x="14409420" y="3497580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662940</xdr:colOff>
      <xdr:row>54</xdr:row>
      <xdr:rowOff>0</xdr:rowOff>
    </xdr:from>
    <xdr:to>
      <xdr:col>16</xdr:col>
      <xdr:colOff>861060</xdr:colOff>
      <xdr:row>56</xdr:row>
      <xdr:rowOff>0</xdr:rowOff>
    </xdr:to>
    <xdr:sp macro="" textlink="">
      <xdr:nvSpPr>
        <xdr:cNvPr id="5149" name="Line 29"/>
        <xdr:cNvSpPr>
          <a:spLocks noChangeShapeType="1"/>
        </xdr:cNvSpPr>
      </xdr:nvSpPr>
      <xdr:spPr bwMode="auto">
        <a:xfrm flipH="1">
          <a:off x="14698980" y="10066020"/>
          <a:ext cx="19812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518160</xdr:colOff>
      <xdr:row>45</xdr:row>
      <xdr:rowOff>114300</xdr:rowOff>
    </xdr:from>
    <xdr:to>
      <xdr:col>11</xdr:col>
      <xdr:colOff>853440</xdr:colOff>
      <xdr:row>45</xdr:row>
      <xdr:rowOff>114300</xdr:rowOff>
    </xdr:to>
    <xdr:sp macro="" textlink="">
      <xdr:nvSpPr>
        <xdr:cNvPr id="5150" name="Line 30"/>
        <xdr:cNvSpPr>
          <a:spLocks noChangeShapeType="1"/>
        </xdr:cNvSpPr>
      </xdr:nvSpPr>
      <xdr:spPr bwMode="auto">
        <a:xfrm flipH="1" flipV="1">
          <a:off x="9875520" y="856488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541020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5151" name="Line 31"/>
        <xdr:cNvSpPr>
          <a:spLocks noChangeShapeType="1"/>
        </xdr:cNvSpPr>
      </xdr:nvSpPr>
      <xdr:spPr bwMode="auto">
        <a:xfrm flipH="1" flipV="1">
          <a:off x="7139940" y="1000506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30480</xdr:rowOff>
    </xdr:from>
    <xdr:to>
      <xdr:col>6</xdr:col>
      <xdr:colOff>731520</xdr:colOff>
      <xdr:row>60</xdr:row>
      <xdr:rowOff>30480</xdr:rowOff>
    </xdr:to>
    <xdr:sp macro="" textlink="">
      <xdr:nvSpPr>
        <xdr:cNvPr id="5152" name="Line 32"/>
        <xdr:cNvSpPr>
          <a:spLocks noChangeShapeType="1"/>
        </xdr:cNvSpPr>
      </xdr:nvSpPr>
      <xdr:spPr bwMode="auto">
        <a:xfrm flipH="1">
          <a:off x="4838700" y="1114806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571500</xdr:colOff>
      <xdr:row>59</xdr:row>
      <xdr:rowOff>0</xdr:rowOff>
    </xdr:from>
    <xdr:to>
      <xdr:col>6</xdr:col>
      <xdr:colOff>76200</xdr:colOff>
      <xdr:row>61</xdr:row>
      <xdr:rowOff>45720</xdr:rowOff>
    </xdr:to>
    <xdr:sp macro="" textlink="">
      <xdr:nvSpPr>
        <xdr:cNvPr id="5153" name="Oval 33"/>
        <xdr:cNvSpPr>
          <a:spLocks noChangeArrowheads="1"/>
        </xdr:cNvSpPr>
      </xdr:nvSpPr>
      <xdr:spPr bwMode="auto">
        <a:xfrm>
          <a:off x="4373880" y="10942320"/>
          <a:ext cx="46482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373380</xdr:colOff>
      <xdr:row>61</xdr:row>
      <xdr:rowOff>121920</xdr:rowOff>
    </xdr:from>
    <xdr:to>
      <xdr:col>7</xdr:col>
      <xdr:colOff>175260</xdr:colOff>
      <xdr:row>65</xdr:row>
      <xdr:rowOff>190500</xdr:rowOff>
    </xdr:to>
    <xdr:sp macro="" textlink="">
      <xdr:nvSpPr>
        <xdr:cNvPr id="5154" name="Line 34"/>
        <xdr:cNvSpPr>
          <a:spLocks noChangeShapeType="1"/>
        </xdr:cNvSpPr>
      </xdr:nvSpPr>
      <xdr:spPr bwMode="auto">
        <a:xfrm>
          <a:off x="5135880" y="11414760"/>
          <a:ext cx="70104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213360</xdr:colOff>
      <xdr:row>74</xdr:row>
      <xdr:rowOff>137160</xdr:rowOff>
    </xdr:from>
    <xdr:to>
      <xdr:col>8</xdr:col>
      <xdr:colOff>586740</xdr:colOff>
      <xdr:row>77</xdr:row>
      <xdr:rowOff>0</xdr:rowOff>
    </xdr:to>
    <xdr:sp macro="" textlink="">
      <xdr:nvSpPr>
        <xdr:cNvPr id="5155" name="Oval 35"/>
        <xdr:cNvSpPr>
          <a:spLocks noChangeArrowheads="1"/>
        </xdr:cNvSpPr>
      </xdr:nvSpPr>
      <xdr:spPr bwMode="auto">
        <a:xfrm>
          <a:off x="6812280" y="13754100"/>
          <a:ext cx="37338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518160</xdr:colOff>
      <xdr:row>60</xdr:row>
      <xdr:rowOff>121920</xdr:rowOff>
    </xdr:from>
    <xdr:to>
      <xdr:col>6</xdr:col>
      <xdr:colOff>739140</xdr:colOff>
      <xdr:row>61</xdr:row>
      <xdr:rowOff>137160</xdr:rowOff>
    </xdr:to>
    <xdr:sp macro="" textlink="">
      <xdr:nvSpPr>
        <xdr:cNvPr id="5156" name="Line 36"/>
        <xdr:cNvSpPr>
          <a:spLocks noChangeShapeType="1"/>
        </xdr:cNvSpPr>
      </xdr:nvSpPr>
      <xdr:spPr bwMode="auto">
        <a:xfrm flipH="1">
          <a:off x="5280660" y="11239500"/>
          <a:ext cx="22098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800100</xdr:colOff>
      <xdr:row>63</xdr:row>
      <xdr:rowOff>106680</xdr:rowOff>
    </xdr:from>
    <xdr:to>
      <xdr:col>7</xdr:col>
      <xdr:colOff>114300</xdr:colOff>
      <xdr:row>64</xdr:row>
      <xdr:rowOff>144780</xdr:rowOff>
    </xdr:to>
    <xdr:sp macro="" textlink="">
      <xdr:nvSpPr>
        <xdr:cNvPr id="5157" name="Line 37"/>
        <xdr:cNvSpPr>
          <a:spLocks noChangeShapeType="1"/>
        </xdr:cNvSpPr>
      </xdr:nvSpPr>
      <xdr:spPr bwMode="auto">
        <a:xfrm>
          <a:off x="5562600" y="11750040"/>
          <a:ext cx="21336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175260</xdr:colOff>
      <xdr:row>59</xdr:row>
      <xdr:rowOff>114300</xdr:rowOff>
    </xdr:from>
    <xdr:to>
      <xdr:col>6</xdr:col>
      <xdr:colOff>464820</xdr:colOff>
      <xdr:row>59</xdr:row>
      <xdr:rowOff>114300</xdr:rowOff>
    </xdr:to>
    <xdr:sp macro="" textlink="">
      <xdr:nvSpPr>
        <xdr:cNvPr id="5158" name="Line 38"/>
        <xdr:cNvSpPr>
          <a:spLocks noChangeShapeType="1"/>
        </xdr:cNvSpPr>
      </xdr:nvSpPr>
      <xdr:spPr bwMode="auto">
        <a:xfrm flipH="1">
          <a:off x="4937760" y="11056620"/>
          <a:ext cx="289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464820</xdr:colOff>
      <xdr:row>101</xdr:row>
      <xdr:rowOff>38100</xdr:rowOff>
    </xdr:from>
    <xdr:to>
      <xdr:col>0</xdr:col>
      <xdr:colOff>807720</xdr:colOff>
      <xdr:row>103</xdr:row>
      <xdr:rowOff>15240</xdr:rowOff>
    </xdr:to>
    <xdr:sp macro="" textlink="">
      <xdr:nvSpPr>
        <xdr:cNvPr id="5159" name="AutoShape 39"/>
        <xdr:cNvSpPr>
          <a:spLocks noChangeArrowheads="1"/>
        </xdr:cNvSpPr>
      </xdr:nvSpPr>
      <xdr:spPr bwMode="auto">
        <a:xfrm>
          <a:off x="0" y="18318480"/>
          <a:ext cx="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419100</xdr:colOff>
      <xdr:row>104</xdr:row>
      <xdr:rowOff>76200</xdr:rowOff>
    </xdr:from>
    <xdr:to>
      <xdr:col>0</xdr:col>
      <xdr:colOff>792480</xdr:colOff>
      <xdr:row>106</xdr:row>
      <xdr:rowOff>114300</xdr:rowOff>
    </xdr:to>
    <xdr:sp macro="" textlink="">
      <xdr:nvSpPr>
        <xdr:cNvPr id="5160" name="Oval 40"/>
        <xdr:cNvSpPr>
          <a:spLocks noChangeArrowheads="1"/>
        </xdr:cNvSpPr>
      </xdr:nvSpPr>
      <xdr:spPr bwMode="auto">
        <a:xfrm>
          <a:off x="0" y="18882360"/>
          <a:ext cx="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449580</xdr:colOff>
      <xdr:row>107</xdr:row>
      <xdr:rowOff>99060</xdr:rowOff>
    </xdr:from>
    <xdr:to>
      <xdr:col>0</xdr:col>
      <xdr:colOff>777240</xdr:colOff>
      <xdr:row>109</xdr:row>
      <xdr:rowOff>83820</xdr:rowOff>
    </xdr:to>
    <xdr:sp macro="" textlink="">
      <xdr:nvSpPr>
        <xdr:cNvPr id="5161" name="Rectangle 41"/>
        <xdr:cNvSpPr>
          <a:spLocks noChangeArrowheads="1"/>
        </xdr:cNvSpPr>
      </xdr:nvSpPr>
      <xdr:spPr bwMode="auto">
        <a:xfrm>
          <a:off x="0" y="19431000"/>
          <a:ext cx="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</xdr:colOff>
      <xdr:row>43</xdr:row>
      <xdr:rowOff>0</xdr:rowOff>
    </xdr:from>
    <xdr:to>
      <xdr:col>13</xdr:col>
      <xdr:colOff>457200</xdr:colOff>
      <xdr:row>44</xdr:row>
      <xdr:rowOff>60960</xdr:rowOff>
    </xdr:to>
    <xdr:sp macro="" textlink="">
      <xdr:nvSpPr>
        <xdr:cNvPr id="5162" name="Line 42"/>
        <xdr:cNvSpPr>
          <a:spLocks noChangeShapeType="1"/>
        </xdr:cNvSpPr>
      </xdr:nvSpPr>
      <xdr:spPr bwMode="auto">
        <a:xfrm flipH="1">
          <a:off x="11239500" y="8100060"/>
          <a:ext cx="42672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518160</xdr:colOff>
      <xdr:row>58</xdr:row>
      <xdr:rowOff>45720</xdr:rowOff>
    </xdr:from>
    <xdr:to>
      <xdr:col>23</xdr:col>
      <xdr:colOff>830580</xdr:colOff>
      <xdr:row>59</xdr:row>
      <xdr:rowOff>91440</xdr:rowOff>
    </xdr:to>
    <xdr:sp macro="" textlink="">
      <xdr:nvSpPr>
        <xdr:cNvPr id="5163" name="AutoShape 43"/>
        <xdr:cNvSpPr>
          <a:spLocks noChangeArrowheads="1"/>
        </xdr:cNvSpPr>
      </xdr:nvSpPr>
      <xdr:spPr bwMode="auto">
        <a:xfrm>
          <a:off x="20185380" y="10812780"/>
          <a:ext cx="312420" cy="22098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556260</xdr:colOff>
      <xdr:row>59</xdr:row>
      <xdr:rowOff>76200</xdr:rowOff>
    </xdr:from>
    <xdr:to>
      <xdr:col>23</xdr:col>
      <xdr:colOff>723900</xdr:colOff>
      <xdr:row>60</xdr:row>
      <xdr:rowOff>144780</xdr:rowOff>
    </xdr:to>
    <xdr:sp macro="" textlink="">
      <xdr:nvSpPr>
        <xdr:cNvPr id="5164" name="Line 44"/>
        <xdr:cNvSpPr>
          <a:spLocks noChangeShapeType="1"/>
        </xdr:cNvSpPr>
      </xdr:nvSpPr>
      <xdr:spPr bwMode="auto">
        <a:xfrm flipV="1">
          <a:off x="20223480" y="11018520"/>
          <a:ext cx="16764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30480</xdr:colOff>
      <xdr:row>61</xdr:row>
      <xdr:rowOff>60960</xdr:rowOff>
    </xdr:from>
    <xdr:to>
      <xdr:col>25</xdr:col>
      <xdr:colOff>373380</xdr:colOff>
      <xdr:row>63</xdr:row>
      <xdr:rowOff>0</xdr:rowOff>
    </xdr:to>
    <xdr:sp macro="" textlink="">
      <xdr:nvSpPr>
        <xdr:cNvPr id="5165" name="AutoShape 45"/>
        <xdr:cNvSpPr>
          <a:spLocks noChangeArrowheads="1"/>
        </xdr:cNvSpPr>
      </xdr:nvSpPr>
      <xdr:spPr bwMode="auto">
        <a:xfrm>
          <a:off x="20939760" y="11353800"/>
          <a:ext cx="34290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563880</xdr:colOff>
      <xdr:row>65</xdr:row>
      <xdr:rowOff>121920</xdr:rowOff>
    </xdr:from>
    <xdr:to>
      <xdr:col>28</xdr:col>
      <xdr:colOff>175260</xdr:colOff>
      <xdr:row>67</xdr:row>
      <xdr:rowOff>0</xdr:rowOff>
    </xdr:to>
    <xdr:sp macro="" textlink="">
      <xdr:nvSpPr>
        <xdr:cNvPr id="5166" name="AutoShape 46"/>
        <xdr:cNvSpPr>
          <a:spLocks noChangeArrowheads="1"/>
        </xdr:cNvSpPr>
      </xdr:nvSpPr>
      <xdr:spPr bwMode="auto">
        <a:xfrm>
          <a:off x="23218140" y="12108180"/>
          <a:ext cx="579120" cy="2514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68580</xdr:colOff>
      <xdr:row>62</xdr:row>
      <xdr:rowOff>0</xdr:rowOff>
    </xdr:from>
    <xdr:to>
      <xdr:col>27</xdr:col>
      <xdr:colOff>411480</xdr:colOff>
      <xdr:row>62</xdr:row>
      <xdr:rowOff>137160</xdr:rowOff>
    </xdr:to>
    <xdr:sp macro="" textlink="">
      <xdr:nvSpPr>
        <xdr:cNvPr id="5167" name="Line 47"/>
        <xdr:cNvSpPr>
          <a:spLocks noChangeShapeType="1"/>
        </xdr:cNvSpPr>
      </xdr:nvSpPr>
      <xdr:spPr bwMode="auto">
        <a:xfrm flipH="1">
          <a:off x="22722840" y="11468100"/>
          <a:ext cx="3429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601980</xdr:colOff>
      <xdr:row>58</xdr:row>
      <xdr:rowOff>60960</xdr:rowOff>
    </xdr:from>
    <xdr:to>
      <xdr:col>22</xdr:col>
      <xdr:colOff>76200</xdr:colOff>
      <xdr:row>59</xdr:row>
      <xdr:rowOff>30480</xdr:rowOff>
    </xdr:to>
    <xdr:sp macro="" textlink="">
      <xdr:nvSpPr>
        <xdr:cNvPr id="5168" name="Line 48"/>
        <xdr:cNvSpPr>
          <a:spLocks noChangeShapeType="1"/>
        </xdr:cNvSpPr>
      </xdr:nvSpPr>
      <xdr:spPr bwMode="auto">
        <a:xfrm flipH="1" flipV="1">
          <a:off x="18394680" y="10828020"/>
          <a:ext cx="41148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60960</xdr:colOff>
      <xdr:row>71</xdr:row>
      <xdr:rowOff>76200</xdr:rowOff>
    </xdr:from>
    <xdr:to>
      <xdr:col>31</xdr:col>
      <xdr:colOff>129540</xdr:colOff>
      <xdr:row>71</xdr:row>
      <xdr:rowOff>160020</xdr:rowOff>
    </xdr:to>
    <xdr:sp macro="" textlink="">
      <xdr:nvSpPr>
        <xdr:cNvPr id="5169" name="Line 49"/>
        <xdr:cNvSpPr>
          <a:spLocks noChangeShapeType="1"/>
        </xdr:cNvSpPr>
      </xdr:nvSpPr>
      <xdr:spPr bwMode="auto">
        <a:xfrm flipH="1" flipV="1">
          <a:off x="25908000" y="13152120"/>
          <a:ext cx="6858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449580</xdr:colOff>
      <xdr:row>110</xdr:row>
      <xdr:rowOff>91440</xdr:rowOff>
    </xdr:from>
    <xdr:to>
      <xdr:col>0</xdr:col>
      <xdr:colOff>769620</xdr:colOff>
      <xdr:row>112</xdr:row>
      <xdr:rowOff>60960</xdr:rowOff>
    </xdr:to>
    <xdr:sp macro="" textlink="">
      <xdr:nvSpPr>
        <xdr:cNvPr id="5170" name="AutoShape 50"/>
        <xdr:cNvSpPr>
          <a:spLocks noChangeArrowheads="1"/>
        </xdr:cNvSpPr>
      </xdr:nvSpPr>
      <xdr:spPr bwMode="auto">
        <a:xfrm>
          <a:off x="0" y="19949160"/>
          <a:ext cx="0" cy="32004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822960</xdr:colOff>
      <xdr:row>37</xdr:row>
      <xdr:rowOff>137160</xdr:rowOff>
    </xdr:from>
    <xdr:to>
      <xdr:col>14</xdr:col>
      <xdr:colOff>91440</xdr:colOff>
      <xdr:row>39</xdr:row>
      <xdr:rowOff>83820</xdr:rowOff>
    </xdr:to>
    <xdr:sp macro="" textlink="">
      <xdr:nvSpPr>
        <xdr:cNvPr id="5171" name="Line 51"/>
        <xdr:cNvSpPr>
          <a:spLocks noChangeShapeType="1"/>
        </xdr:cNvSpPr>
      </xdr:nvSpPr>
      <xdr:spPr bwMode="auto">
        <a:xfrm flipH="1">
          <a:off x="12031980" y="7155180"/>
          <a:ext cx="20574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457200</xdr:colOff>
      <xdr:row>38</xdr:row>
      <xdr:rowOff>30480</xdr:rowOff>
    </xdr:from>
    <xdr:to>
      <xdr:col>13</xdr:col>
      <xdr:colOff>800100</xdr:colOff>
      <xdr:row>39</xdr:row>
      <xdr:rowOff>83820</xdr:rowOff>
    </xdr:to>
    <xdr:sp macro="" textlink="">
      <xdr:nvSpPr>
        <xdr:cNvPr id="5172" name="Line 52"/>
        <xdr:cNvSpPr>
          <a:spLocks noChangeShapeType="1"/>
        </xdr:cNvSpPr>
      </xdr:nvSpPr>
      <xdr:spPr bwMode="auto">
        <a:xfrm flipH="1" flipV="1">
          <a:off x="11666220" y="7231380"/>
          <a:ext cx="34290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243840</xdr:colOff>
      <xdr:row>51</xdr:row>
      <xdr:rowOff>30480</xdr:rowOff>
    </xdr:from>
    <xdr:to>
      <xdr:col>21</xdr:col>
      <xdr:colOff>320040</xdr:colOff>
      <xdr:row>57</xdr:row>
      <xdr:rowOff>0</xdr:rowOff>
    </xdr:to>
    <xdr:sp macro="" textlink="">
      <xdr:nvSpPr>
        <xdr:cNvPr id="5173" name="Line 53"/>
        <xdr:cNvSpPr>
          <a:spLocks noChangeShapeType="1"/>
        </xdr:cNvSpPr>
      </xdr:nvSpPr>
      <xdr:spPr bwMode="auto">
        <a:xfrm flipV="1">
          <a:off x="18036540" y="9540240"/>
          <a:ext cx="76200" cy="1051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167640</xdr:colOff>
      <xdr:row>49</xdr:row>
      <xdr:rowOff>76200</xdr:rowOff>
    </xdr:from>
    <xdr:to>
      <xdr:col>21</xdr:col>
      <xdr:colOff>518160</xdr:colOff>
      <xdr:row>51</xdr:row>
      <xdr:rowOff>30480</xdr:rowOff>
    </xdr:to>
    <xdr:sp macro="" textlink="">
      <xdr:nvSpPr>
        <xdr:cNvPr id="5174" name="AutoShape 54"/>
        <xdr:cNvSpPr>
          <a:spLocks noChangeArrowheads="1"/>
        </xdr:cNvSpPr>
      </xdr:nvSpPr>
      <xdr:spPr bwMode="auto">
        <a:xfrm>
          <a:off x="17960340" y="9227820"/>
          <a:ext cx="350520" cy="31242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30</xdr:col>
      <xdr:colOff>274320</xdr:colOff>
      <xdr:row>70</xdr:row>
      <xdr:rowOff>68580</xdr:rowOff>
    </xdr:from>
    <xdr:to>
      <xdr:col>31</xdr:col>
      <xdr:colOff>106680</xdr:colOff>
      <xdr:row>72</xdr:row>
      <xdr:rowOff>53340</xdr:rowOff>
    </xdr:to>
    <xdr:sp macro="" textlink="">
      <xdr:nvSpPr>
        <xdr:cNvPr id="5175" name="Rectangle 55"/>
        <xdr:cNvSpPr>
          <a:spLocks noChangeArrowheads="1"/>
        </xdr:cNvSpPr>
      </xdr:nvSpPr>
      <xdr:spPr bwMode="auto">
        <a:xfrm>
          <a:off x="25542240" y="12961620"/>
          <a:ext cx="41148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495300</xdr:colOff>
      <xdr:row>71</xdr:row>
      <xdr:rowOff>137160</xdr:rowOff>
    </xdr:from>
    <xdr:to>
      <xdr:col>30</xdr:col>
      <xdr:colOff>487680</xdr:colOff>
      <xdr:row>81</xdr:row>
      <xdr:rowOff>45720</xdr:rowOff>
    </xdr:to>
    <xdr:sp macro="" textlink="">
      <xdr:nvSpPr>
        <xdr:cNvPr id="5176" name="Line 56"/>
        <xdr:cNvSpPr>
          <a:spLocks noChangeShapeType="1"/>
        </xdr:cNvSpPr>
      </xdr:nvSpPr>
      <xdr:spPr bwMode="auto">
        <a:xfrm flipV="1">
          <a:off x="24117300" y="13213080"/>
          <a:ext cx="1638300" cy="1691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358140</xdr:colOff>
      <xdr:row>53</xdr:row>
      <xdr:rowOff>0</xdr:rowOff>
    </xdr:from>
    <xdr:to>
      <xdr:col>21</xdr:col>
      <xdr:colOff>388620</xdr:colOff>
      <xdr:row>54</xdr:row>
      <xdr:rowOff>121920</xdr:rowOff>
    </xdr:to>
    <xdr:sp macro="" textlink="">
      <xdr:nvSpPr>
        <xdr:cNvPr id="5177" name="Line 57"/>
        <xdr:cNvSpPr>
          <a:spLocks noChangeShapeType="1"/>
        </xdr:cNvSpPr>
      </xdr:nvSpPr>
      <xdr:spPr bwMode="auto">
        <a:xfrm flipH="1">
          <a:off x="18150840" y="9890760"/>
          <a:ext cx="3048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358140</xdr:colOff>
      <xdr:row>62</xdr:row>
      <xdr:rowOff>68580</xdr:rowOff>
    </xdr:from>
    <xdr:to>
      <xdr:col>25</xdr:col>
      <xdr:colOff>114300</xdr:colOff>
      <xdr:row>84</xdr:row>
      <xdr:rowOff>15240</xdr:rowOff>
    </xdr:to>
    <xdr:sp macro="" textlink="">
      <xdr:nvSpPr>
        <xdr:cNvPr id="5178" name="Line 58"/>
        <xdr:cNvSpPr>
          <a:spLocks noChangeShapeType="1"/>
        </xdr:cNvSpPr>
      </xdr:nvSpPr>
      <xdr:spPr bwMode="auto">
        <a:xfrm flipH="1">
          <a:off x="6019800" y="11536680"/>
          <a:ext cx="15003780" cy="3863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251460</xdr:colOff>
      <xdr:row>50</xdr:row>
      <xdr:rowOff>144780</xdr:rowOff>
    </xdr:from>
    <xdr:to>
      <xdr:col>32</xdr:col>
      <xdr:colOff>68580</xdr:colOff>
      <xdr:row>62</xdr:row>
      <xdr:rowOff>15240</xdr:rowOff>
    </xdr:to>
    <xdr:sp macro="" textlink="">
      <xdr:nvSpPr>
        <xdr:cNvPr id="5179" name="Freeform 59"/>
        <xdr:cNvSpPr>
          <a:spLocks/>
        </xdr:cNvSpPr>
      </xdr:nvSpPr>
      <xdr:spPr bwMode="auto">
        <a:xfrm flipV="1">
          <a:off x="21160740" y="9471660"/>
          <a:ext cx="5509260" cy="201168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274320</xdr:colOff>
      <xdr:row>74</xdr:row>
      <xdr:rowOff>30480</xdr:rowOff>
    </xdr:from>
    <xdr:to>
      <xdr:col>8</xdr:col>
      <xdr:colOff>396240</xdr:colOff>
      <xdr:row>75</xdr:row>
      <xdr:rowOff>15240</xdr:rowOff>
    </xdr:to>
    <xdr:sp macro="" textlink="">
      <xdr:nvSpPr>
        <xdr:cNvPr id="5180" name="Line 60"/>
        <xdr:cNvSpPr>
          <a:spLocks noChangeShapeType="1"/>
        </xdr:cNvSpPr>
      </xdr:nvSpPr>
      <xdr:spPr bwMode="auto">
        <a:xfrm>
          <a:off x="6873240" y="13647420"/>
          <a:ext cx="12192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556260</xdr:colOff>
      <xdr:row>56</xdr:row>
      <xdr:rowOff>60960</xdr:rowOff>
    </xdr:from>
    <xdr:to>
      <xdr:col>8</xdr:col>
      <xdr:colOff>106680</xdr:colOff>
      <xdr:row>58</xdr:row>
      <xdr:rowOff>45720</xdr:rowOff>
    </xdr:to>
    <xdr:sp macro="" textlink="">
      <xdr:nvSpPr>
        <xdr:cNvPr id="5181" name="AutoShape 61"/>
        <xdr:cNvSpPr>
          <a:spLocks noChangeArrowheads="1"/>
        </xdr:cNvSpPr>
      </xdr:nvSpPr>
      <xdr:spPr bwMode="auto">
        <a:xfrm>
          <a:off x="6217920" y="10477500"/>
          <a:ext cx="4876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144780</xdr:colOff>
      <xdr:row>43</xdr:row>
      <xdr:rowOff>0</xdr:rowOff>
    </xdr:from>
    <xdr:to>
      <xdr:col>17</xdr:col>
      <xdr:colOff>419100</xdr:colOff>
      <xdr:row>48</xdr:row>
      <xdr:rowOff>15240</xdr:rowOff>
    </xdr:to>
    <xdr:sp macro="" textlink="">
      <xdr:nvSpPr>
        <xdr:cNvPr id="5182" name="Rectangle 62"/>
        <xdr:cNvSpPr>
          <a:spLocks noChangeArrowheads="1"/>
        </xdr:cNvSpPr>
      </xdr:nvSpPr>
      <xdr:spPr bwMode="auto">
        <a:xfrm>
          <a:off x="14180820" y="8100060"/>
          <a:ext cx="1143000" cy="891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419100</xdr:colOff>
      <xdr:row>15</xdr:row>
      <xdr:rowOff>76200</xdr:rowOff>
    </xdr:from>
    <xdr:to>
      <xdr:col>13</xdr:col>
      <xdr:colOff>144780</xdr:colOff>
      <xdr:row>34</xdr:row>
      <xdr:rowOff>137160</xdr:rowOff>
    </xdr:to>
    <xdr:sp macro="" textlink="">
      <xdr:nvSpPr>
        <xdr:cNvPr id="5183" name="Line 63"/>
        <xdr:cNvSpPr>
          <a:spLocks noChangeShapeType="1"/>
        </xdr:cNvSpPr>
      </xdr:nvSpPr>
      <xdr:spPr bwMode="auto">
        <a:xfrm flipV="1">
          <a:off x="10759440" y="3154680"/>
          <a:ext cx="594360" cy="3474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144780</xdr:colOff>
      <xdr:row>15</xdr:row>
      <xdr:rowOff>167640</xdr:rowOff>
    </xdr:from>
    <xdr:to>
      <xdr:col>13</xdr:col>
      <xdr:colOff>213360</xdr:colOff>
      <xdr:row>17</xdr:row>
      <xdr:rowOff>121920</xdr:rowOff>
    </xdr:to>
    <xdr:sp macro="" textlink="">
      <xdr:nvSpPr>
        <xdr:cNvPr id="5184" name="Line 64"/>
        <xdr:cNvSpPr>
          <a:spLocks noChangeShapeType="1"/>
        </xdr:cNvSpPr>
      </xdr:nvSpPr>
      <xdr:spPr bwMode="auto">
        <a:xfrm flipH="1">
          <a:off x="11353800" y="3246120"/>
          <a:ext cx="6858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144780</xdr:colOff>
      <xdr:row>19</xdr:row>
      <xdr:rowOff>30480</xdr:rowOff>
    </xdr:from>
    <xdr:to>
      <xdr:col>14</xdr:col>
      <xdr:colOff>419100</xdr:colOff>
      <xdr:row>24</xdr:row>
      <xdr:rowOff>30480</xdr:rowOff>
    </xdr:to>
    <xdr:sp macro="" textlink="">
      <xdr:nvSpPr>
        <xdr:cNvPr id="5185" name="Rectangle 65"/>
        <xdr:cNvSpPr>
          <a:spLocks noChangeArrowheads="1"/>
        </xdr:cNvSpPr>
      </xdr:nvSpPr>
      <xdr:spPr bwMode="auto">
        <a:xfrm>
          <a:off x="11353800" y="3878580"/>
          <a:ext cx="121158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220980</xdr:colOff>
      <xdr:row>17</xdr:row>
      <xdr:rowOff>160020</xdr:rowOff>
    </xdr:from>
    <xdr:to>
      <xdr:col>13</xdr:col>
      <xdr:colOff>495300</xdr:colOff>
      <xdr:row>18</xdr:row>
      <xdr:rowOff>121920</xdr:rowOff>
    </xdr:to>
    <xdr:sp macro="" textlink="">
      <xdr:nvSpPr>
        <xdr:cNvPr id="5186" name="Line 66"/>
        <xdr:cNvSpPr>
          <a:spLocks noChangeShapeType="1"/>
        </xdr:cNvSpPr>
      </xdr:nvSpPr>
      <xdr:spPr bwMode="auto">
        <a:xfrm>
          <a:off x="11430000" y="3657600"/>
          <a:ext cx="2743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358140</xdr:colOff>
      <xdr:row>48</xdr:row>
      <xdr:rowOff>15240</xdr:rowOff>
    </xdr:from>
    <xdr:to>
      <xdr:col>16</xdr:col>
      <xdr:colOff>533400</xdr:colOff>
      <xdr:row>49</xdr:row>
      <xdr:rowOff>38100</xdr:rowOff>
    </xdr:to>
    <xdr:sp macro="" textlink="">
      <xdr:nvSpPr>
        <xdr:cNvPr id="5187" name="Freeform 67"/>
        <xdr:cNvSpPr>
          <a:spLocks/>
        </xdr:cNvSpPr>
      </xdr:nvSpPr>
      <xdr:spPr bwMode="auto">
        <a:xfrm flipH="1">
          <a:off x="14394180" y="8991600"/>
          <a:ext cx="175260" cy="19812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129540</xdr:colOff>
      <xdr:row>19</xdr:row>
      <xdr:rowOff>160020</xdr:rowOff>
    </xdr:from>
    <xdr:to>
      <xdr:col>17</xdr:col>
      <xdr:colOff>419100</xdr:colOff>
      <xdr:row>26</xdr:row>
      <xdr:rowOff>76200</xdr:rowOff>
    </xdr:to>
    <xdr:sp macro="" textlink="">
      <xdr:nvSpPr>
        <xdr:cNvPr id="5188" name="Rectangle 68"/>
        <xdr:cNvSpPr>
          <a:spLocks noChangeArrowheads="1"/>
        </xdr:cNvSpPr>
      </xdr:nvSpPr>
      <xdr:spPr bwMode="auto">
        <a:xfrm>
          <a:off x="14165580" y="4008120"/>
          <a:ext cx="115824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617220</xdr:colOff>
      <xdr:row>20</xdr:row>
      <xdr:rowOff>137160</xdr:rowOff>
    </xdr:from>
    <xdr:to>
      <xdr:col>16</xdr:col>
      <xdr:colOff>60960</xdr:colOff>
      <xdr:row>21</xdr:row>
      <xdr:rowOff>99060</xdr:rowOff>
    </xdr:to>
    <xdr:sp macro="" textlink="">
      <xdr:nvSpPr>
        <xdr:cNvPr id="5189" name="Line 69"/>
        <xdr:cNvSpPr>
          <a:spLocks noChangeShapeType="1"/>
        </xdr:cNvSpPr>
      </xdr:nvSpPr>
      <xdr:spPr bwMode="auto">
        <a:xfrm>
          <a:off x="13685520" y="4160520"/>
          <a:ext cx="41148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9</xdr:row>
      <xdr:rowOff>160020</xdr:rowOff>
    </xdr:from>
    <xdr:to>
      <xdr:col>8</xdr:col>
      <xdr:colOff>480060</xdr:colOff>
      <xdr:row>15</xdr:row>
      <xdr:rowOff>15240</xdr:rowOff>
    </xdr:to>
    <xdr:sp macro="" textlink="">
      <xdr:nvSpPr>
        <xdr:cNvPr id="5190" name="Rectangle 70"/>
        <xdr:cNvSpPr>
          <a:spLocks noChangeArrowheads="1"/>
        </xdr:cNvSpPr>
      </xdr:nvSpPr>
      <xdr:spPr bwMode="auto">
        <a:xfrm>
          <a:off x="5791200" y="1912620"/>
          <a:ext cx="1287780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449580</xdr:colOff>
      <xdr:row>15</xdr:row>
      <xdr:rowOff>45720</xdr:rowOff>
    </xdr:from>
    <xdr:to>
      <xdr:col>7</xdr:col>
      <xdr:colOff>662940</xdr:colOff>
      <xdr:row>16</xdr:row>
      <xdr:rowOff>137160</xdr:rowOff>
    </xdr:to>
    <xdr:sp macro="" textlink="">
      <xdr:nvSpPr>
        <xdr:cNvPr id="5191" name="Line 71"/>
        <xdr:cNvSpPr>
          <a:spLocks noChangeShapeType="1"/>
        </xdr:cNvSpPr>
      </xdr:nvSpPr>
      <xdr:spPr bwMode="auto">
        <a:xfrm flipV="1">
          <a:off x="6111240" y="3124200"/>
          <a:ext cx="21336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510540</xdr:colOff>
      <xdr:row>23</xdr:row>
      <xdr:rowOff>137160</xdr:rowOff>
    </xdr:from>
    <xdr:to>
      <xdr:col>8</xdr:col>
      <xdr:colOff>746760</xdr:colOff>
      <xdr:row>25</xdr:row>
      <xdr:rowOff>0</xdr:rowOff>
    </xdr:to>
    <xdr:sp macro="" textlink="">
      <xdr:nvSpPr>
        <xdr:cNvPr id="5192" name="Line 72"/>
        <xdr:cNvSpPr>
          <a:spLocks noChangeShapeType="1"/>
        </xdr:cNvSpPr>
      </xdr:nvSpPr>
      <xdr:spPr bwMode="auto">
        <a:xfrm flipV="1">
          <a:off x="7109460" y="4686300"/>
          <a:ext cx="23622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411480</xdr:colOff>
      <xdr:row>10</xdr:row>
      <xdr:rowOff>137160</xdr:rowOff>
    </xdr:from>
    <xdr:to>
      <xdr:col>9</xdr:col>
      <xdr:colOff>861060</xdr:colOff>
      <xdr:row>26</xdr:row>
      <xdr:rowOff>121920</xdr:rowOff>
    </xdr:to>
    <xdr:sp macro="" textlink="">
      <xdr:nvSpPr>
        <xdr:cNvPr id="5193" name="Line 73"/>
        <xdr:cNvSpPr>
          <a:spLocks noChangeShapeType="1"/>
        </xdr:cNvSpPr>
      </xdr:nvSpPr>
      <xdr:spPr bwMode="auto">
        <a:xfrm>
          <a:off x="4213860" y="2110740"/>
          <a:ext cx="4168140" cy="3086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281940</xdr:colOff>
      <xdr:row>23</xdr:row>
      <xdr:rowOff>137160</xdr:rowOff>
    </xdr:from>
    <xdr:to>
      <xdr:col>8</xdr:col>
      <xdr:colOff>502920</xdr:colOff>
      <xdr:row>24</xdr:row>
      <xdr:rowOff>144780</xdr:rowOff>
    </xdr:to>
    <xdr:sp macro="" textlink="">
      <xdr:nvSpPr>
        <xdr:cNvPr id="5194" name="Line 74"/>
        <xdr:cNvSpPr>
          <a:spLocks noChangeShapeType="1"/>
        </xdr:cNvSpPr>
      </xdr:nvSpPr>
      <xdr:spPr bwMode="auto">
        <a:xfrm flipH="1">
          <a:off x="6880860" y="4686300"/>
          <a:ext cx="22098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281940</xdr:colOff>
      <xdr:row>31</xdr:row>
      <xdr:rowOff>114300</xdr:rowOff>
    </xdr:from>
    <xdr:to>
      <xdr:col>6</xdr:col>
      <xdr:colOff>685800</xdr:colOff>
      <xdr:row>33</xdr:row>
      <xdr:rowOff>99060</xdr:rowOff>
    </xdr:to>
    <xdr:sp macro="" textlink="">
      <xdr:nvSpPr>
        <xdr:cNvPr id="5195" name="Line 75"/>
        <xdr:cNvSpPr>
          <a:spLocks noChangeShapeType="1"/>
        </xdr:cNvSpPr>
      </xdr:nvSpPr>
      <xdr:spPr bwMode="auto">
        <a:xfrm flipH="1">
          <a:off x="5044440" y="6080760"/>
          <a:ext cx="4038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830580</xdr:colOff>
      <xdr:row>26</xdr:row>
      <xdr:rowOff>91440</xdr:rowOff>
    </xdr:from>
    <xdr:to>
      <xdr:col>13</xdr:col>
      <xdr:colOff>38100</xdr:colOff>
      <xdr:row>37</xdr:row>
      <xdr:rowOff>76200</xdr:rowOff>
    </xdr:to>
    <xdr:sp macro="" textlink="">
      <xdr:nvSpPr>
        <xdr:cNvPr id="5196" name="Line 76"/>
        <xdr:cNvSpPr>
          <a:spLocks noChangeShapeType="1"/>
        </xdr:cNvSpPr>
      </xdr:nvSpPr>
      <xdr:spPr bwMode="auto">
        <a:xfrm>
          <a:off x="8351520" y="5166360"/>
          <a:ext cx="2895600" cy="1927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731520</xdr:colOff>
      <xdr:row>25</xdr:row>
      <xdr:rowOff>7620</xdr:rowOff>
    </xdr:from>
    <xdr:to>
      <xdr:col>9</xdr:col>
      <xdr:colOff>114300</xdr:colOff>
      <xdr:row>34</xdr:row>
      <xdr:rowOff>15240</xdr:rowOff>
    </xdr:to>
    <xdr:sp macro="" textlink="">
      <xdr:nvSpPr>
        <xdr:cNvPr id="5197" name="Rectangle 77"/>
        <xdr:cNvSpPr>
          <a:spLocks noChangeArrowheads="1"/>
        </xdr:cNvSpPr>
      </xdr:nvSpPr>
      <xdr:spPr bwMode="auto">
        <a:xfrm>
          <a:off x="5494020" y="4907280"/>
          <a:ext cx="214122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731520</xdr:colOff>
      <xdr:row>32</xdr:row>
      <xdr:rowOff>15240</xdr:rowOff>
    </xdr:from>
    <xdr:to>
      <xdr:col>9</xdr:col>
      <xdr:colOff>106680</xdr:colOff>
      <xdr:row>32</xdr:row>
      <xdr:rowOff>15240</xdr:rowOff>
    </xdr:to>
    <xdr:sp macro="" textlink="">
      <xdr:nvSpPr>
        <xdr:cNvPr id="5198" name="Line 78"/>
        <xdr:cNvSpPr>
          <a:spLocks noChangeShapeType="1"/>
        </xdr:cNvSpPr>
      </xdr:nvSpPr>
      <xdr:spPr bwMode="auto">
        <a:xfrm>
          <a:off x="5494020" y="6156960"/>
          <a:ext cx="2133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243840</xdr:colOff>
      <xdr:row>61</xdr:row>
      <xdr:rowOff>0</xdr:rowOff>
    </xdr:from>
    <xdr:to>
      <xdr:col>22</xdr:col>
      <xdr:colOff>617220</xdr:colOff>
      <xdr:row>67</xdr:row>
      <xdr:rowOff>160020</xdr:rowOff>
    </xdr:to>
    <xdr:sp macro="" textlink="">
      <xdr:nvSpPr>
        <xdr:cNvPr id="5199" name="Rectangle 79"/>
        <xdr:cNvSpPr>
          <a:spLocks noChangeArrowheads="1"/>
        </xdr:cNvSpPr>
      </xdr:nvSpPr>
      <xdr:spPr bwMode="auto">
        <a:xfrm>
          <a:off x="18036540" y="11292840"/>
          <a:ext cx="131064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716280</xdr:colOff>
      <xdr:row>65</xdr:row>
      <xdr:rowOff>160020</xdr:rowOff>
    </xdr:from>
    <xdr:to>
      <xdr:col>21</xdr:col>
      <xdr:colOff>68580</xdr:colOff>
      <xdr:row>66</xdr:row>
      <xdr:rowOff>91440</xdr:rowOff>
    </xdr:to>
    <xdr:sp macro="" textlink="">
      <xdr:nvSpPr>
        <xdr:cNvPr id="5200" name="Line 80"/>
        <xdr:cNvSpPr>
          <a:spLocks noChangeShapeType="1"/>
        </xdr:cNvSpPr>
      </xdr:nvSpPr>
      <xdr:spPr bwMode="auto">
        <a:xfrm flipH="1">
          <a:off x="17449800" y="12146280"/>
          <a:ext cx="41148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</xdr:colOff>
      <xdr:row>13</xdr:row>
      <xdr:rowOff>76200</xdr:rowOff>
    </xdr:from>
    <xdr:to>
      <xdr:col>16</xdr:col>
      <xdr:colOff>274320</xdr:colOff>
      <xdr:row>13</xdr:row>
      <xdr:rowOff>160020</xdr:rowOff>
    </xdr:to>
    <xdr:sp macro="" textlink="">
      <xdr:nvSpPr>
        <xdr:cNvPr id="5201" name="Line 81"/>
        <xdr:cNvSpPr>
          <a:spLocks noChangeShapeType="1"/>
        </xdr:cNvSpPr>
      </xdr:nvSpPr>
      <xdr:spPr bwMode="auto">
        <a:xfrm>
          <a:off x="14043660" y="2712720"/>
          <a:ext cx="26670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495300</xdr:colOff>
      <xdr:row>12</xdr:row>
      <xdr:rowOff>99060</xdr:rowOff>
    </xdr:from>
    <xdr:to>
      <xdr:col>16</xdr:col>
      <xdr:colOff>0</xdr:colOff>
      <xdr:row>14</xdr:row>
      <xdr:rowOff>7620</xdr:rowOff>
    </xdr:to>
    <xdr:sp macro="" textlink="">
      <xdr:nvSpPr>
        <xdr:cNvPr id="5202" name="Oval 82"/>
        <xdr:cNvSpPr>
          <a:spLocks noChangeArrowheads="1"/>
        </xdr:cNvSpPr>
      </xdr:nvSpPr>
      <xdr:spPr bwMode="auto">
        <a:xfrm>
          <a:off x="13563600" y="2514600"/>
          <a:ext cx="472440" cy="3505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259080</xdr:colOff>
      <xdr:row>13</xdr:row>
      <xdr:rowOff>91440</xdr:rowOff>
    </xdr:to>
    <xdr:sp macro="" textlink="">
      <xdr:nvSpPr>
        <xdr:cNvPr id="5203" name="Line 83"/>
        <xdr:cNvSpPr>
          <a:spLocks noChangeShapeType="1"/>
        </xdr:cNvSpPr>
      </xdr:nvSpPr>
      <xdr:spPr bwMode="auto">
        <a:xfrm flipH="1" flipV="1">
          <a:off x="14112240" y="2636520"/>
          <a:ext cx="18288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304800</xdr:colOff>
      <xdr:row>34</xdr:row>
      <xdr:rowOff>137160</xdr:rowOff>
    </xdr:from>
    <xdr:to>
      <xdr:col>12</xdr:col>
      <xdr:colOff>670560</xdr:colOff>
      <xdr:row>37</xdr:row>
      <xdr:rowOff>7620</xdr:rowOff>
    </xdr:to>
    <xdr:sp macro="" textlink="">
      <xdr:nvSpPr>
        <xdr:cNvPr id="5204" name="Oval 84"/>
        <xdr:cNvSpPr>
          <a:spLocks noChangeArrowheads="1"/>
        </xdr:cNvSpPr>
      </xdr:nvSpPr>
      <xdr:spPr bwMode="auto">
        <a:xfrm>
          <a:off x="10645140" y="6629400"/>
          <a:ext cx="36576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68580</xdr:colOff>
      <xdr:row>78</xdr:row>
      <xdr:rowOff>30480</xdr:rowOff>
    </xdr:from>
    <xdr:to>
      <xdr:col>31</xdr:col>
      <xdr:colOff>403860</xdr:colOff>
      <xdr:row>80</xdr:row>
      <xdr:rowOff>7620</xdr:rowOff>
    </xdr:to>
    <xdr:sp macro="" textlink="">
      <xdr:nvSpPr>
        <xdr:cNvPr id="5205" name="AutoShape 85"/>
        <xdr:cNvSpPr>
          <a:spLocks noChangeArrowheads="1"/>
        </xdr:cNvSpPr>
      </xdr:nvSpPr>
      <xdr:spPr bwMode="auto">
        <a:xfrm>
          <a:off x="25915620" y="14363700"/>
          <a:ext cx="33528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815340</xdr:colOff>
      <xdr:row>79</xdr:row>
      <xdr:rowOff>15240</xdr:rowOff>
    </xdr:from>
    <xdr:to>
      <xdr:col>34</xdr:col>
      <xdr:colOff>0</xdr:colOff>
      <xdr:row>86</xdr:row>
      <xdr:rowOff>0</xdr:rowOff>
    </xdr:to>
    <xdr:sp macro="" textlink="">
      <xdr:nvSpPr>
        <xdr:cNvPr id="5206" name="Rectangle 86"/>
        <xdr:cNvSpPr>
          <a:spLocks noChangeArrowheads="1"/>
        </xdr:cNvSpPr>
      </xdr:nvSpPr>
      <xdr:spPr bwMode="auto">
        <a:xfrm>
          <a:off x="26601420" y="14523720"/>
          <a:ext cx="1767840" cy="1211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845820</xdr:colOff>
      <xdr:row>81</xdr:row>
      <xdr:rowOff>60960</xdr:rowOff>
    </xdr:from>
    <xdr:to>
      <xdr:col>29</xdr:col>
      <xdr:colOff>38100</xdr:colOff>
      <xdr:row>92</xdr:row>
      <xdr:rowOff>22860</xdr:rowOff>
    </xdr:to>
    <xdr:sp macro="" textlink="">
      <xdr:nvSpPr>
        <xdr:cNvPr id="5207" name="Rectangle 87"/>
        <xdr:cNvSpPr>
          <a:spLocks noChangeArrowheads="1"/>
        </xdr:cNvSpPr>
      </xdr:nvSpPr>
      <xdr:spPr bwMode="auto">
        <a:xfrm>
          <a:off x="19575780" y="14919960"/>
          <a:ext cx="4861560" cy="1889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198120</xdr:colOff>
      <xdr:row>75</xdr:row>
      <xdr:rowOff>152400</xdr:rowOff>
    </xdr:from>
    <xdr:to>
      <xdr:col>31</xdr:col>
      <xdr:colOff>297180</xdr:colOff>
      <xdr:row>77</xdr:row>
      <xdr:rowOff>121920</xdr:rowOff>
    </xdr:to>
    <xdr:sp macro="" textlink="">
      <xdr:nvSpPr>
        <xdr:cNvPr id="5208" name="Line 88"/>
        <xdr:cNvSpPr>
          <a:spLocks noChangeShapeType="1"/>
        </xdr:cNvSpPr>
      </xdr:nvSpPr>
      <xdr:spPr bwMode="auto">
        <a:xfrm>
          <a:off x="26045160" y="13944600"/>
          <a:ext cx="990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175260</xdr:colOff>
      <xdr:row>64</xdr:row>
      <xdr:rowOff>160020</xdr:rowOff>
    </xdr:from>
    <xdr:to>
      <xdr:col>27</xdr:col>
      <xdr:colOff>525780</xdr:colOff>
      <xdr:row>65</xdr:row>
      <xdr:rowOff>114300</xdr:rowOff>
    </xdr:to>
    <xdr:sp macro="" textlink="">
      <xdr:nvSpPr>
        <xdr:cNvPr id="5209" name="Line 89"/>
        <xdr:cNvSpPr>
          <a:spLocks noChangeShapeType="1"/>
        </xdr:cNvSpPr>
      </xdr:nvSpPr>
      <xdr:spPr bwMode="auto">
        <a:xfrm flipH="1" flipV="1">
          <a:off x="22829520" y="11963400"/>
          <a:ext cx="3505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198120</xdr:colOff>
      <xdr:row>41</xdr:row>
      <xdr:rowOff>15240</xdr:rowOff>
    </xdr:from>
    <xdr:to>
      <xdr:col>14</xdr:col>
      <xdr:colOff>22860</xdr:colOff>
      <xdr:row>62</xdr:row>
      <xdr:rowOff>91440</xdr:rowOff>
    </xdr:to>
    <xdr:sp macro="" textlink="">
      <xdr:nvSpPr>
        <xdr:cNvPr id="5210" name="Freeform 90"/>
        <xdr:cNvSpPr>
          <a:spLocks/>
        </xdr:cNvSpPr>
      </xdr:nvSpPr>
      <xdr:spPr bwMode="auto">
        <a:xfrm>
          <a:off x="4960620" y="7749540"/>
          <a:ext cx="7208520" cy="381000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144780</xdr:colOff>
      <xdr:row>51</xdr:row>
      <xdr:rowOff>76200</xdr:rowOff>
    </xdr:from>
    <xdr:to>
      <xdr:col>31</xdr:col>
      <xdr:colOff>68580</xdr:colOff>
      <xdr:row>71</xdr:row>
      <xdr:rowOff>0</xdr:rowOff>
    </xdr:to>
    <xdr:sp macro="" textlink="">
      <xdr:nvSpPr>
        <xdr:cNvPr id="5211" name="Line 91"/>
        <xdr:cNvSpPr>
          <a:spLocks noChangeShapeType="1"/>
        </xdr:cNvSpPr>
      </xdr:nvSpPr>
      <xdr:spPr bwMode="auto">
        <a:xfrm>
          <a:off x="15049500" y="9585960"/>
          <a:ext cx="10866120" cy="3489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541020</xdr:colOff>
      <xdr:row>71</xdr:row>
      <xdr:rowOff>30480</xdr:rowOff>
    </xdr:from>
    <xdr:to>
      <xdr:col>31</xdr:col>
      <xdr:colOff>205740</xdr:colOff>
      <xdr:row>80</xdr:row>
      <xdr:rowOff>7620</xdr:rowOff>
    </xdr:to>
    <xdr:sp macro="" textlink="">
      <xdr:nvSpPr>
        <xdr:cNvPr id="5212" name="Line 92"/>
        <xdr:cNvSpPr>
          <a:spLocks noChangeShapeType="1"/>
        </xdr:cNvSpPr>
      </xdr:nvSpPr>
      <xdr:spPr bwMode="auto">
        <a:xfrm>
          <a:off x="25808940" y="13106400"/>
          <a:ext cx="243840" cy="1584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64</xdr:row>
      <xdr:rowOff>22860</xdr:rowOff>
    </xdr:from>
    <xdr:to>
      <xdr:col>6</xdr:col>
      <xdr:colOff>99060</xdr:colOff>
      <xdr:row>75</xdr:row>
      <xdr:rowOff>76200</xdr:rowOff>
    </xdr:to>
    <xdr:sp macro="" textlink="">
      <xdr:nvSpPr>
        <xdr:cNvPr id="5213" name="Line 93"/>
        <xdr:cNvSpPr>
          <a:spLocks noChangeShapeType="1"/>
        </xdr:cNvSpPr>
      </xdr:nvSpPr>
      <xdr:spPr bwMode="auto">
        <a:xfrm flipH="1">
          <a:off x="4655820" y="11826240"/>
          <a:ext cx="205740" cy="2042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75</xdr:row>
      <xdr:rowOff>45720</xdr:rowOff>
    </xdr:from>
    <xdr:to>
      <xdr:col>7</xdr:col>
      <xdr:colOff>373380</xdr:colOff>
      <xdr:row>84</xdr:row>
      <xdr:rowOff>53340</xdr:rowOff>
    </xdr:to>
    <xdr:sp macro="" textlink="">
      <xdr:nvSpPr>
        <xdr:cNvPr id="5214" name="Line 94"/>
        <xdr:cNvSpPr>
          <a:spLocks noChangeShapeType="1"/>
        </xdr:cNvSpPr>
      </xdr:nvSpPr>
      <xdr:spPr bwMode="auto">
        <a:xfrm>
          <a:off x="4655820" y="13837920"/>
          <a:ext cx="1379220" cy="1600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373380</xdr:colOff>
      <xdr:row>84</xdr:row>
      <xdr:rowOff>45720</xdr:rowOff>
    </xdr:from>
    <xdr:to>
      <xdr:col>9</xdr:col>
      <xdr:colOff>518160</xdr:colOff>
      <xdr:row>86</xdr:row>
      <xdr:rowOff>30480</xdr:rowOff>
    </xdr:to>
    <xdr:sp macro="" textlink="">
      <xdr:nvSpPr>
        <xdr:cNvPr id="5215" name="Line 95"/>
        <xdr:cNvSpPr>
          <a:spLocks noChangeShapeType="1"/>
        </xdr:cNvSpPr>
      </xdr:nvSpPr>
      <xdr:spPr bwMode="auto">
        <a:xfrm>
          <a:off x="6035040" y="15430500"/>
          <a:ext cx="20040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106680</xdr:colOff>
      <xdr:row>84</xdr:row>
      <xdr:rowOff>15240</xdr:rowOff>
    </xdr:from>
    <xdr:to>
      <xdr:col>28</xdr:col>
      <xdr:colOff>708660</xdr:colOff>
      <xdr:row>86</xdr:row>
      <xdr:rowOff>15240</xdr:rowOff>
    </xdr:to>
    <xdr:sp macro="" textlink="">
      <xdr:nvSpPr>
        <xdr:cNvPr id="5216" name="Rectangle 96"/>
        <xdr:cNvSpPr>
          <a:spLocks noChangeArrowheads="1"/>
        </xdr:cNvSpPr>
      </xdr:nvSpPr>
      <xdr:spPr bwMode="auto">
        <a:xfrm>
          <a:off x="23728680" y="15400020"/>
          <a:ext cx="60198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800100</xdr:colOff>
      <xdr:row>79</xdr:row>
      <xdr:rowOff>0</xdr:rowOff>
    </xdr:from>
    <xdr:to>
      <xdr:col>31</xdr:col>
      <xdr:colOff>266700</xdr:colOff>
      <xdr:row>96</xdr:row>
      <xdr:rowOff>121920</xdr:rowOff>
    </xdr:to>
    <xdr:sp macro="" textlink="">
      <xdr:nvSpPr>
        <xdr:cNvPr id="5217" name="Line 97"/>
        <xdr:cNvSpPr>
          <a:spLocks noChangeShapeType="1"/>
        </xdr:cNvSpPr>
      </xdr:nvSpPr>
      <xdr:spPr bwMode="auto">
        <a:xfrm flipH="1">
          <a:off x="25199340" y="14508480"/>
          <a:ext cx="914400" cy="308610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60960</xdr:rowOff>
    </xdr:from>
    <xdr:to>
      <xdr:col>6</xdr:col>
      <xdr:colOff>304800</xdr:colOff>
      <xdr:row>64</xdr:row>
      <xdr:rowOff>22860</xdr:rowOff>
    </xdr:to>
    <xdr:sp macro="" textlink="">
      <xdr:nvSpPr>
        <xdr:cNvPr id="5218" name="AutoShape 98"/>
        <xdr:cNvSpPr>
          <a:spLocks noChangeArrowheads="1"/>
        </xdr:cNvSpPr>
      </xdr:nvSpPr>
      <xdr:spPr bwMode="auto">
        <a:xfrm>
          <a:off x="4762500" y="11529060"/>
          <a:ext cx="3048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30480</xdr:colOff>
      <xdr:row>97</xdr:row>
      <xdr:rowOff>30480</xdr:rowOff>
    </xdr:from>
    <xdr:to>
      <xdr:col>29</xdr:col>
      <xdr:colOff>845820</xdr:colOff>
      <xdr:row>105</xdr:row>
      <xdr:rowOff>7620</xdr:rowOff>
    </xdr:to>
    <xdr:sp macro="" textlink="">
      <xdr:nvSpPr>
        <xdr:cNvPr id="5219" name="Rectangle 99"/>
        <xdr:cNvSpPr>
          <a:spLocks noChangeArrowheads="1"/>
        </xdr:cNvSpPr>
      </xdr:nvSpPr>
      <xdr:spPr bwMode="auto">
        <a:xfrm>
          <a:off x="21838920" y="17663160"/>
          <a:ext cx="3406140" cy="1325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632460</xdr:colOff>
      <xdr:row>95</xdr:row>
      <xdr:rowOff>121920</xdr:rowOff>
    </xdr:from>
    <xdr:to>
      <xdr:col>30</xdr:col>
      <xdr:colOff>99060</xdr:colOff>
      <xdr:row>97</xdr:row>
      <xdr:rowOff>7620</xdr:rowOff>
    </xdr:to>
    <xdr:sp macro="" textlink="">
      <xdr:nvSpPr>
        <xdr:cNvPr id="5220" name="AutoShape 100"/>
        <xdr:cNvSpPr>
          <a:spLocks noChangeArrowheads="1"/>
        </xdr:cNvSpPr>
      </xdr:nvSpPr>
      <xdr:spPr bwMode="auto">
        <a:xfrm>
          <a:off x="25031700" y="17426940"/>
          <a:ext cx="335280" cy="2133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114300</xdr:colOff>
      <xdr:row>91</xdr:row>
      <xdr:rowOff>15240</xdr:rowOff>
    </xdr:from>
    <xdr:to>
      <xdr:col>30</xdr:col>
      <xdr:colOff>419100</xdr:colOff>
      <xdr:row>92</xdr:row>
      <xdr:rowOff>121920</xdr:rowOff>
    </xdr:to>
    <xdr:sp macro="" textlink="">
      <xdr:nvSpPr>
        <xdr:cNvPr id="5221" name="Oval 101"/>
        <xdr:cNvSpPr>
          <a:spLocks noChangeArrowheads="1"/>
        </xdr:cNvSpPr>
      </xdr:nvSpPr>
      <xdr:spPr bwMode="auto">
        <a:xfrm>
          <a:off x="25382220" y="16626840"/>
          <a:ext cx="304800" cy="2819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29</xdr:col>
      <xdr:colOff>701040</xdr:colOff>
      <xdr:row>93</xdr:row>
      <xdr:rowOff>160020</xdr:rowOff>
    </xdr:from>
    <xdr:to>
      <xdr:col>29</xdr:col>
      <xdr:colOff>845820</xdr:colOff>
      <xdr:row>95</xdr:row>
      <xdr:rowOff>30480</xdr:rowOff>
    </xdr:to>
    <xdr:sp macro="" textlink="">
      <xdr:nvSpPr>
        <xdr:cNvPr id="5222" name="Line 102"/>
        <xdr:cNvSpPr>
          <a:spLocks noChangeShapeType="1"/>
        </xdr:cNvSpPr>
      </xdr:nvSpPr>
      <xdr:spPr bwMode="auto">
        <a:xfrm flipH="1">
          <a:off x="25100280" y="17114520"/>
          <a:ext cx="14478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213360</xdr:colOff>
      <xdr:row>74</xdr:row>
      <xdr:rowOff>160020</xdr:rowOff>
    </xdr:from>
    <xdr:to>
      <xdr:col>12</xdr:col>
      <xdr:colOff>586740</xdr:colOff>
      <xdr:row>81</xdr:row>
      <xdr:rowOff>0</xdr:rowOff>
    </xdr:to>
    <xdr:sp macro="" textlink="">
      <xdr:nvSpPr>
        <xdr:cNvPr id="5223" name="Rectangle 103"/>
        <xdr:cNvSpPr>
          <a:spLocks noChangeArrowheads="1"/>
        </xdr:cNvSpPr>
      </xdr:nvSpPr>
      <xdr:spPr bwMode="auto">
        <a:xfrm>
          <a:off x="9570720" y="13776960"/>
          <a:ext cx="1356360" cy="1082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312420</xdr:colOff>
      <xdr:row>69</xdr:row>
      <xdr:rowOff>152400</xdr:rowOff>
    </xdr:from>
    <xdr:to>
      <xdr:col>15</xdr:col>
      <xdr:colOff>419100</xdr:colOff>
      <xdr:row>76</xdr:row>
      <xdr:rowOff>30480</xdr:rowOff>
    </xdr:to>
    <xdr:sp macro="" textlink="">
      <xdr:nvSpPr>
        <xdr:cNvPr id="5224" name="Rectangle 104"/>
        <xdr:cNvSpPr>
          <a:spLocks noChangeArrowheads="1"/>
        </xdr:cNvSpPr>
      </xdr:nvSpPr>
      <xdr:spPr bwMode="auto">
        <a:xfrm>
          <a:off x="12458700" y="12862560"/>
          <a:ext cx="102870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320040</xdr:colOff>
      <xdr:row>71</xdr:row>
      <xdr:rowOff>160020</xdr:rowOff>
    </xdr:from>
    <xdr:to>
      <xdr:col>18</xdr:col>
      <xdr:colOff>487680</xdr:colOff>
      <xdr:row>78</xdr:row>
      <xdr:rowOff>30480</xdr:rowOff>
    </xdr:to>
    <xdr:sp macro="" textlink="">
      <xdr:nvSpPr>
        <xdr:cNvPr id="5225" name="Rectangle 105"/>
        <xdr:cNvSpPr>
          <a:spLocks noChangeArrowheads="1"/>
        </xdr:cNvSpPr>
      </xdr:nvSpPr>
      <xdr:spPr bwMode="auto">
        <a:xfrm>
          <a:off x="15224760" y="13235940"/>
          <a:ext cx="1059180" cy="1127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358140</xdr:colOff>
      <xdr:row>60</xdr:row>
      <xdr:rowOff>160020</xdr:rowOff>
    </xdr:from>
    <xdr:to>
      <xdr:col>19</xdr:col>
      <xdr:colOff>563880</xdr:colOff>
      <xdr:row>67</xdr:row>
      <xdr:rowOff>45720</xdr:rowOff>
    </xdr:to>
    <xdr:sp macro="" textlink="">
      <xdr:nvSpPr>
        <xdr:cNvPr id="5226" name="Rectangle 106"/>
        <xdr:cNvSpPr>
          <a:spLocks noChangeArrowheads="1"/>
        </xdr:cNvSpPr>
      </xdr:nvSpPr>
      <xdr:spPr bwMode="auto">
        <a:xfrm>
          <a:off x="16154400" y="11277600"/>
          <a:ext cx="1143000" cy="1127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312420</xdr:colOff>
      <xdr:row>73</xdr:row>
      <xdr:rowOff>304800</xdr:rowOff>
    </xdr:from>
    <xdr:to>
      <xdr:col>13</xdr:col>
      <xdr:colOff>822960</xdr:colOff>
      <xdr:row>74</xdr:row>
      <xdr:rowOff>114300</xdr:rowOff>
    </xdr:to>
    <xdr:sp macro="" textlink="">
      <xdr:nvSpPr>
        <xdr:cNvPr id="5227" name="Line 107"/>
        <xdr:cNvSpPr>
          <a:spLocks noChangeShapeType="1"/>
        </xdr:cNvSpPr>
      </xdr:nvSpPr>
      <xdr:spPr bwMode="auto">
        <a:xfrm flipH="1">
          <a:off x="11521440" y="13616940"/>
          <a:ext cx="51054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68</xdr:row>
      <xdr:rowOff>0</xdr:rowOff>
    </xdr:from>
    <xdr:to>
      <xdr:col>29</xdr:col>
      <xdr:colOff>0</xdr:colOff>
      <xdr:row>77</xdr:row>
      <xdr:rowOff>15240</xdr:rowOff>
    </xdr:to>
    <xdr:sp macro="" textlink="">
      <xdr:nvSpPr>
        <xdr:cNvPr id="5228" name="Rectangle 108"/>
        <xdr:cNvSpPr>
          <a:spLocks noChangeArrowheads="1"/>
        </xdr:cNvSpPr>
      </xdr:nvSpPr>
      <xdr:spPr bwMode="auto">
        <a:xfrm>
          <a:off x="22654260" y="12534900"/>
          <a:ext cx="1744980" cy="1638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22860</xdr:colOff>
      <xdr:row>66</xdr:row>
      <xdr:rowOff>15240</xdr:rowOff>
    </xdr:from>
    <xdr:to>
      <xdr:col>26</xdr:col>
      <xdr:colOff>685800</xdr:colOff>
      <xdr:row>75</xdr:row>
      <xdr:rowOff>60960</xdr:rowOff>
    </xdr:to>
    <xdr:sp macro="" textlink="">
      <xdr:nvSpPr>
        <xdr:cNvPr id="5229" name="Rectangle 109"/>
        <xdr:cNvSpPr>
          <a:spLocks noChangeArrowheads="1"/>
        </xdr:cNvSpPr>
      </xdr:nvSpPr>
      <xdr:spPr bwMode="auto">
        <a:xfrm>
          <a:off x="20932140" y="12199620"/>
          <a:ext cx="1562100" cy="1653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22860</xdr:colOff>
      <xdr:row>73</xdr:row>
      <xdr:rowOff>30480</xdr:rowOff>
    </xdr:from>
    <xdr:to>
      <xdr:col>26</xdr:col>
      <xdr:colOff>670560</xdr:colOff>
      <xdr:row>73</xdr:row>
      <xdr:rowOff>30480</xdr:rowOff>
    </xdr:to>
    <xdr:sp macro="" textlink="">
      <xdr:nvSpPr>
        <xdr:cNvPr id="5230" name="Line 110"/>
        <xdr:cNvSpPr>
          <a:spLocks noChangeShapeType="1"/>
        </xdr:cNvSpPr>
      </xdr:nvSpPr>
      <xdr:spPr bwMode="auto">
        <a:xfrm>
          <a:off x="20932140" y="13456920"/>
          <a:ext cx="1546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815340</xdr:colOff>
      <xdr:row>75</xdr:row>
      <xdr:rowOff>15240</xdr:rowOff>
    </xdr:from>
    <xdr:to>
      <xdr:col>29</xdr:col>
      <xdr:colOff>30480</xdr:colOff>
      <xdr:row>75</xdr:row>
      <xdr:rowOff>15240</xdr:rowOff>
    </xdr:to>
    <xdr:sp macro="" textlink="">
      <xdr:nvSpPr>
        <xdr:cNvPr id="5231" name="Line 111"/>
        <xdr:cNvSpPr>
          <a:spLocks noChangeShapeType="1"/>
        </xdr:cNvSpPr>
      </xdr:nvSpPr>
      <xdr:spPr bwMode="auto">
        <a:xfrm>
          <a:off x="22623780" y="13807440"/>
          <a:ext cx="1805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129540</xdr:colOff>
      <xdr:row>64</xdr:row>
      <xdr:rowOff>30480</xdr:rowOff>
    </xdr:from>
    <xdr:to>
      <xdr:col>18</xdr:col>
      <xdr:colOff>518160</xdr:colOff>
      <xdr:row>69</xdr:row>
      <xdr:rowOff>0</xdr:rowOff>
    </xdr:to>
    <xdr:sp macro="" textlink="">
      <xdr:nvSpPr>
        <xdr:cNvPr id="5232" name="Line 112"/>
        <xdr:cNvSpPr>
          <a:spLocks noChangeShapeType="1"/>
        </xdr:cNvSpPr>
      </xdr:nvSpPr>
      <xdr:spPr bwMode="auto">
        <a:xfrm>
          <a:off x="15925800" y="11833860"/>
          <a:ext cx="388620" cy="876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655320</xdr:colOff>
      <xdr:row>71</xdr:row>
      <xdr:rowOff>76200</xdr:rowOff>
    </xdr:from>
    <xdr:to>
      <xdr:col>17</xdr:col>
      <xdr:colOff>175260</xdr:colOff>
      <xdr:row>75</xdr:row>
      <xdr:rowOff>83820</xdr:rowOff>
    </xdr:to>
    <xdr:sp macro="" textlink="">
      <xdr:nvSpPr>
        <xdr:cNvPr id="5233" name="Line 113"/>
        <xdr:cNvSpPr>
          <a:spLocks noChangeShapeType="1"/>
        </xdr:cNvSpPr>
      </xdr:nvSpPr>
      <xdr:spPr bwMode="auto">
        <a:xfrm>
          <a:off x="14691360" y="13152120"/>
          <a:ext cx="38862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800100</xdr:colOff>
      <xdr:row>63</xdr:row>
      <xdr:rowOff>0</xdr:rowOff>
    </xdr:from>
    <xdr:to>
      <xdr:col>18</xdr:col>
      <xdr:colOff>304800</xdr:colOff>
      <xdr:row>64</xdr:row>
      <xdr:rowOff>144780</xdr:rowOff>
    </xdr:to>
    <xdr:sp macro="" textlink="">
      <xdr:nvSpPr>
        <xdr:cNvPr id="5234" name="AutoShape 114"/>
        <xdr:cNvSpPr>
          <a:spLocks noChangeArrowheads="1"/>
        </xdr:cNvSpPr>
      </xdr:nvSpPr>
      <xdr:spPr bwMode="auto">
        <a:xfrm>
          <a:off x="15704820" y="11643360"/>
          <a:ext cx="39624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</xdr:colOff>
      <xdr:row>74</xdr:row>
      <xdr:rowOff>114300</xdr:rowOff>
    </xdr:from>
    <xdr:to>
      <xdr:col>17</xdr:col>
      <xdr:colOff>365760</xdr:colOff>
      <xdr:row>76</xdr:row>
      <xdr:rowOff>53340</xdr:rowOff>
    </xdr:to>
    <xdr:sp macro="" textlink="">
      <xdr:nvSpPr>
        <xdr:cNvPr id="5235" name="AutoShape 115"/>
        <xdr:cNvSpPr>
          <a:spLocks noChangeArrowheads="1"/>
        </xdr:cNvSpPr>
      </xdr:nvSpPr>
      <xdr:spPr bwMode="auto">
        <a:xfrm>
          <a:off x="14927580" y="13731240"/>
          <a:ext cx="3429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762000</xdr:colOff>
      <xdr:row>71</xdr:row>
      <xdr:rowOff>30480</xdr:rowOff>
    </xdr:from>
    <xdr:to>
      <xdr:col>16</xdr:col>
      <xdr:colOff>236220</xdr:colOff>
      <xdr:row>72</xdr:row>
      <xdr:rowOff>144780</xdr:rowOff>
    </xdr:to>
    <xdr:sp macro="" textlink="">
      <xdr:nvSpPr>
        <xdr:cNvPr id="5236" name="AutoShape 116"/>
        <xdr:cNvSpPr>
          <a:spLocks noChangeArrowheads="1"/>
        </xdr:cNvSpPr>
      </xdr:nvSpPr>
      <xdr:spPr bwMode="auto">
        <a:xfrm>
          <a:off x="13830300" y="13106400"/>
          <a:ext cx="44196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563880</xdr:colOff>
      <xdr:row>75</xdr:row>
      <xdr:rowOff>167640</xdr:rowOff>
    </xdr:from>
    <xdr:to>
      <xdr:col>13</xdr:col>
      <xdr:colOff>38100</xdr:colOff>
      <xdr:row>77</xdr:row>
      <xdr:rowOff>114300</xdr:rowOff>
    </xdr:to>
    <xdr:sp macro="" textlink="">
      <xdr:nvSpPr>
        <xdr:cNvPr id="5237" name="AutoShape 117"/>
        <xdr:cNvSpPr>
          <a:spLocks noChangeArrowheads="1"/>
        </xdr:cNvSpPr>
      </xdr:nvSpPr>
      <xdr:spPr bwMode="auto">
        <a:xfrm>
          <a:off x="10904220" y="13959840"/>
          <a:ext cx="342900" cy="31242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91440</xdr:colOff>
      <xdr:row>65</xdr:row>
      <xdr:rowOff>114300</xdr:rowOff>
    </xdr:from>
    <xdr:to>
      <xdr:col>18</xdr:col>
      <xdr:colOff>213360</xdr:colOff>
      <xdr:row>67</xdr:row>
      <xdr:rowOff>15240</xdr:rowOff>
    </xdr:to>
    <xdr:sp macro="" textlink="">
      <xdr:nvSpPr>
        <xdr:cNvPr id="5238" name="Line 118"/>
        <xdr:cNvSpPr>
          <a:spLocks noChangeShapeType="1"/>
        </xdr:cNvSpPr>
      </xdr:nvSpPr>
      <xdr:spPr bwMode="auto">
        <a:xfrm>
          <a:off x="15887700" y="12100560"/>
          <a:ext cx="12192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30480</xdr:colOff>
      <xdr:row>71</xdr:row>
      <xdr:rowOff>91440</xdr:rowOff>
    </xdr:from>
    <xdr:to>
      <xdr:col>17</xdr:col>
      <xdr:colOff>167640</xdr:colOff>
      <xdr:row>72</xdr:row>
      <xdr:rowOff>121920</xdr:rowOff>
    </xdr:to>
    <xdr:sp macro="" textlink="">
      <xdr:nvSpPr>
        <xdr:cNvPr id="5239" name="Line 119"/>
        <xdr:cNvSpPr>
          <a:spLocks noChangeShapeType="1"/>
        </xdr:cNvSpPr>
      </xdr:nvSpPr>
      <xdr:spPr bwMode="auto">
        <a:xfrm flipH="1" flipV="1">
          <a:off x="14935200" y="13167360"/>
          <a:ext cx="13716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373380</xdr:colOff>
      <xdr:row>90</xdr:row>
      <xdr:rowOff>121920</xdr:rowOff>
    </xdr:from>
    <xdr:to>
      <xdr:col>32</xdr:col>
      <xdr:colOff>518160</xdr:colOff>
      <xdr:row>91</xdr:row>
      <xdr:rowOff>144780</xdr:rowOff>
    </xdr:to>
    <xdr:sp macro="" textlink="">
      <xdr:nvSpPr>
        <xdr:cNvPr id="5240" name="Line 120"/>
        <xdr:cNvSpPr>
          <a:spLocks noChangeShapeType="1"/>
        </xdr:cNvSpPr>
      </xdr:nvSpPr>
      <xdr:spPr bwMode="auto">
        <a:xfrm flipH="1">
          <a:off x="25641300" y="16558260"/>
          <a:ext cx="147828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586740</xdr:colOff>
      <xdr:row>72</xdr:row>
      <xdr:rowOff>0</xdr:rowOff>
    </xdr:from>
    <xdr:to>
      <xdr:col>31</xdr:col>
      <xdr:colOff>0</xdr:colOff>
      <xdr:row>72</xdr:row>
      <xdr:rowOff>15240</xdr:rowOff>
    </xdr:to>
    <xdr:sp macro="" textlink="">
      <xdr:nvSpPr>
        <xdr:cNvPr id="5241" name="Line 121"/>
        <xdr:cNvSpPr>
          <a:spLocks noChangeShapeType="1"/>
        </xdr:cNvSpPr>
      </xdr:nvSpPr>
      <xdr:spPr bwMode="auto">
        <a:xfrm flipV="1">
          <a:off x="25847040" y="13251180"/>
          <a:ext cx="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87</xdr:row>
      <xdr:rowOff>160020</xdr:rowOff>
    </xdr:from>
    <xdr:to>
      <xdr:col>36</xdr:col>
      <xdr:colOff>457200</xdr:colOff>
      <xdr:row>98</xdr:row>
      <xdr:rowOff>45720</xdr:rowOff>
    </xdr:to>
    <xdr:sp macro="" textlink="">
      <xdr:nvSpPr>
        <xdr:cNvPr id="5242" name="Rectangle 122"/>
        <xdr:cNvSpPr>
          <a:spLocks noChangeArrowheads="1"/>
        </xdr:cNvSpPr>
      </xdr:nvSpPr>
      <xdr:spPr bwMode="auto">
        <a:xfrm>
          <a:off x="27592020" y="16070580"/>
          <a:ext cx="2545080" cy="1775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41</xdr:col>
      <xdr:colOff>632460</xdr:colOff>
      <xdr:row>66</xdr:row>
      <xdr:rowOff>0</xdr:rowOff>
    </xdr:from>
    <xdr:to>
      <xdr:col>41</xdr:col>
      <xdr:colOff>457200</xdr:colOff>
      <xdr:row>66</xdr:row>
      <xdr:rowOff>45720</xdr:rowOff>
    </xdr:to>
    <xdr:sp macro="" textlink="">
      <xdr:nvSpPr>
        <xdr:cNvPr id="5243" name="Line 123"/>
        <xdr:cNvSpPr>
          <a:spLocks noChangeShapeType="1"/>
        </xdr:cNvSpPr>
      </xdr:nvSpPr>
      <xdr:spPr bwMode="auto">
        <a:xfrm flipH="1" flipV="1">
          <a:off x="33154620" y="12184380"/>
          <a:ext cx="0" cy="4572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30480</xdr:colOff>
      <xdr:row>61</xdr:row>
      <xdr:rowOff>160020</xdr:rowOff>
    </xdr:from>
    <xdr:to>
      <xdr:col>32</xdr:col>
      <xdr:colOff>0</xdr:colOff>
      <xdr:row>67</xdr:row>
      <xdr:rowOff>0</xdr:rowOff>
    </xdr:to>
    <xdr:sp macro="" textlink="">
      <xdr:nvSpPr>
        <xdr:cNvPr id="5244" name="Rectangle 124"/>
        <xdr:cNvSpPr>
          <a:spLocks noChangeArrowheads="1"/>
        </xdr:cNvSpPr>
      </xdr:nvSpPr>
      <xdr:spPr bwMode="auto">
        <a:xfrm>
          <a:off x="25298400" y="11452860"/>
          <a:ext cx="130302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22860</xdr:colOff>
      <xdr:row>73</xdr:row>
      <xdr:rowOff>22860</xdr:rowOff>
    </xdr:from>
    <xdr:to>
      <xdr:col>35</xdr:col>
      <xdr:colOff>0</xdr:colOff>
      <xdr:row>77</xdr:row>
      <xdr:rowOff>45720</xdr:rowOff>
    </xdr:to>
    <xdr:sp macro="" textlink="">
      <xdr:nvSpPr>
        <xdr:cNvPr id="5245" name="Rectangle 125"/>
        <xdr:cNvSpPr>
          <a:spLocks noChangeArrowheads="1"/>
        </xdr:cNvSpPr>
      </xdr:nvSpPr>
      <xdr:spPr bwMode="auto">
        <a:xfrm>
          <a:off x="27614880" y="13449300"/>
          <a:ext cx="1440180" cy="7543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685800</xdr:colOff>
      <xdr:row>12</xdr:row>
      <xdr:rowOff>76200</xdr:rowOff>
    </xdr:from>
    <xdr:to>
      <xdr:col>6</xdr:col>
      <xdr:colOff>22860</xdr:colOff>
      <xdr:row>16</xdr:row>
      <xdr:rowOff>167640</xdr:rowOff>
    </xdr:to>
    <xdr:sp macro="" textlink="">
      <xdr:nvSpPr>
        <xdr:cNvPr id="5246" name="Line 126"/>
        <xdr:cNvSpPr>
          <a:spLocks noChangeShapeType="1"/>
        </xdr:cNvSpPr>
      </xdr:nvSpPr>
      <xdr:spPr bwMode="auto">
        <a:xfrm flipH="1">
          <a:off x="2575560" y="2491740"/>
          <a:ext cx="2209800" cy="975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815340</xdr:colOff>
      <xdr:row>14</xdr:row>
      <xdr:rowOff>167640</xdr:rowOff>
    </xdr:from>
    <xdr:to>
      <xdr:col>3</xdr:col>
      <xdr:colOff>701040</xdr:colOff>
      <xdr:row>21</xdr:row>
      <xdr:rowOff>15240</xdr:rowOff>
    </xdr:to>
    <xdr:sp macro="" textlink="">
      <xdr:nvSpPr>
        <xdr:cNvPr id="5247" name="Rectangle 127"/>
        <xdr:cNvSpPr>
          <a:spLocks noChangeArrowheads="1"/>
        </xdr:cNvSpPr>
      </xdr:nvSpPr>
      <xdr:spPr bwMode="auto">
        <a:xfrm>
          <a:off x="815340" y="3025140"/>
          <a:ext cx="1775460" cy="1188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167640</xdr:colOff>
      <xdr:row>8</xdr:row>
      <xdr:rowOff>30480</xdr:rowOff>
    </xdr:from>
    <xdr:to>
      <xdr:col>16</xdr:col>
      <xdr:colOff>373380</xdr:colOff>
      <xdr:row>12</xdr:row>
      <xdr:rowOff>0</xdr:rowOff>
    </xdr:to>
    <xdr:sp macro="" textlink="">
      <xdr:nvSpPr>
        <xdr:cNvPr id="5248" name="Rectangle 128"/>
        <xdr:cNvSpPr>
          <a:spLocks noChangeArrowheads="1"/>
        </xdr:cNvSpPr>
      </xdr:nvSpPr>
      <xdr:spPr bwMode="auto">
        <a:xfrm>
          <a:off x="13235940" y="1562100"/>
          <a:ext cx="1173480" cy="8534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59</xdr:row>
      <xdr:rowOff>15240</xdr:rowOff>
    </xdr:from>
    <xdr:to>
      <xdr:col>29</xdr:col>
      <xdr:colOff>563880</xdr:colOff>
      <xdr:row>65</xdr:row>
      <xdr:rowOff>7620</xdr:rowOff>
    </xdr:to>
    <xdr:sp macro="" textlink="">
      <xdr:nvSpPr>
        <xdr:cNvPr id="5249" name="Rectangle 129"/>
        <xdr:cNvSpPr>
          <a:spLocks noChangeArrowheads="1"/>
        </xdr:cNvSpPr>
      </xdr:nvSpPr>
      <xdr:spPr bwMode="auto">
        <a:xfrm>
          <a:off x="23622000" y="10957560"/>
          <a:ext cx="134112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586740</xdr:colOff>
      <xdr:row>61</xdr:row>
      <xdr:rowOff>121920</xdr:rowOff>
    </xdr:from>
    <xdr:to>
      <xdr:col>27</xdr:col>
      <xdr:colOff>731520</xdr:colOff>
      <xdr:row>64</xdr:row>
      <xdr:rowOff>114300</xdr:rowOff>
    </xdr:to>
    <xdr:sp macro="" textlink="">
      <xdr:nvSpPr>
        <xdr:cNvPr id="5250" name="Line 130"/>
        <xdr:cNvSpPr>
          <a:spLocks noChangeShapeType="1"/>
        </xdr:cNvSpPr>
      </xdr:nvSpPr>
      <xdr:spPr bwMode="auto">
        <a:xfrm flipH="1">
          <a:off x="22395180" y="11414760"/>
          <a:ext cx="990600" cy="502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30480</xdr:colOff>
      <xdr:row>52</xdr:row>
      <xdr:rowOff>15240</xdr:rowOff>
    </xdr:from>
    <xdr:to>
      <xdr:col>27</xdr:col>
      <xdr:colOff>441960</xdr:colOff>
      <xdr:row>57</xdr:row>
      <xdr:rowOff>45720</xdr:rowOff>
    </xdr:to>
    <xdr:sp macro="" textlink="">
      <xdr:nvSpPr>
        <xdr:cNvPr id="5251" name="Rectangle 131"/>
        <xdr:cNvSpPr>
          <a:spLocks noChangeArrowheads="1"/>
        </xdr:cNvSpPr>
      </xdr:nvSpPr>
      <xdr:spPr bwMode="auto">
        <a:xfrm>
          <a:off x="21838920" y="9730740"/>
          <a:ext cx="125730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830580</xdr:colOff>
      <xdr:row>57</xdr:row>
      <xdr:rowOff>60960</xdr:rowOff>
    </xdr:from>
    <xdr:to>
      <xdr:col>26</xdr:col>
      <xdr:colOff>129540</xdr:colOff>
      <xdr:row>61</xdr:row>
      <xdr:rowOff>60960</xdr:rowOff>
    </xdr:to>
    <xdr:sp macro="" textlink="">
      <xdr:nvSpPr>
        <xdr:cNvPr id="5252" name="Line 132"/>
        <xdr:cNvSpPr>
          <a:spLocks noChangeShapeType="1"/>
        </xdr:cNvSpPr>
      </xdr:nvSpPr>
      <xdr:spPr bwMode="auto">
        <a:xfrm flipH="1">
          <a:off x="20497800" y="10652760"/>
          <a:ext cx="1440180" cy="701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74</xdr:row>
      <xdr:rowOff>160020</xdr:rowOff>
    </xdr:from>
    <xdr:to>
      <xdr:col>33</xdr:col>
      <xdr:colOff>0</xdr:colOff>
      <xdr:row>75</xdr:row>
      <xdr:rowOff>60960</xdr:rowOff>
    </xdr:to>
    <xdr:sp macro="" textlink="">
      <xdr:nvSpPr>
        <xdr:cNvPr id="5253" name="Line 133"/>
        <xdr:cNvSpPr>
          <a:spLocks noChangeShapeType="1"/>
        </xdr:cNvSpPr>
      </xdr:nvSpPr>
      <xdr:spPr bwMode="auto">
        <a:xfrm flipV="1">
          <a:off x="25961340" y="13776960"/>
          <a:ext cx="163068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487680</xdr:colOff>
      <xdr:row>74</xdr:row>
      <xdr:rowOff>60960</xdr:rowOff>
    </xdr:from>
    <xdr:to>
      <xdr:col>32</xdr:col>
      <xdr:colOff>243840</xdr:colOff>
      <xdr:row>74</xdr:row>
      <xdr:rowOff>99060</xdr:rowOff>
    </xdr:to>
    <xdr:sp macro="" textlink="">
      <xdr:nvSpPr>
        <xdr:cNvPr id="5254" name="Line 134"/>
        <xdr:cNvSpPr>
          <a:spLocks noChangeShapeType="1"/>
        </xdr:cNvSpPr>
      </xdr:nvSpPr>
      <xdr:spPr bwMode="auto">
        <a:xfrm flipH="1">
          <a:off x="26334720" y="13677900"/>
          <a:ext cx="51054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457200</xdr:colOff>
      <xdr:row>67</xdr:row>
      <xdr:rowOff>0</xdr:rowOff>
    </xdr:from>
    <xdr:to>
      <xdr:col>30</xdr:col>
      <xdr:colOff>441960</xdr:colOff>
      <xdr:row>68</xdr:row>
      <xdr:rowOff>160020</xdr:rowOff>
    </xdr:to>
    <xdr:sp macro="" textlink="">
      <xdr:nvSpPr>
        <xdr:cNvPr id="5255" name="Line 135"/>
        <xdr:cNvSpPr>
          <a:spLocks noChangeShapeType="1"/>
        </xdr:cNvSpPr>
      </xdr:nvSpPr>
      <xdr:spPr bwMode="auto">
        <a:xfrm flipH="1">
          <a:off x="24856440" y="12359640"/>
          <a:ext cx="85344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563880</xdr:colOff>
      <xdr:row>67</xdr:row>
      <xdr:rowOff>60960</xdr:rowOff>
    </xdr:from>
    <xdr:to>
      <xdr:col>30</xdr:col>
      <xdr:colOff>38100</xdr:colOff>
      <xdr:row>68</xdr:row>
      <xdr:rowOff>38100</xdr:rowOff>
    </xdr:to>
    <xdr:sp macro="" textlink="">
      <xdr:nvSpPr>
        <xdr:cNvPr id="5256" name="Line 136"/>
        <xdr:cNvSpPr>
          <a:spLocks noChangeShapeType="1"/>
        </xdr:cNvSpPr>
      </xdr:nvSpPr>
      <xdr:spPr bwMode="auto">
        <a:xfrm flipH="1">
          <a:off x="24963120" y="12420600"/>
          <a:ext cx="342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388620</xdr:colOff>
      <xdr:row>90</xdr:row>
      <xdr:rowOff>76200</xdr:rowOff>
    </xdr:from>
    <xdr:to>
      <xdr:col>32</xdr:col>
      <xdr:colOff>144780</xdr:colOff>
      <xdr:row>90</xdr:row>
      <xdr:rowOff>114300</xdr:rowOff>
    </xdr:to>
    <xdr:sp macro="" textlink="">
      <xdr:nvSpPr>
        <xdr:cNvPr id="5257" name="Line 137"/>
        <xdr:cNvSpPr>
          <a:spLocks noChangeShapeType="1"/>
        </xdr:cNvSpPr>
      </xdr:nvSpPr>
      <xdr:spPr bwMode="auto">
        <a:xfrm flipH="1">
          <a:off x="26235660" y="16512540"/>
          <a:ext cx="51054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457200</xdr:colOff>
      <xdr:row>66</xdr:row>
      <xdr:rowOff>30480</xdr:rowOff>
    </xdr:from>
    <xdr:to>
      <xdr:col>19</xdr:col>
      <xdr:colOff>861060</xdr:colOff>
      <xdr:row>67</xdr:row>
      <xdr:rowOff>160020</xdr:rowOff>
    </xdr:to>
    <xdr:sp macro="" textlink="">
      <xdr:nvSpPr>
        <xdr:cNvPr id="5258" name="AutoShape 138"/>
        <xdr:cNvSpPr>
          <a:spLocks noChangeArrowheads="1"/>
        </xdr:cNvSpPr>
      </xdr:nvSpPr>
      <xdr:spPr bwMode="auto">
        <a:xfrm>
          <a:off x="17190720" y="12214860"/>
          <a:ext cx="40386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800100</xdr:colOff>
      <xdr:row>63</xdr:row>
      <xdr:rowOff>15240</xdr:rowOff>
    </xdr:from>
    <xdr:to>
      <xdr:col>23</xdr:col>
      <xdr:colOff>274320</xdr:colOff>
      <xdr:row>64</xdr:row>
      <xdr:rowOff>175260</xdr:rowOff>
    </xdr:to>
    <xdr:sp macro="" textlink="">
      <xdr:nvSpPr>
        <xdr:cNvPr id="5259" name="AutoShape 139"/>
        <xdr:cNvSpPr>
          <a:spLocks noChangeArrowheads="1"/>
        </xdr:cNvSpPr>
      </xdr:nvSpPr>
      <xdr:spPr bwMode="auto">
        <a:xfrm>
          <a:off x="19530060" y="11658600"/>
          <a:ext cx="41148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30480</xdr:colOff>
      <xdr:row>72</xdr:row>
      <xdr:rowOff>114300</xdr:rowOff>
    </xdr:from>
    <xdr:to>
      <xdr:col>5</xdr:col>
      <xdr:colOff>845820</xdr:colOff>
      <xdr:row>73</xdr:row>
      <xdr:rowOff>114300</xdr:rowOff>
    </xdr:to>
    <xdr:sp macro="" textlink="">
      <xdr:nvSpPr>
        <xdr:cNvPr id="5260" name="Line 140"/>
        <xdr:cNvSpPr>
          <a:spLocks noChangeShapeType="1"/>
        </xdr:cNvSpPr>
      </xdr:nvSpPr>
      <xdr:spPr bwMode="auto">
        <a:xfrm flipH="1">
          <a:off x="3832860" y="13365480"/>
          <a:ext cx="81534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45720</xdr:colOff>
      <xdr:row>73</xdr:row>
      <xdr:rowOff>121920</xdr:rowOff>
    </xdr:from>
    <xdr:to>
      <xdr:col>5</xdr:col>
      <xdr:colOff>708660</xdr:colOff>
      <xdr:row>78</xdr:row>
      <xdr:rowOff>15240</xdr:rowOff>
    </xdr:to>
    <xdr:sp macro="" textlink="">
      <xdr:nvSpPr>
        <xdr:cNvPr id="5261" name="Rectangle 141"/>
        <xdr:cNvSpPr>
          <a:spLocks noChangeArrowheads="1"/>
        </xdr:cNvSpPr>
      </xdr:nvSpPr>
      <xdr:spPr bwMode="auto">
        <a:xfrm>
          <a:off x="2865120" y="13548360"/>
          <a:ext cx="1645920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1005840</xdr:colOff>
      <xdr:row>78</xdr:row>
      <xdr:rowOff>121920</xdr:rowOff>
    </xdr:from>
    <xdr:to>
      <xdr:col>6</xdr:col>
      <xdr:colOff>45720</xdr:colOff>
      <xdr:row>83</xdr:row>
      <xdr:rowOff>15240</xdr:rowOff>
    </xdr:to>
    <xdr:sp macro="" textlink="">
      <xdr:nvSpPr>
        <xdr:cNvPr id="5262" name="Rectangle 142"/>
        <xdr:cNvSpPr>
          <a:spLocks noChangeArrowheads="1"/>
        </xdr:cNvSpPr>
      </xdr:nvSpPr>
      <xdr:spPr bwMode="auto">
        <a:xfrm>
          <a:off x="2819400" y="14455140"/>
          <a:ext cx="1988820" cy="769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68580</xdr:colOff>
      <xdr:row>79</xdr:row>
      <xdr:rowOff>114300</xdr:rowOff>
    </xdr:from>
    <xdr:to>
      <xdr:col>6</xdr:col>
      <xdr:colOff>518160</xdr:colOff>
      <xdr:row>80</xdr:row>
      <xdr:rowOff>60960</xdr:rowOff>
    </xdr:to>
    <xdr:sp macro="" textlink="">
      <xdr:nvSpPr>
        <xdr:cNvPr id="5263" name="Line 143"/>
        <xdr:cNvSpPr>
          <a:spLocks noChangeShapeType="1"/>
        </xdr:cNvSpPr>
      </xdr:nvSpPr>
      <xdr:spPr bwMode="auto">
        <a:xfrm flipH="1">
          <a:off x="4831080" y="14622780"/>
          <a:ext cx="44958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30480</xdr:colOff>
      <xdr:row>67</xdr:row>
      <xdr:rowOff>121920</xdr:rowOff>
    </xdr:from>
    <xdr:to>
      <xdr:col>3</xdr:col>
      <xdr:colOff>487680</xdr:colOff>
      <xdr:row>73</xdr:row>
      <xdr:rowOff>76200</xdr:rowOff>
    </xdr:to>
    <xdr:sp macro="" textlink="">
      <xdr:nvSpPr>
        <xdr:cNvPr id="5264" name="Rectangle 144"/>
        <xdr:cNvSpPr>
          <a:spLocks noChangeArrowheads="1"/>
        </xdr:cNvSpPr>
      </xdr:nvSpPr>
      <xdr:spPr bwMode="auto">
        <a:xfrm>
          <a:off x="1051560" y="12481560"/>
          <a:ext cx="132588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472440</xdr:colOff>
      <xdr:row>70</xdr:row>
      <xdr:rowOff>144780</xdr:rowOff>
    </xdr:from>
    <xdr:to>
      <xdr:col>6</xdr:col>
      <xdr:colOff>0</xdr:colOff>
      <xdr:row>70</xdr:row>
      <xdr:rowOff>144780</xdr:rowOff>
    </xdr:to>
    <xdr:sp macro="" textlink="">
      <xdr:nvSpPr>
        <xdr:cNvPr id="5265" name="Line 145"/>
        <xdr:cNvSpPr>
          <a:spLocks noChangeShapeType="1"/>
        </xdr:cNvSpPr>
      </xdr:nvSpPr>
      <xdr:spPr bwMode="auto">
        <a:xfrm>
          <a:off x="2362200" y="13037820"/>
          <a:ext cx="2400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297180</xdr:colOff>
      <xdr:row>61</xdr:row>
      <xdr:rowOff>45720</xdr:rowOff>
    </xdr:from>
    <xdr:to>
      <xdr:col>23</xdr:col>
      <xdr:colOff>609600</xdr:colOff>
      <xdr:row>63</xdr:row>
      <xdr:rowOff>99060</xdr:rowOff>
    </xdr:to>
    <xdr:sp macro="" textlink="">
      <xdr:nvSpPr>
        <xdr:cNvPr id="5266" name="Freeform 146"/>
        <xdr:cNvSpPr>
          <a:spLocks/>
        </xdr:cNvSpPr>
      </xdr:nvSpPr>
      <xdr:spPr bwMode="auto">
        <a:xfrm>
          <a:off x="19964400" y="11338560"/>
          <a:ext cx="312420" cy="403860"/>
        </a:xfrm>
        <a:custGeom>
          <a:avLst/>
          <a:gdLst>
            <a:gd name="T0" fmla="*/ 32 w 32"/>
            <a:gd name="T1" fmla="*/ 0 h 44"/>
            <a:gd name="T2" fmla="*/ 30 w 32"/>
            <a:gd name="T3" fmla="*/ 14 h 44"/>
            <a:gd name="T4" fmla="*/ 20 w 32"/>
            <a:gd name="T5" fmla="*/ 31 h 44"/>
            <a:gd name="T6" fmla="*/ 7 w 32"/>
            <a:gd name="T7" fmla="*/ 39 h 44"/>
            <a:gd name="T8" fmla="*/ 0 w 32"/>
            <a:gd name="T9" fmla="*/ 44 h 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32" h="44">
              <a:moveTo>
                <a:pt x="32" y="0"/>
              </a:moveTo>
              <a:cubicBezTo>
                <a:pt x="32" y="4"/>
                <a:pt x="32" y="9"/>
                <a:pt x="30" y="14"/>
              </a:cubicBezTo>
              <a:cubicBezTo>
                <a:pt x="28" y="19"/>
                <a:pt x="24" y="27"/>
                <a:pt x="20" y="31"/>
              </a:cubicBezTo>
              <a:cubicBezTo>
                <a:pt x="16" y="35"/>
                <a:pt x="10" y="37"/>
                <a:pt x="7" y="39"/>
              </a:cubicBezTo>
              <a:cubicBezTo>
                <a:pt x="4" y="41"/>
                <a:pt x="2" y="42"/>
                <a:pt x="0" y="4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167640</xdr:colOff>
      <xdr:row>15</xdr:row>
      <xdr:rowOff>60960</xdr:rowOff>
    </xdr:from>
    <xdr:to>
      <xdr:col>16</xdr:col>
      <xdr:colOff>129540</xdr:colOff>
      <xdr:row>15</xdr:row>
      <xdr:rowOff>182880</xdr:rowOff>
    </xdr:to>
    <xdr:sp macro="" textlink="">
      <xdr:nvSpPr>
        <xdr:cNvPr id="5267" name="Line 147"/>
        <xdr:cNvSpPr>
          <a:spLocks noChangeShapeType="1"/>
        </xdr:cNvSpPr>
      </xdr:nvSpPr>
      <xdr:spPr bwMode="auto">
        <a:xfrm>
          <a:off x="11376660" y="3139440"/>
          <a:ext cx="278892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45720</xdr:colOff>
      <xdr:row>15</xdr:row>
      <xdr:rowOff>15240</xdr:rowOff>
    </xdr:from>
    <xdr:to>
      <xdr:col>15</xdr:col>
      <xdr:colOff>762000</xdr:colOff>
      <xdr:row>15</xdr:row>
      <xdr:rowOff>91440</xdr:rowOff>
    </xdr:to>
    <xdr:sp macro="" textlink="">
      <xdr:nvSpPr>
        <xdr:cNvPr id="5268" name="Line 148"/>
        <xdr:cNvSpPr>
          <a:spLocks noChangeShapeType="1"/>
        </xdr:cNvSpPr>
      </xdr:nvSpPr>
      <xdr:spPr bwMode="auto">
        <a:xfrm flipH="1" flipV="1">
          <a:off x="13114020" y="3093720"/>
          <a:ext cx="71628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655320</xdr:colOff>
      <xdr:row>28</xdr:row>
      <xdr:rowOff>30480</xdr:rowOff>
    </xdr:from>
    <xdr:to>
      <xdr:col>12</xdr:col>
      <xdr:colOff>723900</xdr:colOff>
      <xdr:row>31</xdr:row>
      <xdr:rowOff>30480</xdr:rowOff>
    </xdr:to>
    <xdr:sp macro="" textlink="">
      <xdr:nvSpPr>
        <xdr:cNvPr id="5269" name="Line 149"/>
        <xdr:cNvSpPr>
          <a:spLocks noChangeShapeType="1"/>
        </xdr:cNvSpPr>
      </xdr:nvSpPr>
      <xdr:spPr bwMode="auto">
        <a:xfrm flipH="1">
          <a:off x="10995660" y="5471160"/>
          <a:ext cx="68580" cy="525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</xdr:row>
      <xdr:rowOff>160020</xdr:rowOff>
    </xdr:from>
    <xdr:to>
      <xdr:col>10</xdr:col>
      <xdr:colOff>441960</xdr:colOff>
      <xdr:row>22</xdr:row>
      <xdr:rowOff>30480</xdr:rowOff>
    </xdr:to>
    <xdr:sp macro="" textlink="">
      <xdr:nvSpPr>
        <xdr:cNvPr id="5270" name="Rectangle 150"/>
        <xdr:cNvSpPr>
          <a:spLocks noChangeArrowheads="1"/>
        </xdr:cNvSpPr>
      </xdr:nvSpPr>
      <xdr:spPr bwMode="auto">
        <a:xfrm>
          <a:off x="7520940" y="3459480"/>
          <a:ext cx="1409700" cy="944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640080</xdr:colOff>
      <xdr:row>19</xdr:row>
      <xdr:rowOff>121920</xdr:rowOff>
    </xdr:from>
    <xdr:to>
      <xdr:col>8</xdr:col>
      <xdr:colOff>853440</xdr:colOff>
      <xdr:row>21</xdr:row>
      <xdr:rowOff>76200</xdr:rowOff>
    </xdr:to>
    <xdr:sp macro="" textlink="">
      <xdr:nvSpPr>
        <xdr:cNvPr id="5271" name="Line 151"/>
        <xdr:cNvSpPr>
          <a:spLocks noChangeShapeType="1"/>
        </xdr:cNvSpPr>
      </xdr:nvSpPr>
      <xdr:spPr bwMode="auto">
        <a:xfrm flipV="1">
          <a:off x="7239000" y="3970020"/>
          <a:ext cx="21336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213360</xdr:colOff>
      <xdr:row>58</xdr:row>
      <xdr:rowOff>137160</xdr:rowOff>
    </xdr:from>
    <xdr:to>
      <xdr:col>31</xdr:col>
      <xdr:colOff>22860</xdr:colOff>
      <xdr:row>67</xdr:row>
      <xdr:rowOff>7620</xdr:rowOff>
    </xdr:to>
    <xdr:sp macro="" textlink="">
      <xdr:nvSpPr>
        <xdr:cNvPr id="5272" name="Line 152"/>
        <xdr:cNvSpPr>
          <a:spLocks noChangeShapeType="1"/>
        </xdr:cNvSpPr>
      </xdr:nvSpPr>
      <xdr:spPr bwMode="auto">
        <a:xfrm flipH="1">
          <a:off x="23835360" y="10904220"/>
          <a:ext cx="203454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56</xdr:row>
      <xdr:rowOff>15240</xdr:rowOff>
    </xdr:from>
    <xdr:to>
      <xdr:col>32</xdr:col>
      <xdr:colOff>571500</xdr:colOff>
      <xdr:row>62</xdr:row>
      <xdr:rowOff>7620</xdr:rowOff>
    </xdr:to>
    <xdr:sp macro="" textlink="">
      <xdr:nvSpPr>
        <xdr:cNvPr id="5273" name="Rectangle 153"/>
        <xdr:cNvSpPr>
          <a:spLocks noChangeArrowheads="1"/>
        </xdr:cNvSpPr>
      </xdr:nvSpPr>
      <xdr:spPr bwMode="auto">
        <a:xfrm>
          <a:off x="25847040" y="10431780"/>
          <a:ext cx="1325880" cy="10439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411480</xdr:colOff>
      <xdr:row>62</xdr:row>
      <xdr:rowOff>160020</xdr:rowOff>
    </xdr:from>
    <xdr:to>
      <xdr:col>32</xdr:col>
      <xdr:colOff>982980</xdr:colOff>
      <xdr:row>70</xdr:row>
      <xdr:rowOff>114300</xdr:rowOff>
    </xdr:to>
    <xdr:sp macro="" textlink="">
      <xdr:nvSpPr>
        <xdr:cNvPr id="5274" name="Line 154"/>
        <xdr:cNvSpPr>
          <a:spLocks noChangeShapeType="1"/>
        </xdr:cNvSpPr>
      </xdr:nvSpPr>
      <xdr:spPr bwMode="auto">
        <a:xfrm flipH="1">
          <a:off x="25679400" y="11628120"/>
          <a:ext cx="1905000" cy="1379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59</xdr:row>
      <xdr:rowOff>30480</xdr:rowOff>
    </xdr:from>
    <xdr:to>
      <xdr:col>34</xdr:col>
      <xdr:colOff>411480</xdr:colOff>
      <xdr:row>64</xdr:row>
      <xdr:rowOff>30480</xdr:rowOff>
    </xdr:to>
    <xdr:sp macro="" textlink="">
      <xdr:nvSpPr>
        <xdr:cNvPr id="5275" name="Rectangle 155"/>
        <xdr:cNvSpPr>
          <a:spLocks noChangeArrowheads="1"/>
        </xdr:cNvSpPr>
      </xdr:nvSpPr>
      <xdr:spPr bwMode="auto">
        <a:xfrm>
          <a:off x="27592020" y="10972800"/>
          <a:ext cx="1188720" cy="8610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73</xdr:row>
      <xdr:rowOff>0</xdr:rowOff>
    </xdr:from>
    <xdr:to>
      <xdr:col>31</xdr:col>
      <xdr:colOff>182880</xdr:colOff>
      <xdr:row>74</xdr:row>
      <xdr:rowOff>160020</xdr:rowOff>
    </xdr:to>
    <xdr:sp macro="" textlink="">
      <xdr:nvSpPr>
        <xdr:cNvPr id="5276" name="Line 156"/>
        <xdr:cNvSpPr>
          <a:spLocks noChangeShapeType="1"/>
        </xdr:cNvSpPr>
      </xdr:nvSpPr>
      <xdr:spPr bwMode="auto">
        <a:xfrm flipH="1" flipV="1">
          <a:off x="25961340" y="13426440"/>
          <a:ext cx="6858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198120</xdr:colOff>
      <xdr:row>79</xdr:row>
      <xdr:rowOff>76200</xdr:rowOff>
    </xdr:from>
    <xdr:to>
      <xdr:col>30</xdr:col>
      <xdr:colOff>464820</xdr:colOff>
      <xdr:row>84</xdr:row>
      <xdr:rowOff>30480</xdr:rowOff>
    </xdr:to>
    <xdr:sp macro="" textlink="">
      <xdr:nvSpPr>
        <xdr:cNvPr id="5277" name="Rectangle 157"/>
        <xdr:cNvSpPr>
          <a:spLocks noChangeArrowheads="1"/>
        </xdr:cNvSpPr>
      </xdr:nvSpPr>
      <xdr:spPr bwMode="auto">
        <a:xfrm>
          <a:off x="24597360" y="14584680"/>
          <a:ext cx="1135380" cy="830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419100</xdr:colOff>
      <xdr:row>79</xdr:row>
      <xdr:rowOff>114300</xdr:rowOff>
    </xdr:from>
    <xdr:to>
      <xdr:col>31</xdr:col>
      <xdr:colOff>137160</xdr:colOff>
      <xdr:row>82</xdr:row>
      <xdr:rowOff>144780</xdr:rowOff>
    </xdr:to>
    <xdr:sp macro="" textlink="">
      <xdr:nvSpPr>
        <xdr:cNvPr id="5278" name="Freeform 158"/>
        <xdr:cNvSpPr>
          <a:spLocks/>
        </xdr:cNvSpPr>
      </xdr:nvSpPr>
      <xdr:spPr bwMode="auto">
        <a:xfrm>
          <a:off x="25687020" y="14622780"/>
          <a:ext cx="297180" cy="556260"/>
        </a:xfrm>
        <a:custGeom>
          <a:avLst/>
          <a:gdLst>
            <a:gd name="T0" fmla="*/ 0 w 30"/>
            <a:gd name="T1" fmla="*/ 0 h 61"/>
            <a:gd name="T2" fmla="*/ 30 w 30"/>
            <a:gd name="T3" fmla="*/ 2 h 61"/>
            <a:gd name="T4" fmla="*/ 11 w 30"/>
            <a:gd name="T5" fmla="*/ 61 h 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" h="61">
              <a:moveTo>
                <a:pt x="0" y="0"/>
              </a:moveTo>
              <a:cubicBezTo>
                <a:pt x="21" y="3"/>
                <a:pt x="11" y="2"/>
                <a:pt x="30" y="2"/>
              </a:cubicBezTo>
              <a:lnTo>
                <a:pt x="11" y="6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243840</xdr:colOff>
      <xdr:row>79</xdr:row>
      <xdr:rowOff>45720</xdr:rowOff>
    </xdr:from>
    <xdr:to>
      <xdr:col>32</xdr:col>
      <xdr:colOff>22860</xdr:colOff>
      <xdr:row>79</xdr:row>
      <xdr:rowOff>76200</xdr:rowOff>
    </xdr:to>
    <xdr:sp macro="" textlink="">
      <xdr:nvSpPr>
        <xdr:cNvPr id="5279" name="Line 159"/>
        <xdr:cNvSpPr>
          <a:spLocks noChangeShapeType="1"/>
        </xdr:cNvSpPr>
      </xdr:nvSpPr>
      <xdr:spPr bwMode="auto">
        <a:xfrm flipH="1">
          <a:off x="26090880" y="14554200"/>
          <a:ext cx="533400" cy="30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861060</xdr:colOff>
      <xdr:row>15</xdr:row>
      <xdr:rowOff>60960</xdr:rowOff>
    </xdr:from>
    <xdr:to>
      <xdr:col>16</xdr:col>
      <xdr:colOff>167640</xdr:colOff>
      <xdr:row>16</xdr:row>
      <xdr:rowOff>53340</xdr:rowOff>
    </xdr:to>
    <xdr:sp macro="" textlink="">
      <xdr:nvSpPr>
        <xdr:cNvPr id="5280" name="Oval 160"/>
        <xdr:cNvSpPr>
          <a:spLocks noChangeArrowheads="1"/>
        </xdr:cNvSpPr>
      </xdr:nvSpPr>
      <xdr:spPr bwMode="auto">
        <a:xfrm>
          <a:off x="13929360" y="3139440"/>
          <a:ext cx="274320" cy="2133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23</xdr:col>
      <xdr:colOff>754380</xdr:colOff>
      <xdr:row>49</xdr:row>
      <xdr:rowOff>45720</xdr:rowOff>
    </xdr:from>
    <xdr:to>
      <xdr:col>25</xdr:col>
      <xdr:colOff>22860</xdr:colOff>
      <xdr:row>58</xdr:row>
      <xdr:rowOff>15240</xdr:rowOff>
    </xdr:to>
    <xdr:sp macro="" textlink="">
      <xdr:nvSpPr>
        <xdr:cNvPr id="5281" name="Line 161"/>
        <xdr:cNvSpPr>
          <a:spLocks noChangeShapeType="1"/>
        </xdr:cNvSpPr>
      </xdr:nvSpPr>
      <xdr:spPr bwMode="auto">
        <a:xfrm flipV="1">
          <a:off x="20421600" y="9197340"/>
          <a:ext cx="510540" cy="1584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716280</xdr:colOff>
      <xdr:row>62</xdr:row>
      <xdr:rowOff>160020</xdr:rowOff>
    </xdr:from>
    <xdr:to>
      <xdr:col>23</xdr:col>
      <xdr:colOff>975360</xdr:colOff>
      <xdr:row>69</xdr:row>
      <xdr:rowOff>152400</xdr:rowOff>
    </xdr:to>
    <xdr:sp macro="" textlink="">
      <xdr:nvSpPr>
        <xdr:cNvPr id="5282" name="Line 162"/>
        <xdr:cNvSpPr>
          <a:spLocks noChangeShapeType="1"/>
        </xdr:cNvSpPr>
      </xdr:nvSpPr>
      <xdr:spPr bwMode="auto">
        <a:xfrm flipV="1">
          <a:off x="20383500" y="11628120"/>
          <a:ext cx="259080" cy="1234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266700</xdr:colOff>
      <xdr:row>62</xdr:row>
      <xdr:rowOff>152400</xdr:rowOff>
    </xdr:from>
    <xdr:to>
      <xdr:col>26</xdr:col>
      <xdr:colOff>68580</xdr:colOff>
      <xdr:row>66</xdr:row>
      <xdr:rowOff>0</xdr:rowOff>
    </xdr:to>
    <xdr:sp macro="" textlink="">
      <xdr:nvSpPr>
        <xdr:cNvPr id="5283" name="Line 163"/>
        <xdr:cNvSpPr>
          <a:spLocks noChangeShapeType="1"/>
        </xdr:cNvSpPr>
      </xdr:nvSpPr>
      <xdr:spPr bwMode="auto">
        <a:xfrm flipH="1" flipV="1">
          <a:off x="21175980" y="11620500"/>
          <a:ext cx="701040" cy="563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800100</xdr:colOff>
      <xdr:row>5</xdr:row>
      <xdr:rowOff>190500</xdr:rowOff>
    </xdr:from>
    <xdr:to>
      <xdr:col>25</xdr:col>
      <xdr:colOff>510540</xdr:colOff>
      <xdr:row>8</xdr:row>
      <xdr:rowOff>121920</xdr:rowOff>
    </xdr:to>
    <xdr:sp macro="" textlink="">
      <xdr:nvSpPr>
        <xdr:cNvPr id="5284" name="Line 164"/>
        <xdr:cNvSpPr>
          <a:spLocks noChangeShapeType="1"/>
        </xdr:cNvSpPr>
      </xdr:nvSpPr>
      <xdr:spPr bwMode="auto">
        <a:xfrm flipV="1">
          <a:off x="14836140" y="1082040"/>
          <a:ext cx="658368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518160</xdr:colOff>
      <xdr:row>4</xdr:row>
      <xdr:rowOff>152400</xdr:rowOff>
    </xdr:from>
    <xdr:to>
      <xdr:col>26</xdr:col>
      <xdr:colOff>0</xdr:colOff>
      <xdr:row>6</xdr:row>
      <xdr:rowOff>144780</xdr:rowOff>
    </xdr:to>
    <xdr:sp macro="" textlink="">
      <xdr:nvSpPr>
        <xdr:cNvPr id="5285" name="Oval 165"/>
        <xdr:cNvSpPr>
          <a:spLocks noChangeArrowheads="1"/>
        </xdr:cNvSpPr>
      </xdr:nvSpPr>
      <xdr:spPr bwMode="auto">
        <a:xfrm>
          <a:off x="21427440" y="868680"/>
          <a:ext cx="381000" cy="3657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716280</xdr:colOff>
      <xdr:row>7</xdr:row>
      <xdr:rowOff>137160</xdr:rowOff>
    </xdr:from>
    <xdr:to>
      <xdr:col>22</xdr:col>
      <xdr:colOff>266700</xdr:colOff>
      <xdr:row>9</xdr:row>
      <xdr:rowOff>160020</xdr:rowOff>
    </xdr:to>
    <xdr:sp macro="" textlink="">
      <xdr:nvSpPr>
        <xdr:cNvPr id="5286" name="Line 166"/>
        <xdr:cNvSpPr>
          <a:spLocks noChangeShapeType="1"/>
        </xdr:cNvSpPr>
      </xdr:nvSpPr>
      <xdr:spPr bwMode="auto">
        <a:xfrm>
          <a:off x="18508980" y="1447800"/>
          <a:ext cx="48768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906780</xdr:colOff>
      <xdr:row>9</xdr:row>
      <xdr:rowOff>160020</xdr:rowOff>
    </xdr:from>
    <xdr:to>
      <xdr:col>23</xdr:col>
      <xdr:colOff>922020</xdr:colOff>
      <xdr:row>16</xdr:row>
      <xdr:rowOff>83820</xdr:rowOff>
    </xdr:to>
    <xdr:sp macro="" textlink="">
      <xdr:nvSpPr>
        <xdr:cNvPr id="5287" name="Rectangle 167"/>
        <xdr:cNvSpPr>
          <a:spLocks noChangeArrowheads="1"/>
        </xdr:cNvSpPr>
      </xdr:nvSpPr>
      <xdr:spPr bwMode="auto">
        <a:xfrm>
          <a:off x="18699480" y="1912620"/>
          <a:ext cx="1889760" cy="1470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68580</xdr:colOff>
      <xdr:row>56</xdr:row>
      <xdr:rowOff>121920</xdr:rowOff>
    </xdr:from>
    <xdr:to>
      <xdr:col>7</xdr:col>
      <xdr:colOff>411480</xdr:colOff>
      <xdr:row>58</xdr:row>
      <xdr:rowOff>91440</xdr:rowOff>
    </xdr:to>
    <xdr:sp macro="" textlink="">
      <xdr:nvSpPr>
        <xdr:cNvPr id="5288" name="Line 168"/>
        <xdr:cNvSpPr>
          <a:spLocks noChangeShapeType="1"/>
        </xdr:cNvSpPr>
      </xdr:nvSpPr>
      <xdr:spPr bwMode="auto">
        <a:xfrm flipH="1" flipV="1">
          <a:off x="4831080" y="10538460"/>
          <a:ext cx="1242060" cy="320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54</xdr:row>
      <xdr:rowOff>22860</xdr:rowOff>
    </xdr:from>
    <xdr:to>
      <xdr:col>16</xdr:col>
      <xdr:colOff>350520</xdr:colOff>
      <xdr:row>69</xdr:row>
      <xdr:rowOff>68580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54</xdr:row>
      <xdr:rowOff>22860</xdr:rowOff>
    </xdr:from>
    <xdr:to>
      <xdr:col>22</xdr:col>
      <xdr:colOff>76200</xdr:colOff>
      <xdr:row>69</xdr:row>
      <xdr:rowOff>68580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91440</xdr:colOff>
      <xdr:row>54</xdr:row>
      <xdr:rowOff>22860</xdr:rowOff>
    </xdr:from>
    <xdr:to>
      <xdr:col>27</xdr:col>
      <xdr:colOff>708660</xdr:colOff>
      <xdr:row>69</xdr:row>
      <xdr:rowOff>68580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480060</xdr:colOff>
          <xdr:row>1</xdr:row>
          <xdr:rowOff>83820</xdr:rowOff>
        </xdr:from>
        <xdr:to>
          <xdr:col>1</xdr:col>
          <xdr:colOff>518160</xdr:colOff>
          <xdr:row>3</xdr:row>
          <xdr:rowOff>121920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 to Web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26</xdr:row>
      <xdr:rowOff>38100</xdr:rowOff>
    </xdr:from>
    <xdr:to>
      <xdr:col>9</xdr:col>
      <xdr:colOff>76200</xdr:colOff>
      <xdr:row>47</xdr:row>
      <xdr:rowOff>144780</xdr:rowOff>
    </xdr:to>
    <xdr:sp macro="" textlink="">
      <xdr:nvSpPr>
        <xdr:cNvPr id="3073" name="Oval 1"/>
        <xdr:cNvSpPr>
          <a:spLocks noChangeArrowheads="1"/>
        </xdr:cNvSpPr>
      </xdr:nvSpPr>
      <xdr:spPr bwMode="auto">
        <a:xfrm>
          <a:off x="2758440" y="4808220"/>
          <a:ext cx="1455420" cy="3657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AECO</a:t>
          </a:r>
        </a:p>
      </xdr:txBody>
    </xdr:sp>
    <xdr:clientData/>
  </xdr:twoCellAnchor>
  <xdr:twoCellAnchor>
    <xdr:from>
      <xdr:col>4</xdr:col>
      <xdr:colOff>144780</xdr:colOff>
      <xdr:row>33</xdr:row>
      <xdr:rowOff>121920</xdr:rowOff>
    </xdr:from>
    <xdr:to>
      <xdr:col>5</xdr:col>
      <xdr:colOff>472440</xdr:colOff>
      <xdr:row>44</xdr:row>
      <xdr:rowOff>129540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H="1" flipV="1">
          <a:off x="1554480" y="6096000"/>
          <a:ext cx="883920" cy="1851660"/>
        </a:xfrm>
        <a:prstGeom prst="line">
          <a:avLst/>
        </a:pr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114300</xdr:colOff>
      <xdr:row>18</xdr:row>
      <xdr:rowOff>403860</xdr:rowOff>
    </xdr:from>
    <xdr:to>
      <xdr:col>24</xdr:col>
      <xdr:colOff>213360</xdr:colOff>
      <xdr:row>63</xdr:row>
      <xdr:rowOff>121920</xdr:rowOff>
    </xdr:to>
    <xdr:sp macro="" textlink="">
      <xdr:nvSpPr>
        <xdr:cNvPr id="3075" name="Freeform 3"/>
        <xdr:cNvSpPr>
          <a:spLocks/>
        </xdr:cNvSpPr>
      </xdr:nvSpPr>
      <xdr:spPr bwMode="auto">
        <a:xfrm>
          <a:off x="12207240" y="3429000"/>
          <a:ext cx="99060" cy="7696200"/>
        </a:xfrm>
        <a:custGeom>
          <a:avLst/>
          <a:gdLst>
            <a:gd name="T0" fmla="*/ 0 w 9"/>
            <a:gd name="T1" fmla="*/ 572 h 572"/>
            <a:gd name="T2" fmla="*/ 9 w 9"/>
            <a:gd name="T3" fmla="*/ 0 h 572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9" h="572">
              <a:moveTo>
                <a:pt x="0" y="572"/>
              </a:moveTo>
              <a:lnTo>
                <a:pt x="9" y="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129540</xdr:colOff>
      <xdr:row>33</xdr:row>
      <xdr:rowOff>106680</xdr:rowOff>
    </xdr:from>
    <xdr:to>
      <xdr:col>33</xdr:col>
      <xdr:colOff>144780</xdr:colOff>
      <xdr:row>54</xdr:row>
      <xdr:rowOff>68580</xdr:rowOff>
    </xdr:to>
    <xdr:sp macro="" textlink="">
      <xdr:nvSpPr>
        <xdr:cNvPr id="3076" name="Freeform 4"/>
        <xdr:cNvSpPr>
          <a:spLocks/>
        </xdr:cNvSpPr>
      </xdr:nvSpPr>
      <xdr:spPr bwMode="auto">
        <a:xfrm>
          <a:off x="15598140" y="6080760"/>
          <a:ext cx="0" cy="3482340"/>
        </a:xfrm>
        <a:custGeom>
          <a:avLst/>
          <a:gdLst>
            <a:gd name="T0" fmla="*/ 0 w 2"/>
            <a:gd name="T1" fmla="*/ 353 h 353"/>
            <a:gd name="T2" fmla="*/ 2 w 2"/>
            <a:gd name="T3" fmla="*/ 0 h 353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" h="353">
              <a:moveTo>
                <a:pt x="0" y="353"/>
              </a:moveTo>
              <a:lnTo>
                <a:pt x="2" y="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0</xdr:colOff>
      <xdr:row>13</xdr:row>
      <xdr:rowOff>160020</xdr:rowOff>
    </xdr:from>
    <xdr:to>
      <xdr:col>35</xdr:col>
      <xdr:colOff>137160</xdr:colOff>
      <xdr:row>34</xdr:row>
      <xdr:rowOff>7620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5598140" y="2369820"/>
          <a:ext cx="373380" cy="3779520"/>
        </a:xfrm>
        <a:prstGeom prst="line">
          <a:avLst/>
        </a:pr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53</xdr:col>
      <xdr:colOff>320040</xdr:colOff>
      <xdr:row>18</xdr:row>
      <xdr:rowOff>358140</xdr:rowOff>
    </xdr:from>
    <xdr:to>
      <xdr:col>72</xdr:col>
      <xdr:colOff>0</xdr:colOff>
      <xdr:row>45</xdr:row>
      <xdr:rowOff>0</xdr:rowOff>
    </xdr:to>
    <xdr:sp macro="" textlink="">
      <xdr:nvSpPr>
        <xdr:cNvPr id="3078" name="Freeform 6"/>
        <xdr:cNvSpPr>
          <a:spLocks/>
        </xdr:cNvSpPr>
      </xdr:nvSpPr>
      <xdr:spPr bwMode="auto">
        <a:xfrm>
          <a:off x="20863560" y="3406140"/>
          <a:ext cx="7482840" cy="4579620"/>
        </a:xfrm>
        <a:custGeom>
          <a:avLst/>
          <a:gdLst>
            <a:gd name="T0" fmla="*/ 359 w 507"/>
            <a:gd name="T1" fmla="*/ 0 h 421"/>
            <a:gd name="T2" fmla="*/ 460 w 507"/>
            <a:gd name="T3" fmla="*/ 34 h 421"/>
            <a:gd name="T4" fmla="*/ 506 w 507"/>
            <a:gd name="T5" fmla="*/ 81 h 421"/>
            <a:gd name="T6" fmla="*/ 507 w 507"/>
            <a:gd name="T7" fmla="*/ 135 h 421"/>
            <a:gd name="T8" fmla="*/ 494 w 507"/>
            <a:gd name="T9" fmla="*/ 194 h 421"/>
            <a:gd name="T10" fmla="*/ 211 w 507"/>
            <a:gd name="T11" fmla="*/ 421 h 421"/>
            <a:gd name="T12" fmla="*/ 61 w 507"/>
            <a:gd name="T13" fmla="*/ 399 h 421"/>
            <a:gd name="T14" fmla="*/ 17 w 507"/>
            <a:gd name="T15" fmla="*/ 356 h 421"/>
            <a:gd name="T16" fmla="*/ 0 w 507"/>
            <a:gd name="T17" fmla="*/ 306 h 421"/>
            <a:gd name="T18" fmla="*/ 3 w 507"/>
            <a:gd name="T19" fmla="*/ 110 h 4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507" h="421">
              <a:moveTo>
                <a:pt x="359" y="0"/>
              </a:moveTo>
              <a:lnTo>
                <a:pt x="460" y="34"/>
              </a:lnTo>
              <a:lnTo>
                <a:pt x="506" y="81"/>
              </a:lnTo>
              <a:lnTo>
                <a:pt x="507" y="135"/>
              </a:lnTo>
              <a:lnTo>
                <a:pt x="494" y="194"/>
              </a:lnTo>
              <a:lnTo>
                <a:pt x="211" y="421"/>
              </a:lnTo>
              <a:lnTo>
                <a:pt x="61" y="399"/>
              </a:lnTo>
              <a:lnTo>
                <a:pt x="17" y="356"/>
              </a:lnTo>
              <a:lnTo>
                <a:pt x="0" y="306"/>
              </a:lnTo>
              <a:lnTo>
                <a:pt x="3" y="11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68</xdr:col>
      <xdr:colOff>30480</xdr:colOff>
      <xdr:row>26</xdr:row>
      <xdr:rowOff>144780</xdr:rowOff>
    </xdr:from>
    <xdr:to>
      <xdr:col>72</xdr:col>
      <xdr:colOff>0</xdr:colOff>
      <xdr:row>41</xdr:row>
      <xdr:rowOff>7620</xdr:rowOff>
    </xdr:to>
    <xdr:sp macro="" textlink="">
      <xdr:nvSpPr>
        <xdr:cNvPr id="3079" name="Freeform 7"/>
        <xdr:cNvSpPr>
          <a:spLocks/>
        </xdr:cNvSpPr>
      </xdr:nvSpPr>
      <xdr:spPr bwMode="auto">
        <a:xfrm>
          <a:off x="26586180" y="4914900"/>
          <a:ext cx="1760220" cy="2407920"/>
        </a:xfrm>
        <a:custGeom>
          <a:avLst/>
          <a:gdLst>
            <a:gd name="T0" fmla="*/ 77 w 129"/>
            <a:gd name="T1" fmla="*/ 139 h 139"/>
            <a:gd name="T2" fmla="*/ 80 w 129"/>
            <a:gd name="T3" fmla="*/ 134 h 139"/>
            <a:gd name="T4" fmla="*/ 89 w 129"/>
            <a:gd name="T5" fmla="*/ 126 h 139"/>
            <a:gd name="T6" fmla="*/ 98 w 129"/>
            <a:gd name="T7" fmla="*/ 118 h 139"/>
            <a:gd name="T8" fmla="*/ 120 w 129"/>
            <a:gd name="T9" fmla="*/ 68 h 139"/>
            <a:gd name="T10" fmla="*/ 129 w 129"/>
            <a:gd name="T11" fmla="*/ 27 h 139"/>
            <a:gd name="T12" fmla="*/ 120 w 129"/>
            <a:gd name="T13" fmla="*/ 0 h 139"/>
            <a:gd name="T14" fmla="*/ 57 w 129"/>
            <a:gd name="T15" fmla="*/ 72 h 139"/>
            <a:gd name="T16" fmla="*/ 1 w 129"/>
            <a:gd name="T17" fmla="*/ 115 h 139"/>
            <a:gd name="T18" fmla="*/ 2 w 129"/>
            <a:gd name="T19" fmla="*/ 114 h 139"/>
            <a:gd name="T20" fmla="*/ 2 w 129"/>
            <a:gd name="T21" fmla="*/ 111 h 139"/>
            <a:gd name="T22" fmla="*/ 1 w 129"/>
            <a:gd name="T23" fmla="*/ 110 h 139"/>
            <a:gd name="T24" fmla="*/ 0 w 129"/>
            <a:gd name="T25" fmla="*/ 112 h 139"/>
            <a:gd name="T26" fmla="*/ 1 w 129"/>
            <a:gd name="T27" fmla="*/ 108 h 139"/>
            <a:gd name="T28" fmla="*/ 1 w 129"/>
            <a:gd name="T29" fmla="*/ 112 h 139"/>
            <a:gd name="T30" fmla="*/ 1 w 129"/>
            <a:gd name="T31" fmla="*/ 108 h 13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129" h="139">
              <a:moveTo>
                <a:pt x="77" y="139"/>
              </a:moveTo>
              <a:lnTo>
                <a:pt x="80" y="134"/>
              </a:lnTo>
              <a:lnTo>
                <a:pt x="89" y="126"/>
              </a:lnTo>
              <a:lnTo>
                <a:pt x="98" y="118"/>
              </a:lnTo>
              <a:lnTo>
                <a:pt x="120" y="68"/>
              </a:lnTo>
              <a:lnTo>
                <a:pt x="129" y="27"/>
              </a:lnTo>
              <a:lnTo>
                <a:pt x="120" y="0"/>
              </a:lnTo>
              <a:lnTo>
                <a:pt x="57" y="72"/>
              </a:lnTo>
              <a:lnTo>
                <a:pt x="1" y="115"/>
              </a:lnTo>
              <a:lnTo>
                <a:pt x="2" y="114"/>
              </a:lnTo>
              <a:lnTo>
                <a:pt x="2" y="111"/>
              </a:lnTo>
              <a:lnTo>
                <a:pt x="1" y="110"/>
              </a:lnTo>
              <a:lnTo>
                <a:pt x="0" y="112"/>
              </a:lnTo>
              <a:lnTo>
                <a:pt x="1" y="108"/>
              </a:lnTo>
              <a:lnTo>
                <a:pt x="1" y="112"/>
              </a:lnTo>
              <a:lnTo>
                <a:pt x="1" y="108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388620</xdr:colOff>
      <xdr:row>34</xdr:row>
      <xdr:rowOff>22860</xdr:rowOff>
    </xdr:from>
    <xdr:to>
      <xdr:col>7</xdr:col>
      <xdr:colOff>167640</xdr:colOff>
      <xdr:row>45</xdr:row>
      <xdr:rowOff>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>
          <a:off x="1798320" y="6164580"/>
          <a:ext cx="1394460" cy="182118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472440</xdr:colOff>
      <xdr:row>34</xdr:row>
      <xdr:rowOff>30480</xdr:rowOff>
    </xdr:from>
    <xdr:to>
      <xdr:col>13</xdr:col>
      <xdr:colOff>144780</xdr:colOff>
      <xdr:row>42</xdr:row>
      <xdr:rowOff>0</xdr:rowOff>
    </xdr:to>
    <xdr:sp macro="" textlink="">
      <xdr:nvSpPr>
        <xdr:cNvPr id="3081" name="Line 9"/>
        <xdr:cNvSpPr>
          <a:spLocks noChangeShapeType="1"/>
        </xdr:cNvSpPr>
      </xdr:nvSpPr>
      <xdr:spPr bwMode="auto">
        <a:xfrm>
          <a:off x="4038600" y="6172200"/>
          <a:ext cx="2308860" cy="13106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129540</xdr:colOff>
      <xdr:row>44</xdr:row>
      <xdr:rowOff>129540</xdr:rowOff>
    </xdr:from>
    <xdr:to>
      <xdr:col>4</xdr:col>
      <xdr:colOff>411480</xdr:colOff>
      <xdr:row>47</xdr:row>
      <xdr:rowOff>106680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 flipH="1">
          <a:off x="815340" y="7947660"/>
          <a:ext cx="1005840" cy="48006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182880</xdr:colOff>
      <xdr:row>42</xdr:row>
      <xdr:rowOff>91440</xdr:rowOff>
    </xdr:from>
    <xdr:to>
      <xdr:col>55</xdr:col>
      <xdr:colOff>68580</xdr:colOff>
      <xdr:row>55</xdr:row>
      <xdr:rowOff>76200</xdr:rowOff>
    </xdr:to>
    <xdr:sp macro="" textlink="">
      <xdr:nvSpPr>
        <xdr:cNvPr id="3083" name="Freeform 11"/>
        <xdr:cNvSpPr>
          <a:spLocks/>
        </xdr:cNvSpPr>
      </xdr:nvSpPr>
      <xdr:spPr bwMode="auto">
        <a:xfrm>
          <a:off x="6385560" y="7574280"/>
          <a:ext cx="15460980" cy="2164080"/>
        </a:xfrm>
        <a:custGeom>
          <a:avLst/>
          <a:gdLst>
            <a:gd name="T0" fmla="*/ 0 w 1032"/>
            <a:gd name="T1" fmla="*/ 0 h 220"/>
            <a:gd name="T2" fmla="*/ 85 w 1032"/>
            <a:gd name="T3" fmla="*/ 48 h 220"/>
            <a:gd name="T4" fmla="*/ 166 w 1032"/>
            <a:gd name="T5" fmla="*/ 76 h 220"/>
            <a:gd name="T6" fmla="*/ 276 w 1032"/>
            <a:gd name="T7" fmla="*/ 103 h 220"/>
            <a:gd name="T8" fmla="*/ 465 w 1032"/>
            <a:gd name="T9" fmla="*/ 152 h 220"/>
            <a:gd name="T10" fmla="*/ 567 w 1032"/>
            <a:gd name="T11" fmla="*/ 118 h 220"/>
            <a:gd name="T12" fmla="*/ 637 w 1032"/>
            <a:gd name="T13" fmla="*/ 70 h 220"/>
            <a:gd name="T14" fmla="*/ 673 w 1032"/>
            <a:gd name="T15" fmla="*/ 43 h 220"/>
            <a:gd name="T16" fmla="*/ 710 w 1032"/>
            <a:gd name="T17" fmla="*/ 36 h 220"/>
            <a:gd name="T18" fmla="*/ 761 w 1032"/>
            <a:gd name="T19" fmla="*/ 32 h 220"/>
            <a:gd name="T20" fmla="*/ 796 w 1032"/>
            <a:gd name="T21" fmla="*/ 32 h 220"/>
            <a:gd name="T22" fmla="*/ 824 w 1032"/>
            <a:gd name="T23" fmla="*/ 33 h 220"/>
            <a:gd name="T24" fmla="*/ 862 w 1032"/>
            <a:gd name="T25" fmla="*/ 40 h 220"/>
            <a:gd name="T26" fmla="*/ 890 w 1032"/>
            <a:gd name="T27" fmla="*/ 40 h 220"/>
            <a:gd name="T28" fmla="*/ 918 w 1032"/>
            <a:gd name="T29" fmla="*/ 46 h 220"/>
            <a:gd name="T30" fmla="*/ 932 w 1032"/>
            <a:gd name="T31" fmla="*/ 49 h 220"/>
            <a:gd name="T32" fmla="*/ 946 w 1032"/>
            <a:gd name="T33" fmla="*/ 63 h 220"/>
            <a:gd name="T34" fmla="*/ 967 w 1032"/>
            <a:gd name="T35" fmla="*/ 97 h 220"/>
            <a:gd name="T36" fmla="*/ 977 w 1032"/>
            <a:gd name="T37" fmla="*/ 121 h 220"/>
            <a:gd name="T38" fmla="*/ 992 w 1032"/>
            <a:gd name="T39" fmla="*/ 144 h 220"/>
            <a:gd name="T40" fmla="*/ 1011 w 1032"/>
            <a:gd name="T41" fmla="*/ 164 h 220"/>
            <a:gd name="T42" fmla="*/ 1032 w 1032"/>
            <a:gd name="T43" fmla="*/ 220 h 22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1032" h="220">
              <a:moveTo>
                <a:pt x="0" y="0"/>
              </a:moveTo>
              <a:lnTo>
                <a:pt x="85" y="48"/>
              </a:lnTo>
              <a:lnTo>
                <a:pt x="166" y="76"/>
              </a:lnTo>
              <a:lnTo>
                <a:pt x="276" y="103"/>
              </a:lnTo>
              <a:lnTo>
                <a:pt x="465" y="152"/>
              </a:lnTo>
              <a:lnTo>
                <a:pt x="567" y="118"/>
              </a:lnTo>
              <a:lnTo>
                <a:pt x="637" y="70"/>
              </a:lnTo>
              <a:lnTo>
                <a:pt x="673" y="43"/>
              </a:lnTo>
              <a:lnTo>
                <a:pt x="710" y="36"/>
              </a:lnTo>
              <a:lnTo>
                <a:pt x="761" y="32"/>
              </a:lnTo>
              <a:lnTo>
                <a:pt x="796" y="32"/>
              </a:lnTo>
              <a:lnTo>
                <a:pt x="824" y="33"/>
              </a:lnTo>
              <a:lnTo>
                <a:pt x="862" y="40"/>
              </a:lnTo>
              <a:lnTo>
                <a:pt x="890" y="40"/>
              </a:lnTo>
              <a:lnTo>
                <a:pt x="918" y="46"/>
              </a:lnTo>
              <a:lnTo>
                <a:pt x="932" y="49"/>
              </a:lnTo>
              <a:lnTo>
                <a:pt x="946" y="63"/>
              </a:lnTo>
              <a:lnTo>
                <a:pt x="967" y="97"/>
              </a:lnTo>
              <a:lnTo>
                <a:pt x="977" y="121"/>
              </a:lnTo>
              <a:lnTo>
                <a:pt x="992" y="144"/>
              </a:lnTo>
              <a:lnTo>
                <a:pt x="1011" y="164"/>
              </a:lnTo>
              <a:lnTo>
                <a:pt x="1032" y="220"/>
              </a:lnTo>
            </a:path>
          </a:pathLst>
        </a:custGeom>
        <a:noFill/>
        <a:ln w="158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52</xdr:col>
      <xdr:colOff>106680</xdr:colOff>
      <xdr:row>45</xdr:row>
      <xdr:rowOff>0</xdr:rowOff>
    </xdr:from>
    <xdr:to>
      <xdr:col>58</xdr:col>
      <xdr:colOff>388620</xdr:colOff>
      <xdr:row>48</xdr:row>
      <xdr:rowOff>121920</xdr:rowOff>
    </xdr:to>
    <xdr:sp macro="" textlink="">
      <xdr:nvSpPr>
        <xdr:cNvPr id="3084" name="Freeform 12"/>
        <xdr:cNvSpPr>
          <a:spLocks/>
        </xdr:cNvSpPr>
      </xdr:nvSpPr>
      <xdr:spPr bwMode="auto">
        <a:xfrm>
          <a:off x="20124420" y="7985760"/>
          <a:ext cx="3459480" cy="624840"/>
        </a:xfrm>
        <a:custGeom>
          <a:avLst/>
          <a:gdLst>
            <a:gd name="T0" fmla="*/ 0 w 284"/>
            <a:gd name="T1" fmla="*/ 0 h 63"/>
            <a:gd name="T2" fmla="*/ 284 w 284"/>
            <a:gd name="T3" fmla="*/ 63 h 63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84" h="63">
              <a:moveTo>
                <a:pt x="0" y="0"/>
              </a:moveTo>
              <a:lnTo>
                <a:pt x="284" y="63"/>
              </a:lnTo>
            </a:path>
          </a:pathLst>
        </a:custGeom>
        <a:noFill/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106680</xdr:colOff>
      <xdr:row>41</xdr:row>
      <xdr:rowOff>129540</xdr:rowOff>
    </xdr:from>
    <xdr:to>
      <xdr:col>13</xdr:col>
      <xdr:colOff>213360</xdr:colOff>
      <xdr:row>42</xdr:row>
      <xdr:rowOff>60960</xdr:rowOff>
    </xdr:to>
    <xdr:sp macro="" textlink="">
      <xdr:nvSpPr>
        <xdr:cNvPr id="3085" name="Oval 13"/>
        <xdr:cNvSpPr>
          <a:spLocks noChangeArrowheads="1"/>
        </xdr:cNvSpPr>
      </xdr:nvSpPr>
      <xdr:spPr bwMode="auto">
        <a:xfrm>
          <a:off x="6309360" y="7444740"/>
          <a:ext cx="106680" cy="990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7620</xdr:colOff>
      <xdr:row>36</xdr:row>
      <xdr:rowOff>144780</xdr:rowOff>
    </xdr:from>
    <xdr:to>
      <xdr:col>13</xdr:col>
      <xdr:colOff>22860</xdr:colOff>
      <xdr:row>43</xdr:row>
      <xdr:rowOff>30480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5120640" y="6621780"/>
          <a:ext cx="1104900" cy="10591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114300</xdr:colOff>
      <xdr:row>44</xdr:row>
      <xdr:rowOff>144780</xdr:rowOff>
    </xdr:from>
    <xdr:to>
      <xdr:col>6</xdr:col>
      <xdr:colOff>533400</xdr:colOff>
      <xdr:row>51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2080260" y="7962900"/>
          <a:ext cx="93726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365760</xdr:colOff>
      <xdr:row>44</xdr:row>
      <xdr:rowOff>22860</xdr:rowOff>
    </xdr:from>
    <xdr:to>
      <xdr:col>12</xdr:col>
      <xdr:colOff>441960</xdr:colOff>
      <xdr:row>44</xdr:row>
      <xdr:rowOff>129540</xdr:rowOff>
    </xdr:to>
    <xdr:sp macro="" textlink="">
      <xdr:nvSpPr>
        <xdr:cNvPr id="3088" name="Oval 16"/>
        <xdr:cNvSpPr>
          <a:spLocks noChangeArrowheads="1"/>
        </xdr:cNvSpPr>
      </xdr:nvSpPr>
      <xdr:spPr bwMode="auto">
        <a:xfrm>
          <a:off x="6027420" y="7840980"/>
          <a:ext cx="76200" cy="1066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144780</xdr:colOff>
      <xdr:row>44</xdr:row>
      <xdr:rowOff>160020</xdr:rowOff>
    </xdr:from>
    <xdr:to>
      <xdr:col>13</xdr:col>
      <xdr:colOff>0</xdr:colOff>
      <xdr:row>50</xdr:row>
      <xdr:rowOff>30480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5257800" y="7978140"/>
          <a:ext cx="94488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114300</xdr:colOff>
      <xdr:row>40</xdr:row>
      <xdr:rowOff>121920</xdr:rowOff>
    </xdr:from>
    <xdr:to>
      <xdr:col>68</xdr:col>
      <xdr:colOff>68580</xdr:colOff>
      <xdr:row>55</xdr:row>
      <xdr:rowOff>0</xdr:rowOff>
    </xdr:to>
    <xdr:sp macro="" textlink="">
      <xdr:nvSpPr>
        <xdr:cNvPr id="3090" name="Freeform 18"/>
        <xdr:cNvSpPr>
          <a:spLocks/>
        </xdr:cNvSpPr>
      </xdr:nvSpPr>
      <xdr:spPr bwMode="auto">
        <a:xfrm>
          <a:off x="21892260" y="7269480"/>
          <a:ext cx="4732020" cy="2392680"/>
        </a:xfrm>
        <a:custGeom>
          <a:avLst/>
          <a:gdLst>
            <a:gd name="T0" fmla="*/ 0 w 374"/>
            <a:gd name="T1" fmla="*/ 243 h 243"/>
            <a:gd name="T2" fmla="*/ 81 w 374"/>
            <a:gd name="T3" fmla="*/ 190 h 243"/>
            <a:gd name="T4" fmla="*/ 120 w 374"/>
            <a:gd name="T5" fmla="*/ 171 h 243"/>
            <a:gd name="T6" fmla="*/ 134 w 374"/>
            <a:gd name="T7" fmla="*/ 156 h 243"/>
            <a:gd name="T8" fmla="*/ 150 w 374"/>
            <a:gd name="T9" fmla="*/ 139 h 243"/>
            <a:gd name="T10" fmla="*/ 174 w 374"/>
            <a:gd name="T11" fmla="*/ 127 h 243"/>
            <a:gd name="T12" fmla="*/ 194 w 374"/>
            <a:gd name="T13" fmla="*/ 111 h 243"/>
            <a:gd name="T14" fmla="*/ 212 w 374"/>
            <a:gd name="T15" fmla="*/ 93 h 243"/>
            <a:gd name="T16" fmla="*/ 221 w 374"/>
            <a:gd name="T17" fmla="*/ 74 h 243"/>
            <a:gd name="T18" fmla="*/ 248 w 374"/>
            <a:gd name="T19" fmla="*/ 60 h 243"/>
            <a:gd name="T20" fmla="*/ 279 w 374"/>
            <a:gd name="T21" fmla="*/ 40 h 243"/>
            <a:gd name="T22" fmla="*/ 327 w 374"/>
            <a:gd name="T23" fmla="*/ 18 h 243"/>
            <a:gd name="T24" fmla="*/ 354 w 374"/>
            <a:gd name="T25" fmla="*/ 5 h 243"/>
            <a:gd name="T26" fmla="*/ 374 w 374"/>
            <a:gd name="T27" fmla="*/ 0 h 24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</a:cxnLst>
          <a:rect l="0" t="0" r="r" b="b"/>
          <a:pathLst>
            <a:path w="374" h="243">
              <a:moveTo>
                <a:pt x="0" y="243"/>
              </a:moveTo>
              <a:lnTo>
                <a:pt x="81" y="190"/>
              </a:lnTo>
              <a:lnTo>
                <a:pt x="120" y="171"/>
              </a:lnTo>
              <a:lnTo>
                <a:pt x="134" y="156"/>
              </a:lnTo>
              <a:lnTo>
                <a:pt x="150" y="139"/>
              </a:lnTo>
              <a:lnTo>
                <a:pt x="174" y="127"/>
              </a:lnTo>
              <a:lnTo>
                <a:pt x="194" y="111"/>
              </a:lnTo>
              <a:lnTo>
                <a:pt x="212" y="93"/>
              </a:lnTo>
              <a:lnTo>
                <a:pt x="221" y="74"/>
              </a:lnTo>
              <a:lnTo>
                <a:pt x="248" y="60"/>
              </a:lnTo>
              <a:lnTo>
                <a:pt x="279" y="40"/>
              </a:lnTo>
              <a:lnTo>
                <a:pt x="327" y="18"/>
              </a:lnTo>
              <a:lnTo>
                <a:pt x="354" y="5"/>
              </a:lnTo>
              <a:lnTo>
                <a:pt x="374" y="0"/>
              </a:lnTo>
            </a:path>
          </a:pathLst>
        </a:custGeom>
        <a:noFill/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144780</xdr:colOff>
      <xdr:row>36</xdr:row>
      <xdr:rowOff>30480</xdr:rowOff>
    </xdr:from>
    <xdr:to>
      <xdr:col>2</xdr:col>
      <xdr:colOff>251460</xdr:colOff>
      <xdr:row>36</xdr:row>
      <xdr:rowOff>129540</xdr:rowOff>
    </xdr:to>
    <xdr:sp macro="" textlink="">
      <xdr:nvSpPr>
        <xdr:cNvPr id="3091" name="Oval 19"/>
        <xdr:cNvSpPr>
          <a:spLocks noChangeArrowheads="1"/>
        </xdr:cNvSpPr>
      </xdr:nvSpPr>
      <xdr:spPr bwMode="auto">
        <a:xfrm>
          <a:off x="830580" y="6507480"/>
          <a:ext cx="106680" cy="990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144780</xdr:colOff>
      <xdr:row>37</xdr:row>
      <xdr:rowOff>7620</xdr:rowOff>
    </xdr:from>
    <xdr:to>
      <xdr:col>2</xdr:col>
      <xdr:colOff>251460</xdr:colOff>
      <xdr:row>37</xdr:row>
      <xdr:rowOff>137160</xdr:rowOff>
    </xdr:to>
    <xdr:sp macro="" textlink="">
      <xdr:nvSpPr>
        <xdr:cNvPr id="3092" name="AutoShape 20"/>
        <xdr:cNvSpPr>
          <a:spLocks noChangeArrowheads="1"/>
        </xdr:cNvSpPr>
      </xdr:nvSpPr>
      <xdr:spPr bwMode="auto">
        <a:xfrm>
          <a:off x="830580" y="6652260"/>
          <a:ext cx="106680" cy="1295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129540</xdr:colOff>
      <xdr:row>39</xdr:row>
      <xdr:rowOff>144780</xdr:rowOff>
    </xdr:from>
    <xdr:to>
      <xdr:col>28</xdr:col>
      <xdr:colOff>30480</xdr:colOff>
      <xdr:row>47</xdr:row>
      <xdr:rowOff>30480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2740640" y="7124700"/>
          <a:ext cx="171450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26</xdr:col>
      <xdr:colOff>594360</xdr:colOff>
      <xdr:row>50</xdr:row>
      <xdr:rowOff>106680</xdr:rowOff>
    </xdr:from>
    <xdr:to>
      <xdr:col>27</xdr:col>
      <xdr:colOff>106680</xdr:colOff>
      <xdr:row>51</xdr:row>
      <xdr:rowOff>60960</xdr:rowOff>
    </xdr:to>
    <xdr:sp macro="" textlink="">
      <xdr:nvSpPr>
        <xdr:cNvPr id="3094" name="AutoShape 22"/>
        <xdr:cNvSpPr>
          <a:spLocks noChangeArrowheads="1"/>
        </xdr:cNvSpPr>
      </xdr:nvSpPr>
      <xdr:spPr bwMode="auto">
        <a:xfrm>
          <a:off x="13746480" y="8930640"/>
          <a:ext cx="129540" cy="12192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182880</xdr:colOff>
      <xdr:row>39</xdr:row>
      <xdr:rowOff>160020</xdr:rowOff>
    </xdr:from>
    <xdr:to>
      <xdr:col>42</xdr:col>
      <xdr:colOff>114300</xdr:colOff>
      <xdr:row>46</xdr:row>
      <xdr:rowOff>30480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6017240" y="7139940"/>
          <a:ext cx="1196340" cy="10439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59</xdr:col>
      <xdr:colOff>121920</xdr:colOff>
      <xdr:row>56</xdr:row>
      <xdr:rowOff>30480</xdr:rowOff>
    </xdr:from>
    <xdr:to>
      <xdr:col>59</xdr:col>
      <xdr:colOff>312420</xdr:colOff>
      <xdr:row>57</xdr:row>
      <xdr:rowOff>0</xdr:rowOff>
    </xdr:to>
    <xdr:sp macro="" textlink="">
      <xdr:nvSpPr>
        <xdr:cNvPr id="3096" name="AutoShape 24"/>
        <xdr:cNvSpPr>
          <a:spLocks noChangeArrowheads="1"/>
        </xdr:cNvSpPr>
      </xdr:nvSpPr>
      <xdr:spPr bwMode="auto">
        <a:xfrm>
          <a:off x="23728680" y="9860280"/>
          <a:ext cx="190500" cy="1371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57</xdr:col>
      <xdr:colOff>228600</xdr:colOff>
      <xdr:row>55</xdr:row>
      <xdr:rowOff>30480</xdr:rowOff>
    </xdr:from>
    <xdr:to>
      <xdr:col>57</xdr:col>
      <xdr:colOff>373380</xdr:colOff>
      <xdr:row>55</xdr:row>
      <xdr:rowOff>129540</xdr:rowOff>
    </xdr:to>
    <xdr:sp macro="" textlink="">
      <xdr:nvSpPr>
        <xdr:cNvPr id="3097" name="AutoShape 25"/>
        <xdr:cNvSpPr>
          <a:spLocks noChangeArrowheads="1"/>
        </xdr:cNvSpPr>
      </xdr:nvSpPr>
      <xdr:spPr bwMode="auto">
        <a:xfrm>
          <a:off x="22981920" y="9692640"/>
          <a:ext cx="144780" cy="990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56</xdr:col>
      <xdr:colOff>419100</xdr:colOff>
      <xdr:row>57</xdr:row>
      <xdr:rowOff>22860</xdr:rowOff>
    </xdr:from>
    <xdr:to>
      <xdr:col>59</xdr:col>
      <xdr:colOff>30480</xdr:colOff>
      <xdr:row>63</xdr:row>
      <xdr:rowOff>38100</xdr:rowOff>
    </xdr:to>
    <xdr:sp macro="" textlink="">
      <xdr:nvSpPr>
        <xdr:cNvPr id="3098" name="Rectangle 26"/>
        <xdr:cNvSpPr>
          <a:spLocks noChangeArrowheads="1"/>
        </xdr:cNvSpPr>
      </xdr:nvSpPr>
      <xdr:spPr bwMode="auto">
        <a:xfrm>
          <a:off x="22715220" y="10020300"/>
          <a:ext cx="92202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57</xdr:col>
      <xdr:colOff>30480</xdr:colOff>
      <xdr:row>49</xdr:row>
      <xdr:rowOff>0</xdr:rowOff>
    </xdr:from>
    <xdr:to>
      <xdr:col>59</xdr:col>
      <xdr:colOff>38100</xdr:colOff>
      <xdr:row>55</xdr:row>
      <xdr:rowOff>30480</xdr:rowOff>
    </xdr:to>
    <xdr:sp macro="" textlink="">
      <xdr:nvSpPr>
        <xdr:cNvPr id="3099" name="Rectangle 27"/>
        <xdr:cNvSpPr>
          <a:spLocks noChangeArrowheads="1"/>
        </xdr:cNvSpPr>
      </xdr:nvSpPr>
      <xdr:spPr bwMode="auto">
        <a:xfrm>
          <a:off x="22783800" y="8656320"/>
          <a:ext cx="86106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54</xdr:col>
      <xdr:colOff>30480</xdr:colOff>
      <xdr:row>49</xdr:row>
      <xdr:rowOff>7620</xdr:rowOff>
    </xdr:from>
    <xdr:to>
      <xdr:col>55</xdr:col>
      <xdr:colOff>426720</xdr:colOff>
      <xdr:row>55</xdr:row>
      <xdr:rowOff>30480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1305520" y="8663940"/>
          <a:ext cx="89916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53</xdr:col>
      <xdr:colOff>167640</xdr:colOff>
      <xdr:row>56</xdr:row>
      <xdr:rowOff>7620</xdr:rowOff>
    </xdr:from>
    <xdr:to>
      <xdr:col>55</xdr:col>
      <xdr:colOff>0</xdr:colOff>
      <xdr:row>61</xdr:row>
      <xdr:rowOff>144780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0711160" y="9837420"/>
          <a:ext cx="1066800" cy="975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30480</xdr:colOff>
      <xdr:row>54</xdr:row>
      <xdr:rowOff>106680</xdr:rowOff>
    </xdr:from>
    <xdr:to>
      <xdr:col>55</xdr:col>
      <xdr:colOff>114300</xdr:colOff>
      <xdr:row>55</xdr:row>
      <xdr:rowOff>45720</xdr:rowOff>
    </xdr:to>
    <xdr:sp macro="" textlink="">
      <xdr:nvSpPr>
        <xdr:cNvPr id="3102" name="Oval 30"/>
        <xdr:cNvSpPr>
          <a:spLocks noChangeArrowheads="1"/>
        </xdr:cNvSpPr>
      </xdr:nvSpPr>
      <xdr:spPr bwMode="auto">
        <a:xfrm>
          <a:off x="21808440" y="9601200"/>
          <a:ext cx="83820" cy="1066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54</xdr:col>
      <xdr:colOff>464820</xdr:colOff>
      <xdr:row>56</xdr:row>
      <xdr:rowOff>129540</xdr:rowOff>
    </xdr:from>
    <xdr:to>
      <xdr:col>55</xdr:col>
      <xdr:colOff>45720</xdr:colOff>
      <xdr:row>57</xdr:row>
      <xdr:rowOff>76200</xdr:rowOff>
    </xdr:to>
    <xdr:sp macro="" textlink="">
      <xdr:nvSpPr>
        <xdr:cNvPr id="3103" name="Oval 31"/>
        <xdr:cNvSpPr>
          <a:spLocks noChangeArrowheads="1"/>
        </xdr:cNvSpPr>
      </xdr:nvSpPr>
      <xdr:spPr bwMode="auto">
        <a:xfrm>
          <a:off x="21739860" y="9959340"/>
          <a:ext cx="8382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68</xdr:col>
      <xdr:colOff>68580</xdr:colOff>
      <xdr:row>40</xdr:row>
      <xdr:rowOff>38100</xdr:rowOff>
    </xdr:from>
    <xdr:to>
      <xdr:col>68</xdr:col>
      <xdr:colOff>175260</xdr:colOff>
      <xdr:row>41</xdr:row>
      <xdr:rowOff>0</xdr:rowOff>
    </xdr:to>
    <xdr:sp macro="" textlink="">
      <xdr:nvSpPr>
        <xdr:cNvPr id="3104" name="AutoShape 32"/>
        <xdr:cNvSpPr>
          <a:spLocks noChangeArrowheads="1"/>
        </xdr:cNvSpPr>
      </xdr:nvSpPr>
      <xdr:spPr bwMode="auto">
        <a:xfrm>
          <a:off x="26624280" y="7185660"/>
          <a:ext cx="106680" cy="1295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63</xdr:col>
      <xdr:colOff>220980</xdr:colOff>
      <xdr:row>44</xdr:row>
      <xdr:rowOff>129540</xdr:rowOff>
    </xdr:from>
    <xdr:to>
      <xdr:col>64</xdr:col>
      <xdr:colOff>76200</xdr:colOff>
      <xdr:row>45</xdr:row>
      <xdr:rowOff>76200</xdr:rowOff>
    </xdr:to>
    <xdr:sp macro="" textlink="">
      <xdr:nvSpPr>
        <xdr:cNvPr id="3105" name="AutoShape 33"/>
        <xdr:cNvSpPr>
          <a:spLocks noChangeArrowheads="1"/>
        </xdr:cNvSpPr>
      </xdr:nvSpPr>
      <xdr:spPr bwMode="auto">
        <a:xfrm>
          <a:off x="24696420" y="7947660"/>
          <a:ext cx="236220" cy="1143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65</xdr:col>
      <xdr:colOff>320040</xdr:colOff>
      <xdr:row>41</xdr:row>
      <xdr:rowOff>144780</xdr:rowOff>
    </xdr:from>
    <xdr:to>
      <xdr:col>66</xdr:col>
      <xdr:colOff>68580</xdr:colOff>
      <xdr:row>42</xdr:row>
      <xdr:rowOff>76200</xdr:rowOff>
    </xdr:to>
    <xdr:sp macro="" textlink="">
      <xdr:nvSpPr>
        <xdr:cNvPr id="3106" name="AutoShape 34"/>
        <xdr:cNvSpPr>
          <a:spLocks noChangeArrowheads="1"/>
        </xdr:cNvSpPr>
      </xdr:nvSpPr>
      <xdr:spPr bwMode="auto">
        <a:xfrm>
          <a:off x="25633680" y="7459980"/>
          <a:ext cx="160020" cy="990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68</xdr:col>
      <xdr:colOff>30480</xdr:colOff>
      <xdr:row>41</xdr:row>
      <xdr:rowOff>7620</xdr:rowOff>
    </xdr:from>
    <xdr:to>
      <xdr:col>70</xdr:col>
      <xdr:colOff>0</xdr:colOff>
      <xdr:row>47</xdr:row>
      <xdr:rowOff>22860</xdr:rowOff>
    </xdr:to>
    <xdr:sp macro="" textlink="">
      <xdr:nvSpPr>
        <xdr:cNvPr id="3107" name="Rectangle 35"/>
        <xdr:cNvSpPr>
          <a:spLocks noChangeArrowheads="1"/>
        </xdr:cNvSpPr>
      </xdr:nvSpPr>
      <xdr:spPr bwMode="auto">
        <a:xfrm>
          <a:off x="26586180" y="7322820"/>
          <a:ext cx="84582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66</xdr:col>
      <xdr:colOff>30480</xdr:colOff>
      <xdr:row>38</xdr:row>
      <xdr:rowOff>7620</xdr:rowOff>
    </xdr:from>
    <xdr:to>
      <xdr:col>68</xdr:col>
      <xdr:colOff>0</xdr:colOff>
      <xdr:row>44</xdr:row>
      <xdr:rowOff>22860</xdr:rowOff>
    </xdr:to>
    <xdr:sp macro="" textlink="">
      <xdr:nvSpPr>
        <xdr:cNvPr id="3108" name="Rectangle 36"/>
        <xdr:cNvSpPr>
          <a:spLocks noChangeArrowheads="1"/>
        </xdr:cNvSpPr>
      </xdr:nvSpPr>
      <xdr:spPr bwMode="auto">
        <a:xfrm>
          <a:off x="25755600" y="6819900"/>
          <a:ext cx="80010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63</xdr:col>
      <xdr:colOff>281940</xdr:colOff>
      <xdr:row>45</xdr:row>
      <xdr:rowOff>7620</xdr:rowOff>
    </xdr:from>
    <xdr:to>
      <xdr:col>66</xdr:col>
      <xdr:colOff>7620</xdr:colOff>
      <xdr:row>51</xdr:row>
      <xdr:rowOff>22860</xdr:rowOff>
    </xdr:to>
    <xdr:sp macro="" textlink="">
      <xdr:nvSpPr>
        <xdr:cNvPr id="3109" name="Rectangle 37"/>
        <xdr:cNvSpPr>
          <a:spLocks noChangeArrowheads="1"/>
        </xdr:cNvSpPr>
      </xdr:nvSpPr>
      <xdr:spPr bwMode="auto">
        <a:xfrm>
          <a:off x="24757380" y="7993380"/>
          <a:ext cx="97536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64</xdr:col>
      <xdr:colOff>68580</xdr:colOff>
      <xdr:row>41</xdr:row>
      <xdr:rowOff>68580</xdr:rowOff>
    </xdr:from>
    <xdr:to>
      <xdr:col>66</xdr:col>
      <xdr:colOff>228600</xdr:colOff>
      <xdr:row>43</xdr:row>
      <xdr:rowOff>144780</xdr:rowOff>
    </xdr:to>
    <xdr:sp macro="" textlink="">
      <xdr:nvSpPr>
        <xdr:cNvPr id="3110" name="Freeform 38"/>
        <xdr:cNvSpPr>
          <a:spLocks/>
        </xdr:cNvSpPr>
      </xdr:nvSpPr>
      <xdr:spPr bwMode="auto">
        <a:xfrm>
          <a:off x="24925020" y="7383780"/>
          <a:ext cx="1028700" cy="411480"/>
        </a:xfrm>
        <a:custGeom>
          <a:avLst/>
          <a:gdLst>
            <a:gd name="T0" fmla="*/ 0 w 86"/>
            <a:gd name="T1" fmla="*/ 42 h 42"/>
            <a:gd name="T2" fmla="*/ 35 w 86"/>
            <a:gd name="T3" fmla="*/ 27 h 42"/>
            <a:gd name="T4" fmla="*/ 86 w 86"/>
            <a:gd name="T5" fmla="*/ 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86" h="42">
              <a:moveTo>
                <a:pt x="0" y="42"/>
              </a:moveTo>
              <a:lnTo>
                <a:pt x="35" y="27"/>
              </a:lnTo>
              <a:lnTo>
                <a:pt x="86" y="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53</xdr:col>
      <xdr:colOff>182880</xdr:colOff>
      <xdr:row>62</xdr:row>
      <xdr:rowOff>7620</xdr:rowOff>
    </xdr:from>
    <xdr:to>
      <xdr:col>55</xdr:col>
      <xdr:colOff>0</xdr:colOff>
      <xdr:row>68</xdr:row>
      <xdr:rowOff>22860</xdr:rowOff>
    </xdr:to>
    <xdr:sp macro="" textlink="">
      <xdr:nvSpPr>
        <xdr:cNvPr id="3111" name="Rectangle 39"/>
        <xdr:cNvSpPr>
          <a:spLocks noChangeArrowheads="1"/>
        </xdr:cNvSpPr>
      </xdr:nvSpPr>
      <xdr:spPr bwMode="auto">
        <a:xfrm>
          <a:off x="20726400" y="10843260"/>
          <a:ext cx="105156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30480</xdr:colOff>
      <xdr:row>61</xdr:row>
      <xdr:rowOff>91440</xdr:rowOff>
    </xdr:from>
    <xdr:to>
      <xdr:col>55</xdr:col>
      <xdr:colOff>198120</xdr:colOff>
      <xdr:row>62</xdr:row>
      <xdr:rowOff>22860</xdr:rowOff>
    </xdr:to>
    <xdr:sp macro="" textlink="">
      <xdr:nvSpPr>
        <xdr:cNvPr id="3112" name="AutoShape 40"/>
        <xdr:cNvSpPr>
          <a:spLocks noChangeArrowheads="1"/>
        </xdr:cNvSpPr>
      </xdr:nvSpPr>
      <xdr:spPr bwMode="auto">
        <a:xfrm>
          <a:off x="21808440" y="10759440"/>
          <a:ext cx="167640" cy="990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152400</xdr:colOff>
      <xdr:row>33</xdr:row>
      <xdr:rowOff>0</xdr:rowOff>
    </xdr:from>
    <xdr:to>
      <xdr:col>23</xdr:col>
      <xdr:colOff>144780</xdr:colOff>
      <xdr:row>40</xdr:row>
      <xdr:rowOff>38100</xdr:rowOff>
    </xdr:to>
    <xdr:sp macro="" textlink="">
      <xdr:nvSpPr>
        <xdr:cNvPr id="3113" name="Rectangle 41"/>
        <xdr:cNvSpPr>
          <a:spLocks noChangeArrowheads="1"/>
        </xdr:cNvSpPr>
      </xdr:nvSpPr>
      <xdr:spPr bwMode="auto">
        <a:xfrm>
          <a:off x="9547860" y="5974080"/>
          <a:ext cx="2118360" cy="1211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30480</xdr:colOff>
      <xdr:row>51</xdr:row>
      <xdr:rowOff>45720</xdr:rowOff>
    </xdr:from>
    <xdr:to>
      <xdr:col>51</xdr:col>
      <xdr:colOff>38100</xdr:colOff>
      <xdr:row>68</xdr:row>
      <xdr:rowOff>99060</xdr:rowOff>
    </xdr:to>
    <xdr:sp macro="" textlink="">
      <xdr:nvSpPr>
        <xdr:cNvPr id="3114" name="Freeform 42"/>
        <xdr:cNvSpPr>
          <a:spLocks/>
        </xdr:cNvSpPr>
      </xdr:nvSpPr>
      <xdr:spPr bwMode="auto">
        <a:xfrm>
          <a:off x="13799820" y="9037320"/>
          <a:ext cx="5699760" cy="2903220"/>
        </a:xfrm>
        <a:custGeom>
          <a:avLst/>
          <a:gdLst>
            <a:gd name="T0" fmla="*/ 2 w 455"/>
            <a:gd name="T1" fmla="*/ 0 h 271"/>
            <a:gd name="T2" fmla="*/ 3 w 455"/>
            <a:gd name="T3" fmla="*/ 43 h 271"/>
            <a:gd name="T4" fmla="*/ 22 w 455"/>
            <a:gd name="T5" fmla="*/ 101 h 271"/>
            <a:gd name="T6" fmla="*/ 69 w 455"/>
            <a:gd name="T7" fmla="*/ 154 h 271"/>
            <a:gd name="T8" fmla="*/ 176 w 455"/>
            <a:gd name="T9" fmla="*/ 196 h 271"/>
            <a:gd name="T10" fmla="*/ 272 w 455"/>
            <a:gd name="T11" fmla="*/ 211 h 271"/>
            <a:gd name="T12" fmla="*/ 349 w 455"/>
            <a:gd name="T13" fmla="*/ 240 h 271"/>
            <a:gd name="T14" fmla="*/ 396 w 455"/>
            <a:gd name="T15" fmla="*/ 266 h 271"/>
            <a:gd name="T16" fmla="*/ 438 w 455"/>
            <a:gd name="T17" fmla="*/ 266 h 271"/>
            <a:gd name="T18" fmla="*/ 455 w 455"/>
            <a:gd name="T19" fmla="*/ 261 h 27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455" h="271">
              <a:moveTo>
                <a:pt x="2" y="0"/>
              </a:moveTo>
              <a:cubicBezTo>
                <a:pt x="3" y="7"/>
                <a:pt x="0" y="26"/>
                <a:pt x="3" y="43"/>
              </a:cubicBezTo>
              <a:cubicBezTo>
                <a:pt x="6" y="60"/>
                <a:pt x="11" y="82"/>
                <a:pt x="22" y="101"/>
              </a:cubicBezTo>
              <a:cubicBezTo>
                <a:pt x="33" y="120"/>
                <a:pt x="43" y="138"/>
                <a:pt x="69" y="154"/>
              </a:cubicBezTo>
              <a:cubicBezTo>
                <a:pt x="95" y="170"/>
                <a:pt x="142" y="186"/>
                <a:pt x="176" y="196"/>
              </a:cubicBezTo>
              <a:cubicBezTo>
                <a:pt x="209" y="206"/>
                <a:pt x="243" y="204"/>
                <a:pt x="272" y="211"/>
              </a:cubicBezTo>
              <a:cubicBezTo>
                <a:pt x="300" y="219"/>
                <a:pt x="328" y="231"/>
                <a:pt x="349" y="240"/>
              </a:cubicBezTo>
              <a:cubicBezTo>
                <a:pt x="369" y="249"/>
                <a:pt x="381" y="262"/>
                <a:pt x="396" y="266"/>
              </a:cubicBezTo>
              <a:cubicBezTo>
                <a:pt x="411" y="271"/>
                <a:pt x="428" y="267"/>
                <a:pt x="438" y="266"/>
              </a:cubicBezTo>
              <a:cubicBezTo>
                <a:pt x="447" y="266"/>
                <a:pt x="451" y="263"/>
                <a:pt x="455" y="261"/>
              </a:cubicBezTo>
            </a:path>
          </a:pathLst>
        </a:custGeom>
        <a:noFill/>
        <a:ln w="158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28</xdr:col>
      <xdr:colOff>45720</xdr:colOff>
      <xdr:row>50</xdr:row>
      <xdr:rowOff>160020</xdr:rowOff>
    </xdr:from>
    <xdr:to>
      <xdr:col>30</xdr:col>
      <xdr:colOff>0</xdr:colOff>
      <xdr:row>57</xdr:row>
      <xdr:rowOff>22860</xdr:rowOff>
    </xdr:to>
    <xdr:sp macro="" textlink="">
      <xdr:nvSpPr>
        <xdr:cNvPr id="3115" name="Rectangle 43"/>
        <xdr:cNvSpPr>
          <a:spLocks noChangeArrowheads="1"/>
        </xdr:cNvSpPr>
      </xdr:nvSpPr>
      <xdr:spPr bwMode="auto">
        <a:xfrm>
          <a:off x="14470380" y="8983980"/>
          <a:ext cx="102108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51</xdr:col>
      <xdr:colOff>30480</xdr:colOff>
      <xdr:row>64</xdr:row>
      <xdr:rowOff>7620</xdr:rowOff>
    </xdr:from>
    <xdr:to>
      <xdr:col>52</xdr:col>
      <xdr:colOff>434340</xdr:colOff>
      <xdr:row>70</xdr:row>
      <xdr:rowOff>0</xdr:rowOff>
    </xdr:to>
    <xdr:sp macro="" textlink="">
      <xdr:nvSpPr>
        <xdr:cNvPr id="3116" name="Rectangle 44"/>
        <xdr:cNvSpPr>
          <a:spLocks noChangeArrowheads="1"/>
        </xdr:cNvSpPr>
      </xdr:nvSpPr>
      <xdr:spPr bwMode="auto">
        <a:xfrm>
          <a:off x="19491960" y="11178540"/>
          <a:ext cx="960120" cy="9982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50</xdr:col>
      <xdr:colOff>7620</xdr:colOff>
      <xdr:row>44</xdr:row>
      <xdr:rowOff>129540</xdr:rowOff>
    </xdr:from>
    <xdr:to>
      <xdr:col>52</xdr:col>
      <xdr:colOff>701040</xdr:colOff>
      <xdr:row>52</xdr:row>
      <xdr:rowOff>30480</xdr:rowOff>
    </xdr:to>
    <xdr:sp macro="" textlink="">
      <xdr:nvSpPr>
        <xdr:cNvPr id="3117" name="Rectangle 45"/>
        <xdr:cNvSpPr>
          <a:spLocks noChangeArrowheads="1"/>
        </xdr:cNvSpPr>
      </xdr:nvSpPr>
      <xdr:spPr bwMode="auto">
        <a:xfrm>
          <a:off x="18996660" y="7947660"/>
          <a:ext cx="1546860" cy="12420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7620</xdr:colOff>
      <xdr:row>55</xdr:row>
      <xdr:rowOff>30480</xdr:rowOff>
    </xdr:from>
    <xdr:to>
      <xdr:col>55</xdr:col>
      <xdr:colOff>76200</xdr:colOff>
      <xdr:row>61</xdr:row>
      <xdr:rowOff>129540</xdr:rowOff>
    </xdr:to>
    <xdr:sp macro="" textlink="">
      <xdr:nvSpPr>
        <xdr:cNvPr id="3118" name="Freeform 46"/>
        <xdr:cNvSpPr>
          <a:spLocks/>
        </xdr:cNvSpPr>
      </xdr:nvSpPr>
      <xdr:spPr bwMode="auto">
        <a:xfrm>
          <a:off x="21785580" y="9692640"/>
          <a:ext cx="68580" cy="1104900"/>
        </a:xfrm>
        <a:custGeom>
          <a:avLst/>
          <a:gdLst>
            <a:gd name="T0" fmla="*/ 2 w 15"/>
            <a:gd name="T1" fmla="*/ 133 h 133"/>
            <a:gd name="T2" fmla="*/ 0 w 15"/>
            <a:gd name="T3" fmla="*/ 51 h 133"/>
            <a:gd name="T4" fmla="*/ 15 w 15"/>
            <a:gd name="T5" fmla="*/ 0 h 1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5" h="133">
              <a:moveTo>
                <a:pt x="2" y="133"/>
              </a:moveTo>
              <a:lnTo>
                <a:pt x="0" y="51"/>
              </a:lnTo>
              <a:lnTo>
                <a:pt x="15" y="0"/>
              </a:ln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55</xdr:col>
      <xdr:colOff>45720</xdr:colOff>
      <xdr:row>55</xdr:row>
      <xdr:rowOff>160020</xdr:rowOff>
    </xdr:from>
    <xdr:to>
      <xdr:col>61</xdr:col>
      <xdr:colOff>53340</xdr:colOff>
      <xdr:row>56</xdr:row>
      <xdr:rowOff>121920</xdr:rowOff>
    </xdr:to>
    <xdr:sp macro="" textlink="">
      <xdr:nvSpPr>
        <xdr:cNvPr id="3119" name="Freeform 47"/>
        <xdr:cNvSpPr>
          <a:spLocks/>
        </xdr:cNvSpPr>
      </xdr:nvSpPr>
      <xdr:spPr bwMode="auto">
        <a:xfrm>
          <a:off x="21823680" y="9822180"/>
          <a:ext cx="2583180" cy="129540"/>
        </a:xfrm>
        <a:custGeom>
          <a:avLst/>
          <a:gdLst>
            <a:gd name="T0" fmla="*/ 0 w 172"/>
            <a:gd name="T1" fmla="*/ 13 h 13"/>
            <a:gd name="T2" fmla="*/ 121 w 172"/>
            <a:gd name="T3" fmla="*/ 0 h 13"/>
            <a:gd name="T4" fmla="*/ 172 w 172"/>
            <a:gd name="T5" fmla="*/ 5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72" h="13">
              <a:moveTo>
                <a:pt x="0" y="13"/>
              </a:moveTo>
              <a:lnTo>
                <a:pt x="121" y="0"/>
              </a:lnTo>
              <a:lnTo>
                <a:pt x="172" y="5"/>
              </a:lnTo>
            </a:path>
          </a:pathLst>
        </a:custGeom>
        <a:noFill/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62</xdr:col>
      <xdr:colOff>30480</xdr:colOff>
      <xdr:row>56</xdr:row>
      <xdr:rowOff>91440</xdr:rowOff>
    </xdr:from>
    <xdr:to>
      <xdr:col>63</xdr:col>
      <xdr:colOff>45720</xdr:colOff>
      <xdr:row>59</xdr:row>
      <xdr:rowOff>0</xdr:rowOff>
    </xdr:to>
    <xdr:sp macro="" textlink="">
      <xdr:nvSpPr>
        <xdr:cNvPr id="3120" name="Line 48"/>
        <xdr:cNvSpPr>
          <a:spLocks noChangeShapeType="1"/>
        </xdr:cNvSpPr>
      </xdr:nvSpPr>
      <xdr:spPr bwMode="auto">
        <a:xfrm>
          <a:off x="24437340" y="9921240"/>
          <a:ext cx="83820" cy="411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0</xdr:colOff>
      <xdr:row>54</xdr:row>
      <xdr:rowOff>160020</xdr:rowOff>
    </xdr:from>
    <xdr:to>
      <xdr:col>63</xdr:col>
      <xdr:colOff>167640</xdr:colOff>
      <xdr:row>55</xdr:row>
      <xdr:rowOff>129540</xdr:rowOff>
    </xdr:to>
    <xdr:sp macro="" textlink="">
      <xdr:nvSpPr>
        <xdr:cNvPr id="3121" name="Line 49"/>
        <xdr:cNvSpPr>
          <a:spLocks noChangeShapeType="1"/>
        </xdr:cNvSpPr>
      </xdr:nvSpPr>
      <xdr:spPr bwMode="auto">
        <a:xfrm flipV="1">
          <a:off x="23195280" y="9654540"/>
          <a:ext cx="14478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472440</xdr:colOff>
      <xdr:row>43</xdr:row>
      <xdr:rowOff>121920</xdr:rowOff>
    </xdr:from>
    <xdr:to>
      <xdr:col>14</xdr:col>
      <xdr:colOff>175260</xdr:colOff>
      <xdr:row>44</xdr:row>
      <xdr:rowOff>45720</xdr:rowOff>
    </xdr:to>
    <xdr:sp macro="" textlink="">
      <xdr:nvSpPr>
        <xdr:cNvPr id="3122" name="Line 50"/>
        <xdr:cNvSpPr>
          <a:spLocks noChangeShapeType="1"/>
        </xdr:cNvSpPr>
      </xdr:nvSpPr>
      <xdr:spPr bwMode="auto">
        <a:xfrm flipV="1">
          <a:off x="6134100" y="7772400"/>
          <a:ext cx="762000" cy="914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144780</xdr:colOff>
      <xdr:row>50</xdr:row>
      <xdr:rowOff>160020</xdr:rowOff>
    </xdr:from>
    <xdr:to>
      <xdr:col>26</xdr:col>
      <xdr:colOff>266700</xdr:colOff>
      <xdr:row>51</xdr:row>
      <xdr:rowOff>121920</xdr:rowOff>
    </xdr:to>
    <xdr:sp macro="" textlink="">
      <xdr:nvSpPr>
        <xdr:cNvPr id="3123" name="AutoShape 51"/>
        <xdr:cNvSpPr>
          <a:spLocks noChangeArrowheads="1"/>
        </xdr:cNvSpPr>
      </xdr:nvSpPr>
      <xdr:spPr bwMode="auto">
        <a:xfrm flipH="1">
          <a:off x="13296900" y="8983980"/>
          <a:ext cx="121920" cy="1295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274320</xdr:colOff>
      <xdr:row>63</xdr:row>
      <xdr:rowOff>129540</xdr:rowOff>
    </xdr:from>
    <xdr:to>
      <xdr:col>40</xdr:col>
      <xdr:colOff>167640</xdr:colOff>
      <xdr:row>77</xdr:row>
      <xdr:rowOff>129540</xdr:rowOff>
    </xdr:to>
    <xdr:sp macro="" textlink="">
      <xdr:nvSpPr>
        <xdr:cNvPr id="3124" name="Freeform 52"/>
        <xdr:cNvSpPr>
          <a:spLocks/>
        </xdr:cNvSpPr>
      </xdr:nvSpPr>
      <xdr:spPr bwMode="auto">
        <a:xfrm>
          <a:off x="15598140" y="11132820"/>
          <a:ext cx="822960" cy="2346960"/>
        </a:xfrm>
        <a:custGeom>
          <a:avLst/>
          <a:gdLst>
            <a:gd name="T0" fmla="*/ 119 w 119"/>
            <a:gd name="T1" fmla="*/ 0 h 201"/>
            <a:gd name="T2" fmla="*/ 0 w 119"/>
            <a:gd name="T3" fmla="*/ 201 h 20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9" h="201">
              <a:moveTo>
                <a:pt x="119" y="0"/>
              </a:moveTo>
              <a:cubicBezTo>
                <a:pt x="69" y="83"/>
                <a:pt x="20" y="167"/>
                <a:pt x="0" y="201"/>
              </a:cubicBez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42</xdr:col>
      <xdr:colOff>274320</xdr:colOff>
      <xdr:row>73</xdr:row>
      <xdr:rowOff>30480</xdr:rowOff>
    </xdr:from>
    <xdr:to>
      <xdr:col>44</xdr:col>
      <xdr:colOff>259080</xdr:colOff>
      <xdr:row>74</xdr:row>
      <xdr:rowOff>129540</xdr:rowOff>
    </xdr:to>
    <xdr:sp macro="" textlink="">
      <xdr:nvSpPr>
        <xdr:cNvPr id="3125" name="Text Box 53"/>
        <xdr:cNvSpPr txBox="1">
          <a:spLocks noChangeArrowheads="1"/>
        </xdr:cNvSpPr>
      </xdr:nvSpPr>
      <xdr:spPr bwMode="auto">
        <a:xfrm>
          <a:off x="17373600" y="12710160"/>
          <a:ext cx="9829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Panhandle</a:t>
          </a:r>
        </a:p>
      </xdr:txBody>
    </xdr:sp>
    <xdr:clientData/>
  </xdr:twoCellAnchor>
  <xdr:twoCellAnchor>
    <xdr:from>
      <xdr:col>34</xdr:col>
      <xdr:colOff>68580</xdr:colOff>
      <xdr:row>69</xdr:row>
      <xdr:rowOff>129540</xdr:rowOff>
    </xdr:from>
    <xdr:to>
      <xdr:col>39</xdr:col>
      <xdr:colOff>220980</xdr:colOff>
      <xdr:row>71</xdr:row>
      <xdr:rowOff>22860</xdr:rowOff>
    </xdr:to>
    <xdr:sp macro="" textlink="">
      <xdr:nvSpPr>
        <xdr:cNvPr id="3126" name="Text Box 54"/>
        <xdr:cNvSpPr txBox="1">
          <a:spLocks noChangeArrowheads="1"/>
        </xdr:cNvSpPr>
      </xdr:nvSpPr>
      <xdr:spPr bwMode="auto">
        <a:xfrm>
          <a:off x="15666720" y="12138660"/>
          <a:ext cx="5867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ANR</a:t>
          </a:r>
        </a:p>
      </xdr:txBody>
    </xdr:sp>
    <xdr:clientData/>
  </xdr:twoCellAnchor>
  <xdr:twoCellAnchor>
    <xdr:from>
      <xdr:col>34</xdr:col>
      <xdr:colOff>274320</xdr:colOff>
      <xdr:row>72</xdr:row>
      <xdr:rowOff>144780</xdr:rowOff>
    </xdr:from>
    <xdr:to>
      <xdr:col>42</xdr:col>
      <xdr:colOff>0</xdr:colOff>
      <xdr:row>77</xdr:row>
      <xdr:rowOff>22860</xdr:rowOff>
    </xdr:to>
    <xdr:sp macro="" textlink="">
      <xdr:nvSpPr>
        <xdr:cNvPr id="3127" name="Line 55"/>
        <xdr:cNvSpPr>
          <a:spLocks noChangeShapeType="1"/>
        </xdr:cNvSpPr>
      </xdr:nvSpPr>
      <xdr:spPr bwMode="auto">
        <a:xfrm>
          <a:off x="15834360" y="12656820"/>
          <a:ext cx="1264920" cy="716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274320</xdr:colOff>
      <xdr:row>77</xdr:row>
      <xdr:rowOff>99060</xdr:rowOff>
    </xdr:from>
    <xdr:to>
      <xdr:col>33</xdr:col>
      <xdr:colOff>281940</xdr:colOff>
      <xdr:row>80</xdr:row>
      <xdr:rowOff>60960</xdr:rowOff>
    </xdr:to>
    <xdr:sp macro="" textlink="">
      <xdr:nvSpPr>
        <xdr:cNvPr id="3128" name="Line 56"/>
        <xdr:cNvSpPr>
          <a:spLocks noChangeShapeType="1"/>
        </xdr:cNvSpPr>
      </xdr:nvSpPr>
      <xdr:spPr bwMode="auto">
        <a:xfrm flipV="1">
          <a:off x="12367260" y="13449300"/>
          <a:ext cx="323088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30480</xdr:colOff>
      <xdr:row>70</xdr:row>
      <xdr:rowOff>99060</xdr:rowOff>
    </xdr:from>
    <xdr:to>
      <xdr:col>43</xdr:col>
      <xdr:colOff>45720</xdr:colOff>
      <xdr:row>81</xdr:row>
      <xdr:rowOff>60960</xdr:rowOff>
    </xdr:to>
    <xdr:sp macro="" textlink="">
      <xdr:nvSpPr>
        <xdr:cNvPr id="3129" name="Freeform 57"/>
        <xdr:cNvSpPr>
          <a:spLocks/>
        </xdr:cNvSpPr>
      </xdr:nvSpPr>
      <xdr:spPr bwMode="auto">
        <a:xfrm>
          <a:off x="16725900" y="12275820"/>
          <a:ext cx="906780" cy="1813560"/>
        </a:xfrm>
        <a:custGeom>
          <a:avLst/>
          <a:gdLst>
            <a:gd name="T0" fmla="*/ 119 w 119"/>
            <a:gd name="T1" fmla="*/ 0 h 201"/>
            <a:gd name="T2" fmla="*/ 0 w 119"/>
            <a:gd name="T3" fmla="*/ 201 h 20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9" h="201">
              <a:moveTo>
                <a:pt x="119" y="0"/>
              </a:moveTo>
              <a:cubicBezTo>
                <a:pt x="69" y="83"/>
                <a:pt x="20" y="167"/>
                <a:pt x="0" y="201"/>
              </a:cubicBez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144780</xdr:colOff>
      <xdr:row>59</xdr:row>
      <xdr:rowOff>0</xdr:rowOff>
    </xdr:from>
    <xdr:to>
      <xdr:col>27</xdr:col>
      <xdr:colOff>419100</xdr:colOff>
      <xdr:row>78</xdr:row>
      <xdr:rowOff>129540</xdr:rowOff>
    </xdr:to>
    <xdr:sp macro="" textlink="">
      <xdr:nvSpPr>
        <xdr:cNvPr id="3130" name="Line 58"/>
        <xdr:cNvSpPr>
          <a:spLocks noChangeShapeType="1"/>
        </xdr:cNvSpPr>
      </xdr:nvSpPr>
      <xdr:spPr bwMode="auto">
        <a:xfrm flipV="1">
          <a:off x="13914120" y="10332720"/>
          <a:ext cx="274320" cy="3314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457200</xdr:colOff>
      <xdr:row>68</xdr:row>
      <xdr:rowOff>144780</xdr:rowOff>
    </xdr:from>
    <xdr:to>
      <xdr:col>27</xdr:col>
      <xdr:colOff>213360</xdr:colOff>
      <xdr:row>70</xdr:row>
      <xdr:rowOff>60960</xdr:rowOff>
    </xdr:to>
    <xdr:sp macro="" textlink="">
      <xdr:nvSpPr>
        <xdr:cNvPr id="3131" name="Text Box 59"/>
        <xdr:cNvSpPr txBox="1">
          <a:spLocks noChangeArrowheads="1"/>
        </xdr:cNvSpPr>
      </xdr:nvSpPr>
      <xdr:spPr bwMode="auto">
        <a:xfrm>
          <a:off x="13609320" y="11986260"/>
          <a:ext cx="37338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ANR</a:t>
          </a:r>
        </a:p>
      </xdr:txBody>
    </xdr:sp>
    <xdr:clientData/>
  </xdr:twoCellAnchor>
  <xdr:twoCellAnchor>
    <xdr:from>
      <xdr:col>43</xdr:col>
      <xdr:colOff>68580</xdr:colOff>
      <xdr:row>68</xdr:row>
      <xdr:rowOff>30480</xdr:rowOff>
    </xdr:from>
    <xdr:to>
      <xdr:col>53</xdr:col>
      <xdr:colOff>243840</xdr:colOff>
      <xdr:row>71</xdr:row>
      <xdr:rowOff>0</xdr:rowOff>
    </xdr:to>
    <xdr:sp macro="" textlink="">
      <xdr:nvSpPr>
        <xdr:cNvPr id="3132" name="Freeform 60"/>
        <xdr:cNvSpPr>
          <a:spLocks/>
        </xdr:cNvSpPr>
      </xdr:nvSpPr>
      <xdr:spPr bwMode="auto">
        <a:xfrm>
          <a:off x="17655540" y="11871960"/>
          <a:ext cx="3131820" cy="472440"/>
        </a:xfrm>
        <a:custGeom>
          <a:avLst/>
          <a:gdLst>
            <a:gd name="T0" fmla="*/ 1 w 100"/>
            <a:gd name="T1" fmla="*/ 36 h 45"/>
            <a:gd name="T2" fmla="*/ 13 w 100"/>
            <a:gd name="T3" fmla="*/ 43 h 45"/>
            <a:gd name="T4" fmla="*/ 78 w 100"/>
            <a:gd name="T5" fmla="*/ 38 h 45"/>
            <a:gd name="T6" fmla="*/ 100 w 100"/>
            <a:gd name="T7" fmla="*/ 0 h 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0" h="45">
              <a:moveTo>
                <a:pt x="1" y="36"/>
              </a:moveTo>
              <a:cubicBezTo>
                <a:pt x="0" y="39"/>
                <a:pt x="0" y="43"/>
                <a:pt x="13" y="43"/>
              </a:cubicBezTo>
              <a:cubicBezTo>
                <a:pt x="26" y="43"/>
                <a:pt x="64" y="45"/>
                <a:pt x="78" y="38"/>
              </a:cubicBezTo>
              <a:cubicBezTo>
                <a:pt x="92" y="31"/>
                <a:pt x="96" y="6"/>
                <a:pt x="100" y="0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42</xdr:col>
      <xdr:colOff>320040</xdr:colOff>
      <xdr:row>68</xdr:row>
      <xdr:rowOff>129540</xdr:rowOff>
    </xdr:from>
    <xdr:to>
      <xdr:col>44</xdr:col>
      <xdr:colOff>129540</xdr:colOff>
      <xdr:row>70</xdr:row>
      <xdr:rowOff>0</xdr:rowOff>
    </xdr:to>
    <xdr:sp macro="" textlink="">
      <xdr:nvSpPr>
        <xdr:cNvPr id="3133" name="Text Box 61"/>
        <xdr:cNvSpPr txBox="1">
          <a:spLocks noChangeArrowheads="1"/>
        </xdr:cNvSpPr>
      </xdr:nvSpPr>
      <xdr:spPr bwMode="auto">
        <a:xfrm>
          <a:off x="17419320" y="11971020"/>
          <a:ext cx="80772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Ojibway</a:t>
          </a:r>
        </a:p>
      </xdr:txBody>
    </xdr:sp>
    <xdr:clientData/>
  </xdr:twoCellAnchor>
  <xdr:twoCellAnchor>
    <xdr:from>
      <xdr:col>43</xdr:col>
      <xdr:colOff>0</xdr:colOff>
      <xdr:row>70</xdr:row>
      <xdr:rowOff>30480</xdr:rowOff>
    </xdr:from>
    <xdr:to>
      <xdr:col>43</xdr:col>
      <xdr:colOff>167640</xdr:colOff>
      <xdr:row>70</xdr:row>
      <xdr:rowOff>129540</xdr:rowOff>
    </xdr:to>
    <xdr:sp macro="" textlink="">
      <xdr:nvSpPr>
        <xdr:cNvPr id="3134" name="AutoShape 62"/>
        <xdr:cNvSpPr>
          <a:spLocks noChangeArrowheads="1"/>
        </xdr:cNvSpPr>
      </xdr:nvSpPr>
      <xdr:spPr bwMode="auto">
        <a:xfrm>
          <a:off x="17586960" y="12207240"/>
          <a:ext cx="167640" cy="990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236220</xdr:colOff>
      <xdr:row>51</xdr:row>
      <xdr:rowOff>106680</xdr:rowOff>
    </xdr:from>
    <xdr:to>
      <xdr:col>40</xdr:col>
      <xdr:colOff>0</xdr:colOff>
      <xdr:row>66</xdr:row>
      <xdr:rowOff>144780</xdr:rowOff>
    </xdr:to>
    <xdr:sp macro="" textlink="">
      <xdr:nvSpPr>
        <xdr:cNvPr id="3135" name="Freeform 63"/>
        <xdr:cNvSpPr>
          <a:spLocks/>
        </xdr:cNvSpPr>
      </xdr:nvSpPr>
      <xdr:spPr bwMode="auto">
        <a:xfrm>
          <a:off x="13388340" y="9098280"/>
          <a:ext cx="2865120" cy="2552700"/>
        </a:xfrm>
        <a:custGeom>
          <a:avLst/>
          <a:gdLst>
            <a:gd name="T0" fmla="*/ 0 w 200"/>
            <a:gd name="T1" fmla="*/ 0 h 212"/>
            <a:gd name="T2" fmla="*/ 2 w 200"/>
            <a:gd name="T3" fmla="*/ 39 h 212"/>
            <a:gd name="T4" fmla="*/ 14 w 200"/>
            <a:gd name="T5" fmla="*/ 103 h 212"/>
            <a:gd name="T6" fmla="*/ 87 w 200"/>
            <a:gd name="T7" fmla="*/ 192 h 212"/>
            <a:gd name="T8" fmla="*/ 147 w 200"/>
            <a:gd name="T9" fmla="*/ 202 h 212"/>
            <a:gd name="T10" fmla="*/ 200 w 200"/>
            <a:gd name="T11" fmla="*/ 212 h 21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00" h="212">
              <a:moveTo>
                <a:pt x="0" y="0"/>
              </a:moveTo>
              <a:cubicBezTo>
                <a:pt x="0" y="11"/>
                <a:pt x="0" y="22"/>
                <a:pt x="2" y="39"/>
              </a:cubicBezTo>
              <a:cubicBezTo>
                <a:pt x="4" y="56"/>
                <a:pt x="0" y="78"/>
                <a:pt x="14" y="103"/>
              </a:cubicBezTo>
              <a:cubicBezTo>
                <a:pt x="28" y="128"/>
                <a:pt x="65" y="176"/>
                <a:pt x="87" y="192"/>
              </a:cubicBezTo>
              <a:cubicBezTo>
                <a:pt x="109" y="208"/>
                <a:pt x="128" y="199"/>
                <a:pt x="147" y="202"/>
              </a:cubicBezTo>
              <a:cubicBezTo>
                <a:pt x="166" y="205"/>
                <a:pt x="183" y="208"/>
                <a:pt x="200" y="212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24</xdr:col>
      <xdr:colOff>76200</xdr:colOff>
      <xdr:row>52</xdr:row>
      <xdr:rowOff>30480</xdr:rowOff>
    </xdr:from>
    <xdr:to>
      <xdr:col>26</xdr:col>
      <xdr:colOff>129540</xdr:colOff>
      <xdr:row>58</xdr:row>
      <xdr:rowOff>60960</xdr:rowOff>
    </xdr:to>
    <xdr:sp macro="" textlink="">
      <xdr:nvSpPr>
        <xdr:cNvPr id="3136" name="Rectangle 64"/>
        <xdr:cNvSpPr>
          <a:spLocks noChangeArrowheads="1"/>
        </xdr:cNvSpPr>
      </xdr:nvSpPr>
      <xdr:spPr bwMode="auto">
        <a:xfrm>
          <a:off x="12169140" y="9189720"/>
          <a:ext cx="111252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68</xdr:col>
      <xdr:colOff>22860</xdr:colOff>
      <xdr:row>39</xdr:row>
      <xdr:rowOff>137160</xdr:rowOff>
    </xdr:from>
    <xdr:to>
      <xdr:col>70</xdr:col>
      <xdr:colOff>205740</xdr:colOff>
      <xdr:row>40</xdr:row>
      <xdr:rowOff>99060</xdr:rowOff>
    </xdr:to>
    <xdr:sp macro="" textlink="">
      <xdr:nvSpPr>
        <xdr:cNvPr id="3137" name="Freeform 65"/>
        <xdr:cNvSpPr>
          <a:spLocks/>
        </xdr:cNvSpPr>
      </xdr:nvSpPr>
      <xdr:spPr bwMode="auto">
        <a:xfrm>
          <a:off x="26578560" y="7117080"/>
          <a:ext cx="1059180" cy="129540"/>
        </a:xfrm>
        <a:custGeom>
          <a:avLst/>
          <a:gdLst>
            <a:gd name="T0" fmla="*/ 0 w 95"/>
            <a:gd name="T1" fmla="*/ 13 h 13"/>
            <a:gd name="T2" fmla="*/ 79 w 95"/>
            <a:gd name="T3" fmla="*/ 1 h 13"/>
            <a:gd name="T4" fmla="*/ 94 w 95"/>
            <a:gd name="T5" fmla="*/ 5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95" h="13">
              <a:moveTo>
                <a:pt x="0" y="13"/>
              </a:moveTo>
              <a:cubicBezTo>
                <a:pt x="31" y="7"/>
                <a:pt x="63" y="2"/>
                <a:pt x="79" y="1"/>
              </a:cubicBezTo>
              <a:cubicBezTo>
                <a:pt x="95" y="0"/>
                <a:pt x="94" y="2"/>
                <a:pt x="94" y="5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70</xdr:col>
      <xdr:colOff>121920</xdr:colOff>
      <xdr:row>39</xdr:row>
      <xdr:rowOff>121920</xdr:rowOff>
    </xdr:from>
    <xdr:to>
      <xdr:col>70</xdr:col>
      <xdr:colOff>228600</xdr:colOff>
      <xdr:row>40</xdr:row>
      <xdr:rowOff>76200</xdr:rowOff>
    </xdr:to>
    <xdr:sp macro="" textlink="">
      <xdr:nvSpPr>
        <xdr:cNvPr id="3138" name="AutoShape 66"/>
        <xdr:cNvSpPr>
          <a:spLocks noChangeArrowheads="1"/>
        </xdr:cNvSpPr>
      </xdr:nvSpPr>
      <xdr:spPr bwMode="auto">
        <a:xfrm>
          <a:off x="27553920" y="7101840"/>
          <a:ext cx="106680" cy="12192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190500</xdr:colOff>
      <xdr:row>19</xdr:row>
      <xdr:rowOff>259080</xdr:rowOff>
    </xdr:from>
    <xdr:to>
      <xdr:col>53</xdr:col>
      <xdr:colOff>640080</xdr:colOff>
      <xdr:row>95</xdr:row>
      <xdr:rowOff>38100</xdr:rowOff>
    </xdr:to>
    <xdr:sp macro="" textlink="">
      <xdr:nvSpPr>
        <xdr:cNvPr id="3140" name="Freeform 68"/>
        <xdr:cNvSpPr>
          <a:spLocks/>
        </xdr:cNvSpPr>
      </xdr:nvSpPr>
      <xdr:spPr bwMode="auto">
        <a:xfrm>
          <a:off x="335280" y="3688080"/>
          <a:ext cx="20848320" cy="12832080"/>
        </a:xfrm>
        <a:custGeom>
          <a:avLst/>
          <a:gdLst>
            <a:gd name="T0" fmla="*/ 0 w 2301"/>
            <a:gd name="T1" fmla="*/ 0 h 1385"/>
            <a:gd name="T2" fmla="*/ 74 w 2301"/>
            <a:gd name="T3" fmla="*/ 32 h 1385"/>
            <a:gd name="T4" fmla="*/ 94 w 2301"/>
            <a:gd name="T5" fmla="*/ 48 h 1385"/>
            <a:gd name="T6" fmla="*/ 135 w 2301"/>
            <a:gd name="T7" fmla="*/ 72 h 1385"/>
            <a:gd name="T8" fmla="*/ 159 w 2301"/>
            <a:gd name="T9" fmla="*/ 76 h 1385"/>
            <a:gd name="T10" fmla="*/ 175 w 2301"/>
            <a:gd name="T11" fmla="*/ 80 h 1385"/>
            <a:gd name="T12" fmla="*/ 587 w 2301"/>
            <a:gd name="T13" fmla="*/ 276 h 1385"/>
            <a:gd name="T14" fmla="*/ 1088 w 2301"/>
            <a:gd name="T15" fmla="*/ 688 h 1385"/>
            <a:gd name="T16" fmla="*/ 1493 w 2301"/>
            <a:gd name="T17" fmla="*/ 1287 h 1385"/>
            <a:gd name="T18" fmla="*/ 2301 w 2301"/>
            <a:gd name="T19" fmla="*/ 1385 h 13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301" h="1385">
              <a:moveTo>
                <a:pt x="0" y="0"/>
              </a:moveTo>
              <a:cubicBezTo>
                <a:pt x="27" y="9"/>
                <a:pt x="48" y="22"/>
                <a:pt x="74" y="32"/>
              </a:cubicBezTo>
              <a:cubicBezTo>
                <a:pt x="88" y="46"/>
                <a:pt x="81" y="41"/>
                <a:pt x="94" y="48"/>
              </a:cubicBezTo>
              <a:cubicBezTo>
                <a:pt x="103" y="66"/>
                <a:pt x="115" y="68"/>
                <a:pt x="135" y="72"/>
              </a:cubicBezTo>
              <a:cubicBezTo>
                <a:pt x="143" y="74"/>
                <a:pt x="151" y="74"/>
                <a:pt x="159" y="76"/>
              </a:cubicBezTo>
              <a:cubicBezTo>
                <a:pt x="164" y="77"/>
                <a:pt x="175" y="80"/>
                <a:pt x="175" y="80"/>
              </a:cubicBezTo>
              <a:lnTo>
                <a:pt x="587" y="276"/>
              </a:lnTo>
              <a:lnTo>
                <a:pt x="1088" y="688"/>
              </a:lnTo>
              <a:lnTo>
                <a:pt x="1493" y="1287"/>
              </a:lnTo>
              <a:lnTo>
                <a:pt x="2301" y="1385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 type="diamond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53</xdr:col>
      <xdr:colOff>632460</xdr:colOff>
      <xdr:row>93</xdr:row>
      <xdr:rowOff>7620</xdr:rowOff>
    </xdr:from>
    <xdr:to>
      <xdr:col>54</xdr:col>
      <xdr:colOff>396240</xdr:colOff>
      <xdr:row>97</xdr:row>
      <xdr:rowOff>129540</xdr:rowOff>
    </xdr:to>
    <xdr:sp macro="" textlink="">
      <xdr:nvSpPr>
        <xdr:cNvPr id="3141" name="AutoShape 69"/>
        <xdr:cNvSpPr>
          <a:spLocks noChangeArrowheads="1"/>
        </xdr:cNvSpPr>
      </xdr:nvSpPr>
      <xdr:spPr bwMode="auto">
        <a:xfrm>
          <a:off x="21175980" y="16139160"/>
          <a:ext cx="495300" cy="822960"/>
        </a:xfrm>
        <a:prstGeom prst="can">
          <a:avLst>
            <a:gd name="adj" fmla="val 41538"/>
          </a:avLst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54</xdr:col>
      <xdr:colOff>304800</xdr:colOff>
      <xdr:row>85</xdr:row>
      <xdr:rowOff>0</xdr:rowOff>
    </xdr:from>
    <xdr:to>
      <xdr:col>56</xdr:col>
      <xdr:colOff>419100</xdr:colOff>
      <xdr:row>93</xdr:row>
      <xdr:rowOff>0</xdr:rowOff>
    </xdr:to>
    <xdr:sp macro="" textlink="">
      <xdr:nvSpPr>
        <xdr:cNvPr id="3142" name="Line 70"/>
        <xdr:cNvSpPr>
          <a:spLocks noChangeShapeType="1"/>
        </xdr:cNvSpPr>
      </xdr:nvSpPr>
      <xdr:spPr bwMode="auto">
        <a:xfrm flipV="1">
          <a:off x="21579840" y="14729460"/>
          <a:ext cx="1135380" cy="1402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396240</xdr:colOff>
      <xdr:row>86</xdr:row>
      <xdr:rowOff>30480</xdr:rowOff>
    </xdr:from>
    <xdr:to>
      <xdr:col>62</xdr:col>
      <xdr:colOff>0</xdr:colOff>
      <xdr:row>94</xdr:row>
      <xdr:rowOff>30480</xdr:rowOff>
    </xdr:to>
    <xdr:sp macro="" textlink="">
      <xdr:nvSpPr>
        <xdr:cNvPr id="3143" name="Line 71"/>
        <xdr:cNvSpPr>
          <a:spLocks noChangeShapeType="1"/>
        </xdr:cNvSpPr>
      </xdr:nvSpPr>
      <xdr:spPr bwMode="auto">
        <a:xfrm flipV="1">
          <a:off x="21671280" y="14935200"/>
          <a:ext cx="2735580" cy="1402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403860</xdr:colOff>
      <xdr:row>89</xdr:row>
      <xdr:rowOff>45720</xdr:rowOff>
    </xdr:from>
    <xdr:to>
      <xdr:col>66</xdr:col>
      <xdr:colOff>381000</xdr:colOff>
      <xdr:row>95</xdr:row>
      <xdr:rowOff>0</xdr:rowOff>
    </xdr:to>
    <xdr:sp macro="" textlink="">
      <xdr:nvSpPr>
        <xdr:cNvPr id="3144" name="Line 72"/>
        <xdr:cNvSpPr>
          <a:spLocks noChangeShapeType="1"/>
        </xdr:cNvSpPr>
      </xdr:nvSpPr>
      <xdr:spPr bwMode="auto">
        <a:xfrm flipV="1">
          <a:off x="21678900" y="15476220"/>
          <a:ext cx="4427220" cy="1005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396240</xdr:colOff>
      <xdr:row>93</xdr:row>
      <xdr:rowOff>114300</xdr:rowOff>
    </xdr:from>
    <xdr:to>
      <xdr:col>61</xdr:col>
      <xdr:colOff>0</xdr:colOff>
      <xdr:row>95</xdr:row>
      <xdr:rowOff>137160</xdr:rowOff>
    </xdr:to>
    <xdr:sp macro="" textlink="">
      <xdr:nvSpPr>
        <xdr:cNvPr id="3145" name="Line 73"/>
        <xdr:cNvSpPr>
          <a:spLocks noChangeShapeType="1"/>
        </xdr:cNvSpPr>
      </xdr:nvSpPr>
      <xdr:spPr bwMode="auto">
        <a:xfrm flipV="1">
          <a:off x="21671280" y="16245840"/>
          <a:ext cx="270510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381000</xdr:colOff>
      <xdr:row>96</xdr:row>
      <xdr:rowOff>53340</xdr:rowOff>
    </xdr:from>
    <xdr:to>
      <xdr:col>66</xdr:col>
      <xdr:colOff>381000</xdr:colOff>
      <xdr:row>99</xdr:row>
      <xdr:rowOff>30480</xdr:rowOff>
    </xdr:to>
    <xdr:sp macro="" textlink="">
      <xdr:nvSpPr>
        <xdr:cNvPr id="3146" name="Line 74"/>
        <xdr:cNvSpPr>
          <a:spLocks noChangeShapeType="1"/>
        </xdr:cNvSpPr>
      </xdr:nvSpPr>
      <xdr:spPr bwMode="auto">
        <a:xfrm>
          <a:off x="21656040" y="16710660"/>
          <a:ext cx="4450080" cy="502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403860</xdr:colOff>
      <xdr:row>97</xdr:row>
      <xdr:rowOff>45720</xdr:rowOff>
    </xdr:from>
    <xdr:to>
      <xdr:col>61</xdr:col>
      <xdr:colOff>7620</xdr:colOff>
      <xdr:row>104</xdr:row>
      <xdr:rowOff>45720</xdr:rowOff>
    </xdr:to>
    <xdr:sp macro="" textlink="">
      <xdr:nvSpPr>
        <xdr:cNvPr id="3147" name="Line 75"/>
        <xdr:cNvSpPr>
          <a:spLocks noChangeShapeType="1"/>
        </xdr:cNvSpPr>
      </xdr:nvSpPr>
      <xdr:spPr bwMode="auto">
        <a:xfrm>
          <a:off x="21678900" y="16878300"/>
          <a:ext cx="2705100" cy="1226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19</xdr:row>
      <xdr:rowOff>160020</xdr:rowOff>
    </xdr:from>
    <xdr:to>
      <xdr:col>1</xdr:col>
      <xdr:colOff>365760</xdr:colOff>
      <xdr:row>20</xdr:row>
      <xdr:rowOff>38100</xdr:rowOff>
    </xdr:to>
    <xdr:sp macro="" textlink="">
      <xdr:nvSpPr>
        <xdr:cNvPr id="3148" name="Oval 76"/>
        <xdr:cNvSpPr>
          <a:spLocks noChangeArrowheads="1"/>
        </xdr:cNvSpPr>
      </xdr:nvSpPr>
      <xdr:spPr bwMode="auto">
        <a:xfrm>
          <a:off x="259080" y="3589020"/>
          <a:ext cx="251460" cy="2590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19</xdr:row>
      <xdr:rowOff>304800</xdr:rowOff>
    </xdr:from>
    <xdr:to>
      <xdr:col>1</xdr:col>
      <xdr:colOff>228600</xdr:colOff>
      <xdr:row>23</xdr:row>
      <xdr:rowOff>30480</xdr:rowOff>
    </xdr:to>
    <xdr:sp macro="" textlink="">
      <xdr:nvSpPr>
        <xdr:cNvPr id="3149" name="Line 77"/>
        <xdr:cNvSpPr>
          <a:spLocks noChangeShapeType="1"/>
        </xdr:cNvSpPr>
      </xdr:nvSpPr>
      <xdr:spPr bwMode="auto">
        <a:xfrm>
          <a:off x="373380" y="3733800"/>
          <a:ext cx="0" cy="586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274320</xdr:colOff>
      <xdr:row>24</xdr:row>
      <xdr:rowOff>30480</xdr:rowOff>
    </xdr:from>
    <xdr:to>
      <xdr:col>6</xdr:col>
      <xdr:colOff>0</xdr:colOff>
      <xdr:row>25</xdr:row>
      <xdr:rowOff>121920</xdr:rowOff>
    </xdr:to>
    <xdr:sp macro="" textlink="">
      <xdr:nvSpPr>
        <xdr:cNvPr id="3150" name="Oval 78"/>
        <xdr:cNvSpPr>
          <a:spLocks noChangeArrowheads="1"/>
        </xdr:cNvSpPr>
      </xdr:nvSpPr>
      <xdr:spPr bwMode="auto">
        <a:xfrm>
          <a:off x="2240280" y="4480560"/>
          <a:ext cx="243840" cy="2514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358140</xdr:colOff>
      <xdr:row>24</xdr:row>
      <xdr:rowOff>76200</xdr:rowOff>
    </xdr:from>
    <xdr:to>
      <xdr:col>5</xdr:col>
      <xdr:colOff>182880</xdr:colOff>
      <xdr:row>26</xdr:row>
      <xdr:rowOff>152400</xdr:rowOff>
    </xdr:to>
    <xdr:sp macro="" textlink="">
      <xdr:nvSpPr>
        <xdr:cNvPr id="3151" name="Line 79"/>
        <xdr:cNvSpPr>
          <a:spLocks noChangeShapeType="1"/>
        </xdr:cNvSpPr>
      </xdr:nvSpPr>
      <xdr:spPr bwMode="auto">
        <a:xfrm flipH="1">
          <a:off x="1767840" y="4526280"/>
          <a:ext cx="381000" cy="396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144780</xdr:colOff>
      <xdr:row>68</xdr:row>
      <xdr:rowOff>160020</xdr:rowOff>
    </xdr:from>
    <xdr:to>
      <xdr:col>56</xdr:col>
      <xdr:colOff>205740</xdr:colOff>
      <xdr:row>94</xdr:row>
      <xdr:rowOff>76200</xdr:rowOff>
    </xdr:to>
    <xdr:sp macro="" textlink="">
      <xdr:nvSpPr>
        <xdr:cNvPr id="3152" name="Line 80"/>
        <xdr:cNvSpPr>
          <a:spLocks noChangeShapeType="1"/>
        </xdr:cNvSpPr>
      </xdr:nvSpPr>
      <xdr:spPr bwMode="auto">
        <a:xfrm flipH="1" flipV="1">
          <a:off x="21419820" y="12001500"/>
          <a:ext cx="1082040" cy="438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883920</xdr:colOff>
      <xdr:row>5</xdr:row>
      <xdr:rowOff>144780</xdr:rowOff>
    </xdr:from>
    <xdr:to>
      <xdr:col>30</xdr:col>
      <xdr:colOff>30480</xdr:colOff>
      <xdr:row>17</xdr:row>
      <xdr:rowOff>259080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8080" y="1943100"/>
          <a:ext cx="3505200" cy="3383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960120</xdr:colOff>
      <xdr:row>91</xdr:row>
      <xdr:rowOff>76200</xdr:rowOff>
    </xdr:from>
    <xdr:to>
      <xdr:col>33</xdr:col>
      <xdr:colOff>320040</xdr:colOff>
      <xdr:row>102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99060</xdr:colOff>
      <xdr:row>56</xdr:row>
      <xdr:rowOff>0</xdr:rowOff>
    </xdr:from>
    <xdr:ext cx="114300" cy="285750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0901660" y="16672560"/>
          <a:ext cx="1143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22860</xdr:colOff>
      <xdr:row>3</xdr:row>
      <xdr:rowOff>91440</xdr:rowOff>
    </xdr:from>
    <xdr:to>
      <xdr:col>3</xdr:col>
      <xdr:colOff>1028700</xdr:colOff>
      <xdr:row>6</xdr:row>
      <xdr:rowOff>236220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059180"/>
          <a:ext cx="3886200" cy="12801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14</xdr:col>
      <xdr:colOff>213360</xdr:colOff>
      <xdr:row>91</xdr:row>
      <xdr:rowOff>213360</xdr:rowOff>
    </xdr:from>
    <xdr:to>
      <xdr:col>17</xdr:col>
      <xdr:colOff>883920</xdr:colOff>
      <xdr:row>111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396240</xdr:colOff>
      <xdr:row>91</xdr:row>
      <xdr:rowOff>289560</xdr:rowOff>
    </xdr:from>
    <xdr:to>
      <xdr:col>21</xdr:col>
      <xdr:colOff>342900</xdr:colOff>
      <xdr:row>111</xdr:row>
      <xdr:rowOff>15240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</xdr:colOff>
      <xdr:row>73</xdr:row>
      <xdr:rowOff>266700</xdr:rowOff>
    </xdr:from>
    <xdr:to>
      <xdr:col>17</xdr:col>
      <xdr:colOff>838200</xdr:colOff>
      <xdr:row>91</xdr:row>
      <xdr:rowOff>38100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373380</xdr:colOff>
      <xdr:row>91</xdr:row>
      <xdr:rowOff>144780</xdr:rowOff>
    </xdr:from>
    <xdr:to>
      <xdr:col>24</xdr:col>
      <xdr:colOff>617220</xdr:colOff>
      <xdr:row>112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784860</xdr:colOff>
      <xdr:row>73</xdr:row>
      <xdr:rowOff>266700</xdr:rowOff>
    </xdr:from>
    <xdr:to>
      <xdr:col>22</xdr:col>
      <xdr:colOff>243840</xdr:colOff>
      <xdr:row>91</xdr:row>
      <xdr:rowOff>7620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85</xdr:row>
      <xdr:rowOff>190500</xdr:rowOff>
    </xdr:from>
    <xdr:to>
      <xdr:col>6</xdr:col>
      <xdr:colOff>1074420</xdr:colOff>
      <xdr:row>111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784860</xdr:colOff>
      <xdr:row>73</xdr:row>
      <xdr:rowOff>266700</xdr:rowOff>
    </xdr:from>
    <xdr:to>
      <xdr:col>24</xdr:col>
      <xdr:colOff>1295400</xdr:colOff>
      <xdr:row>91</xdr:row>
      <xdr:rowOff>76200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563880</xdr:colOff>
      <xdr:row>116</xdr:row>
      <xdr:rowOff>220980</xdr:rowOff>
    </xdr:from>
    <xdr:to>
      <xdr:col>18</xdr:col>
      <xdr:colOff>541020</xdr:colOff>
      <xdr:row>137</xdr:row>
      <xdr:rowOff>160020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723900</xdr:colOff>
          <xdr:row>0</xdr:row>
          <xdr:rowOff>114300</xdr:rowOff>
        </xdr:from>
        <xdr:to>
          <xdr:col>2</xdr:col>
          <xdr:colOff>609600</xdr:colOff>
          <xdr:row>2</xdr:row>
          <xdr:rowOff>342900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Outages</a:t>
              </a:r>
            </a:p>
          </xdr:txBody>
        </xdr:sp>
        <xdr:clientData fPrintsWithSheet="0"/>
      </xdr:twoCellAnchor>
    </mc:Choice>
    <mc:Fallback/>
  </mc:AlternateContent>
  <xdr:twoCellAnchor>
    <xdr:from>
      <xdr:col>28</xdr:col>
      <xdr:colOff>274320</xdr:colOff>
      <xdr:row>95</xdr:row>
      <xdr:rowOff>91440</xdr:rowOff>
    </xdr:from>
    <xdr:to>
      <xdr:col>33</xdr:col>
      <xdr:colOff>60960</xdr:colOff>
      <xdr:row>95</xdr:row>
      <xdr:rowOff>91440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>
          <a:off x="35021520" y="28872180"/>
          <a:ext cx="63398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472440</xdr:colOff>
          <xdr:row>0</xdr:row>
          <xdr:rowOff>144780</xdr:rowOff>
        </xdr:from>
        <xdr:to>
          <xdr:col>5</xdr:col>
          <xdr:colOff>1394460</xdr:colOff>
          <xdr:row>2</xdr:row>
          <xdr:rowOff>441960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Paste Ops To  Web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830580</xdr:colOff>
      <xdr:row>91</xdr:row>
      <xdr:rowOff>289560</xdr:rowOff>
    </xdr:from>
    <xdr:to>
      <xdr:col>27</xdr:col>
      <xdr:colOff>472440</xdr:colOff>
      <xdr:row>111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518160</xdr:colOff>
      <xdr:row>93</xdr:row>
      <xdr:rowOff>236220</xdr:rowOff>
    </xdr:from>
    <xdr:to>
      <xdr:col>26</xdr:col>
      <xdr:colOff>883920</xdr:colOff>
      <xdr:row>97</xdr:row>
      <xdr:rowOff>99060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30563820" y="28437840"/>
          <a:ext cx="20574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Carbon CAP: 40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Demmitt CAP: 10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Severn CAP: 15</a:t>
          </a:r>
        </a:p>
      </xdr:txBody>
    </xdr:sp>
    <xdr:clientData/>
  </xdr:twoCellAnchor>
  <xdr:twoCellAnchor>
    <xdr:from>
      <xdr:col>22</xdr:col>
      <xdr:colOff>1074420</xdr:colOff>
      <xdr:row>93</xdr:row>
      <xdr:rowOff>137160</xdr:rowOff>
    </xdr:from>
    <xdr:to>
      <xdr:col>23</xdr:col>
      <xdr:colOff>731520</xdr:colOff>
      <xdr:row>94</xdr:row>
      <xdr:rowOff>213360</xdr:rowOff>
    </xdr:to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26342340" y="28338780"/>
          <a:ext cx="1074420" cy="365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45</a:t>
          </a:r>
        </a:p>
      </xdr:txBody>
    </xdr:sp>
    <xdr:clientData/>
  </xdr:twoCellAnchor>
  <xdr:twoCellAnchor>
    <xdr:from>
      <xdr:col>19</xdr:col>
      <xdr:colOff>0</xdr:colOff>
      <xdr:row>93</xdr:row>
      <xdr:rowOff>137160</xdr:rowOff>
    </xdr:from>
    <xdr:to>
      <xdr:col>19</xdr:col>
      <xdr:colOff>1082040</xdr:colOff>
      <xdr:row>94</xdr:row>
      <xdr:rowOff>213360</xdr:rowOff>
    </xdr:to>
    <xdr:sp macro="" textlink="">
      <xdr:nvSpPr>
        <xdr:cNvPr id="1045" name="Text Box 21"/>
        <xdr:cNvSpPr txBox="1">
          <a:spLocks noChangeArrowheads="1"/>
        </xdr:cNvSpPr>
      </xdr:nvSpPr>
      <xdr:spPr bwMode="auto">
        <a:xfrm>
          <a:off x="21838920" y="28338780"/>
          <a:ext cx="1082040" cy="365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50</a:t>
          </a:r>
        </a:p>
      </xdr:txBody>
    </xdr:sp>
    <xdr:clientData/>
  </xdr:twoCellAnchor>
  <xdr:twoCellAnchor>
    <xdr:from>
      <xdr:col>15</xdr:col>
      <xdr:colOff>914400</xdr:colOff>
      <xdr:row>93</xdr:row>
      <xdr:rowOff>182880</xdr:rowOff>
    </xdr:from>
    <xdr:to>
      <xdr:col>16</xdr:col>
      <xdr:colOff>350520</xdr:colOff>
      <xdr:row>94</xdr:row>
      <xdr:rowOff>259080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17480280" y="28384500"/>
          <a:ext cx="1074420" cy="365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93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0.33337</cdr:x>
      <cdr:y>0.62674</cdr:y>
    </cdr:from>
    <cdr:to>
      <cdr:x>0.3713</cdr:x>
      <cdr:y>0.6336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8976" y="3435989"/>
          <a:ext cx="190157" cy="3765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Balance does not include assumed 20B on NUL side.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WESTCOAS\WEI%20OPS%20Sheet\WEI_OPS_N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ding\BidFax\Bidfax\BidFax2000%20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NOVA\N-UPDATE\1996-97\Nupdate_1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nadian%20Energy%20Services\Integrated%20Solutions\SBrodeur\Storage\CG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ding\Mcowan\Nit\aga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Lavorato\Op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NOVA\N-UPDATE\1995-96\NUPD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ding\Redmond\pos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NOVA\N-UPDATE\1996-97\Eastops\EASTOPS0003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MAP "/>
      <sheetName val="Mids"/>
      <sheetName val="WestCoastMap New"/>
      <sheetName val="Lavorato"/>
      <sheetName val="BC Map"/>
      <sheetName val="NWPL &amp; PGE Map"/>
      <sheetName val="El Paso &amp; CIG Map"/>
      <sheetName val="WestCoast Historicals"/>
      <sheetName val="Macro1"/>
      <sheetName val="Macro2"/>
      <sheetName val="WEI Daily_Actuals"/>
      <sheetName val="WEI Daily_Actuals (2)"/>
      <sheetName val="PGT"/>
      <sheetName val="NWPL"/>
      <sheetName val="NWP_PGT_DAILY Cycle 6"/>
      <sheetName val="WEI Daily_Estimates"/>
      <sheetName val="CIG - Cheyenne"/>
      <sheetName val="Outage-All Ppln"/>
      <sheetName val="Kern"/>
      <sheetName val="Clay Basin"/>
      <sheetName val="West Flows"/>
      <sheetName val="CIG New"/>
      <sheetName val="SJ Receipts"/>
      <sheetName val="EL PASO New"/>
      <sheetName val="PGE New"/>
      <sheetName val="SOCAL New"/>
      <sheetName val="TW New"/>
      <sheetName val="Map -All West"/>
      <sheetName val="OPS_SHEET"/>
      <sheetName val="FR_GROWTH"/>
      <sheetName val="HISTORICS_CHART"/>
      <sheetName val="STORAGE"/>
      <sheetName val="XForecast"/>
      <sheetName val="OPS_SHEET NEW"/>
      <sheetName val="BCForecast"/>
      <sheetName val="Flow Table"/>
      <sheetName val="Flow Table for presentation"/>
      <sheetName val="Outage Table"/>
      <sheetName val="Graph"/>
    </sheetNames>
    <definedNames>
      <definedName name="Pastetoweb"/>
    </definedNames>
    <sheetDataSet>
      <sheetData sheetId="0">
        <row r="4">
          <cell r="AB4">
            <v>2015</v>
          </cell>
        </row>
        <row r="5">
          <cell r="S5">
            <v>2144.1280000000002</v>
          </cell>
          <cell r="AB5">
            <v>2241</v>
          </cell>
        </row>
        <row r="6">
          <cell r="K6">
            <v>0</v>
          </cell>
          <cell r="L6">
            <v>17538.794000000002</v>
          </cell>
          <cell r="S6">
            <v>2237.3739999999998</v>
          </cell>
          <cell r="AB6">
            <v>2018.75</v>
          </cell>
        </row>
        <row r="7">
          <cell r="C7">
            <v>0</v>
          </cell>
          <cell r="D7">
            <v>0</v>
          </cell>
          <cell r="E7">
            <v>0</v>
          </cell>
          <cell r="K7">
            <v>0</v>
          </cell>
          <cell r="L7">
            <v>17538.794000000002</v>
          </cell>
          <cell r="S7">
            <v>2183.0250000000001</v>
          </cell>
          <cell r="AB7">
            <v>2296</v>
          </cell>
        </row>
        <row r="8">
          <cell r="C8">
            <v>0</v>
          </cell>
          <cell r="D8">
            <v>0</v>
          </cell>
          <cell r="E8">
            <v>0</v>
          </cell>
          <cell r="K8">
            <v>0</v>
          </cell>
          <cell r="Q8">
            <v>0</v>
          </cell>
          <cell r="S8">
            <v>2226.3610333333327</v>
          </cell>
          <cell r="AB8">
            <v>2147.6451612903224</v>
          </cell>
        </row>
        <row r="9">
          <cell r="C9">
            <v>0</v>
          </cell>
          <cell r="D9">
            <v>0</v>
          </cell>
          <cell r="E9">
            <v>0</v>
          </cell>
          <cell r="K9" t="e">
            <v>#DIV/0!</v>
          </cell>
          <cell r="L9" t="str">
            <v>-</v>
          </cell>
          <cell r="Q9">
            <v>-25.491</v>
          </cell>
          <cell r="S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J10">
            <v>36770</v>
          </cell>
          <cell r="K10">
            <v>-51.361133333333314</v>
          </cell>
          <cell r="L10">
            <v>19032</v>
          </cell>
          <cell r="O10">
            <v>0</v>
          </cell>
          <cell r="Q10">
            <v>-18.880749999999999</v>
          </cell>
          <cell r="S10">
            <v>2088.315258064516</v>
          </cell>
        </row>
        <row r="11">
          <cell r="C11" t="e">
            <v>#DIV/0!</v>
          </cell>
          <cell r="D11" t="e">
            <v>#DIV/0!</v>
          </cell>
          <cell r="E11" t="e">
            <v>#DIV/0!</v>
          </cell>
          <cell r="J11">
            <v>37104</v>
          </cell>
          <cell r="K11">
            <v>-25.20122580645161</v>
          </cell>
          <cell r="L11">
            <v>17538.794000000002</v>
          </cell>
          <cell r="O11">
            <v>0</v>
          </cell>
          <cell r="S11">
            <v>2720</v>
          </cell>
        </row>
        <row r="12">
          <cell r="C12">
            <v>768.08949999999993</v>
          </cell>
          <cell r="E12">
            <v>764.58953333333329</v>
          </cell>
          <cell r="I12">
            <v>-30</v>
          </cell>
          <cell r="J12">
            <v>36800</v>
          </cell>
          <cell r="K12">
            <v>20.504548387096779</v>
          </cell>
          <cell r="L12">
            <v>17135.815999999999</v>
          </cell>
          <cell r="O12">
            <v>0</v>
          </cell>
          <cell r="X12">
            <v>-129.12800000000016</v>
          </cell>
        </row>
        <row r="13">
          <cell r="C13">
            <v>761.73183870967739</v>
          </cell>
          <cell r="E13">
            <v>761.83961290322577</v>
          </cell>
          <cell r="I13">
            <v>-30</v>
          </cell>
          <cell r="J13" t="str">
            <v>CAPACITY - Inj. 477</v>
          </cell>
          <cell r="O13" t="e">
            <v>#DIV/0!</v>
          </cell>
          <cell r="X13">
            <v>3.6260000000002037</v>
          </cell>
        </row>
        <row r="14">
          <cell r="I14" t="e">
            <v>#DIV/0!</v>
          </cell>
          <cell r="J14" t="str">
            <v xml:space="preserve">                    - With.  1000</v>
          </cell>
          <cell r="O14">
            <v>75.401833333333343</v>
          </cell>
          <cell r="X14">
            <v>-164.27500000000009</v>
          </cell>
        </row>
        <row r="15">
          <cell r="I15">
            <v>-204.41450000000006</v>
          </cell>
          <cell r="X15">
            <v>69.638966666667329</v>
          </cell>
        </row>
        <row r="16">
          <cell r="X16">
            <v>59.329903225806447</v>
          </cell>
        </row>
        <row r="17">
          <cell r="G17">
            <v>0</v>
          </cell>
          <cell r="T17">
            <v>0</v>
          </cell>
        </row>
        <row r="18">
          <cell r="C18">
            <v>37138</v>
          </cell>
          <cell r="D18">
            <v>0</v>
          </cell>
          <cell r="G18">
            <v>0</v>
          </cell>
          <cell r="T18">
            <v>-5.7690000000000001</v>
          </cell>
        </row>
        <row r="19">
          <cell r="C19">
            <v>37137</v>
          </cell>
          <cell r="D19">
            <v>0</v>
          </cell>
          <cell r="G19">
            <v>0</v>
          </cell>
          <cell r="M19">
            <v>0</v>
          </cell>
          <cell r="T19">
            <v>-4.327</v>
          </cell>
        </row>
        <row r="20">
          <cell r="C20" t="str">
            <v>MTD</v>
          </cell>
          <cell r="D20" t="e">
            <v>#DIV/0!</v>
          </cell>
          <cell r="G20" t="e">
            <v>#DIV/0!</v>
          </cell>
          <cell r="K20">
            <v>0</v>
          </cell>
          <cell r="M20">
            <v>0</v>
          </cell>
          <cell r="O20">
            <v>0</v>
          </cell>
          <cell r="T20">
            <v>-73.024899999999988</v>
          </cell>
        </row>
        <row r="21">
          <cell r="C21">
            <v>36770</v>
          </cell>
          <cell r="D21">
            <v>-394.2174</v>
          </cell>
          <cell r="G21">
            <v>370.3721333333333</v>
          </cell>
          <cell r="K21">
            <v>0</v>
          </cell>
          <cell r="M21">
            <v>0</v>
          </cell>
          <cell r="O21">
            <v>0</v>
          </cell>
          <cell r="T21">
            <v>-5.3781935483870988</v>
          </cell>
        </row>
        <row r="22">
          <cell r="G22">
            <v>444.63761290322566</v>
          </cell>
          <cell r="K22" t="e">
            <v>#DIV/0!</v>
          </cell>
          <cell r="M22" t="e">
            <v>#DIV/0!</v>
          </cell>
          <cell r="O22" t="e">
            <v>#DIV/0!</v>
          </cell>
          <cell r="R22">
            <v>0</v>
          </cell>
        </row>
        <row r="23">
          <cell r="G23">
            <v>410.82035483870959</v>
          </cell>
          <cell r="J23">
            <v>36770</v>
          </cell>
          <cell r="K23">
            <v>-99.467533333333321</v>
          </cell>
          <cell r="M23">
            <v>-173.7748666666667</v>
          </cell>
          <cell r="O23">
            <v>-137.18150000000003</v>
          </cell>
          <cell r="R23">
            <v>-95.22699999999999</v>
          </cell>
        </row>
        <row r="24">
          <cell r="G24">
            <v>700</v>
          </cell>
          <cell r="M24">
            <v>-182.76703225806449</v>
          </cell>
        </row>
        <row r="25">
          <cell r="G25">
            <v>-500</v>
          </cell>
          <cell r="M25">
            <v>-61.871161290322583</v>
          </cell>
        </row>
        <row r="26">
          <cell r="M26">
            <v>400</v>
          </cell>
        </row>
        <row r="27">
          <cell r="I27">
            <v>0</v>
          </cell>
          <cell r="M27">
            <v>-498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 t="e">
            <v>#DIV/0!</v>
          </cell>
          <cell r="O30">
            <v>0</v>
          </cell>
          <cell r="Q30">
            <v>0</v>
          </cell>
        </row>
        <row r="31">
          <cell r="I31">
            <v>-167.77869999999996</v>
          </cell>
          <cell r="O31">
            <v>0</v>
          </cell>
          <cell r="Q31">
            <v>0</v>
          </cell>
        </row>
        <row r="32">
          <cell r="I32">
            <v>-155.41748387096774</v>
          </cell>
          <cell r="O32">
            <v>0</v>
          </cell>
          <cell r="Q32">
            <v>0</v>
          </cell>
        </row>
        <row r="33">
          <cell r="O33" t="e">
            <v>#DIV/0!</v>
          </cell>
          <cell r="Q33" t="e">
            <v>#DIV/0!</v>
          </cell>
        </row>
        <row r="34">
          <cell r="O34">
            <v>25.310633333333335</v>
          </cell>
          <cell r="Q34">
            <v>0</v>
          </cell>
        </row>
        <row r="35">
          <cell r="O35">
            <v>87.992419354838702</v>
          </cell>
          <cell r="Q35">
            <v>0</v>
          </cell>
        </row>
        <row r="36">
          <cell r="O36">
            <v>-53.313064516129039</v>
          </cell>
          <cell r="Q36">
            <v>0</v>
          </cell>
        </row>
        <row r="37">
          <cell r="N37" t="str">
            <v>CAPACITY - REC. 638</v>
          </cell>
        </row>
        <row r="43">
          <cell r="K43">
            <v>0</v>
          </cell>
          <cell r="W43">
            <v>0</v>
          </cell>
        </row>
        <row r="44">
          <cell r="K44">
            <v>-75.659000000000006</v>
          </cell>
          <cell r="W44">
            <v>0</v>
          </cell>
        </row>
        <row r="45">
          <cell r="K45">
            <v>-56.744250000000008</v>
          </cell>
          <cell r="R45">
            <v>0</v>
          </cell>
          <cell r="T45">
            <v>0</v>
          </cell>
          <cell r="W45">
            <v>0</v>
          </cell>
        </row>
        <row r="46">
          <cell r="K46">
            <v>-77.582399999999993</v>
          </cell>
          <cell r="R46">
            <v>0</v>
          </cell>
          <cell r="T46">
            <v>0</v>
          </cell>
          <cell r="W46" t="e">
            <v>#DIV/0!</v>
          </cell>
        </row>
        <row r="47">
          <cell r="K47">
            <v>-76.396935483870948</v>
          </cell>
          <cell r="R47" t="e">
            <v>#DIV/0!</v>
          </cell>
          <cell r="T47">
            <v>0</v>
          </cell>
          <cell r="W47">
            <v>108.96346666666669</v>
          </cell>
        </row>
        <row r="48">
          <cell r="K48">
            <v>-100</v>
          </cell>
          <cell r="P48">
            <v>0</v>
          </cell>
          <cell r="R48">
            <v>-77.617966666666661</v>
          </cell>
          <cell r="T48">
            <v>0</v>
          </cell>
          <cell r="W48">
            <v>91.16500000000002</v>
          </cell>
        </row>
        <row r="49">
          <cell r="P49">
            <v>0</v>
          </cell>
          <cell r="T49" t="e">
            <v>#DIV/0!</v>
          </cell>
        </row>
        <row r="50">
          <cell r="P50">
            <v>0</v>
          </cell>
          <cell r="T50">
            <v>-440.70220000000006</v>
          </cell>
        </row>
        <row r="51">
          <cell r="H51">
            <v>0</v>
          </cell>
          <cell r="P51" t="e">
            <v>#DIV/0!</v>
          </cell>
          <cell r="T51">
            <v>-342.27858064516136</v>
          </cell>
        </row>
        <row r="52">
          <cell r="H52">
            <v>-40.159999999999997</v>
          </cell>
          <cell r="P52">
            <v>-212.16633333333337</v>
          </cell>
          <cell r="X52">
            <v>0</v>
          </cell>
        </row>
        <row r="53">
          <cell r="H53">
            <v>-29.91225</v>
          </cell>
          <cell r="P53">
            <v>-168.8445806451613</v>
          </cell>
          <cell r="T53">
            <v>-494</v>
          </cell>
          <cell r="X53">
            <v>0</v>
          </cell>
        </row>
        <row r="54">
          <cell r="H54">
            <v>-39.215999999999994</v>
          </cell>
          <cell r="P54">
            <v>-180.55141935483871</v>
          </cell>
          <cell r="X54">
            <v>0</v>
          </cell>
        </row>
        <row r="55">
          <cell r="F55">
            <v>0</v>
          </cell>
          <cell r="H55">
            <v>-40.176677419354839</v>
          </cell>
          <cell r="P55">
            <v>494</v>
          </cell>
          <cell r="X55" t="e">
            <v>#DIV/0!</v>
          </cell>
        </row>
        <row r="56">
          <cell r="F56">
            <v>-81.563999999999993</v>
          </cell>
          <cell r="H56">
            <v>-106</v>
          </cell>
          <cell r="P56">
            <v>-198</v>
          </cell>
          <cell r="X56">
            <v>255.37553333333338</v>
          </cell>
        </row>
        <row r="57">
          <cell r="F57">
            <v>-61.170249999999996</v>
          </cell>
          <cell r="X57">
            <v>221.03206451612905</v>
          </cell>
          <cell r="AD57">
            <v>0</v>
          </cell>
        </row>
        <row r="58">
          <cell r="F58">
            <v>50</v>
          </cell>
          <cell r="X58">
            <v>473</v>
          </cell>
          <cell r="Z58">
            <v>0</v>
          </cell>
          <cell r="AD58">
            <v>0</v>
          </cell>
        </row>
        <row r="59">
          <cell r="J59">
            <v>0</v>
          </cell>
          <cell r="Q59">
            <v>0</v>
          </cell>
          <cell r="Z59">
            <v>0</v>
          </cell>
          <cell r="AD59" t="e">
            <v>#DIV/0!</v>
          </cell>
        </row>
        <row r="60">
          <cell r="J60">
            <v>-1779.1410000000001</v>
          </cell>
          <cell r="Q60">
            <v>0</v>
          </cell>
          <cell r="Z60" t="e">
            <v>#DIV/0!</v>
          </cell>
          <cell r="AD60">
            <v>-0.68103333333333327</v>
          </cell>
        </row>
        <row r="61">
          <cell r="J61" t="e">
            <v>#N/A</v>
          </cell>
          <cell r="Q61">
            <v>0</v>
          </cell>
          <cell r="Z61">
            <v>-0.68103333333333327</v>
          </cell>
          <cell r="AB61">
            <v>0</v>
          </cell>
        </row>
        <row r="62">
          <cell r="J62">
            <v>-1888.4063000000003</v>
          </cell>
          <cell r="Q62" t="e">
            <v>#DIV/0!</v>
          </cell>
          <cell r="AB62">
            <v>0</v>
          </cell>
          <cell r="AD62">
            <v>0</v>
          </cell>
        </row>
        <row r="63">
          <cell r="J63">
            <v>-1878.8728064516129</v>
          </cell>
          <cell r="Q63">
            <v>-126.55316666666666</v>
          </cell>
          <cell r="T63">
            <v>0</v>
          </cell>
          <cell r="W63">
            <v>0</v>
          </cell>
          <cell r="AB63" t="e">
            <v>#DIV/0!</v>
          </cell>
          <cell r="AD63">
            <v>0</v>
          </cell>
        </row>
        <row r="64">
          <cell r="F64">
            <v>0</v>
          </cell>
          <cell r="J64">
            <v>-1940</v>
          </cell>
          <cell r="Q64">
            <v>-105.30539999999999</v>
          </cell>
          <cell r="T64">
            <v>0</v>
          </cell>
          <cell r="W64">
            <v>0</v>
          </cell>
          <cell r="AB64">
            <v>109.87310000000001</v>
          </cell>
          <cell r="AD64" t="e">
            <v>#DIV/0!</v>
          </cell>
        </row>
        <row r="65">
          <cell r="F65">
            <v>-1674.3050000000001</v>
          </cell>
          <cell r="T65">
            <v>0</v>
          </cell>
          <cell r="W65">
            <v>215.81368400000005</v>
          </cell>
          <cell r="AB65">
            <v>109.84458064516129</v>
          </cell>
          <cell r="AD65">
            <v>64.288033333333331</v>
          </cell>
        </row>
        <row r="66">
          <cell r="F66">
            <v>-1252.7272500000001</v>
          </cell>
          <cell r="T66">
            <v>0</v>
          </cell>
          <cell r="Y66">
            <v>0</v>
          </cell>
          <cell r="AD66">
            <v>68.724193548387078</v>
          </cell>
        </row>
        <row r="67">
          <cell r="F67">
            <v>-1823.3982000000003</v>
          </cell>
          <cell r="T67">
            <v>362.62498999999997</v>
          </cell>
          <cell r="W67">
            <v>515.584475</v>
          </cell>
          <cell r="Y67">
            <v>0</v>
          </cell>
        </row>
        <row r="68">
          <cell r="F68">
            <v>-1796.2505161290321</v>
          </cell>
          <cell r="I68">
            <v>0</v>
          </cell>
          <cell r="Y68">
            <v>0</v>
          </cell>
        </row>
        <row r="69">
          <cell r="F69">
            <v>-2000</v>
          </cell>
          <cell r="I69">
            <v>-22.681999999999999</v>
          </cell>
          <cell r="Y69" t="e">
            <v>#DIV/0!</v>
          </cell>
          <cell r="AB69">
            <v>0</v>
          </cell>
        </row>
        <row r="70">
          <cell r="I70">
            <v>-17.845749999999999</v>
          </cell>
          <cell r="Y70">
            <v>-74.425799999999981</v>
          </cell>
          <cell r="AB70">
            <v>0</v>
          </cell>
          <cell r="AE70">
            <v>0</v>
          </cell>
        </row>
        <row r="71">
          <cell r="I71">
            <v>-53.977233333333324</v>
          </cell>
          <cell r="Y71">
            <v>-163.53190322580645</v>
          </cell>
          <cell r="AB71">
            <v>0</v>
          </cell>
        </row>
        <row r="72">
          <cell r="I72">
            <v>-73.85216129032257</v>
          </cell>
          <cell r="P72" t="str">
            <v>Cap.</v>
          </cell>
          <cell r="AB72" t="e">
            <v>#DIV/0!</v>
          </cell>
        </row>
        <row r="73">
          <cell r="I73">
            <v>-117</v>
          </cell>
          <cell r="AB73">
            <v>28.999133333333337</v>
          </cell>
        </row>
        <row r="74">
          <cell r="S74">
            <v>0</v>
          </cell>
          <cell r="AB74">
            <v>33.01641935483871</v>
          </cell>
        </row>
        <row r="75">
          <cell r="S75">
            <v>0</v>
          </cell>
          <cell r="AE75">
            <v>0</v>
          </cell>
          <cell r="AH75">
            <v>37127</v>
          </cell>
          <cell r="AI75">
            <v>37126</v>
          </cell>
        </row>
        <row r="76">
          <cell r="S76">
            <v>0</v>
          </cell>
          <cell r="AE76">
            <v>0</v>
          </cell>
          <cell r="AH76">
            <v>52.820999999999998</v>
          </cell>
          <cell r="AI76">
            <v>23.16</v>
          </cell>
          <cell r="AJ76">
            <v>52.455548387096776</v>
          </cell>
        </row>
        <row r="77">
          <cell r="M77">
            <v>0</v>
          </cell>
          <cell r="S77">
            <v>0</v>
          </cell>
          <cell r="AE77">
            <v>122.68686666666669</v>
          </cell>
          <cell r="AH77">
            <v>624.91800000000001</v>
          </cell>
          <cell r="AI77">
            <v>564.95399999999995</v>
          </cell>
          <cell r="AJ77">
            <v>586.24367741935487</v>
          </cell>
        </row>
        <row r="78">
          <cell r="M78">
            <v>923.87735999999984</v>
          </cell>
          <cell r="S78">
            <v>120.58199999999998</v>
          </cell>
          <cell r="AH78">
            <v>62.005000000000003</v>
          </cell>
          <cell r="AI78">
            <v>62.005000000000003</v>
          </cell>
          <cell r="AJ78">
            <v>61.564709677419359</v>
          </cell>
        </row>
        <row r="79">
          <cell r="Z79">
            <v>0</v>
          </cell>
          <cell r="AA79">
            <v>0</v>
          </cell>
          <cell r="AB79">
            <v>42521.073999999964</v>
          </cell>
          <cell r="AH79">
            <v>65.50215</v>
          </cell>
          <cell r="AI79">
            <v>103.75155000000001</v>
          </cell>
          <cell r="AJ79">
            <v>137.02319166666669</v>
          </cell>
        </row>
        <row r="80">
          <cell r="Z80">
            <v>0</v>
          </cell>
          <cell r="AA80">
            <v>0</v>
          </cell>
          <cell r="AB80">
            <v>42521.073999999964</v>
          </cell>
          <cell r="AH80">
            <v>263.00085000000001</v>
          </cell>
          <cell r="AI80">
            <v>335.77320000000003</v>
          </cell>
          <cell r="AJ80">
            <v>318.64880833333336</v>
          </cell>
        </row>
        <row r="81">
          <cell r="Z81">
            <v>0</v>
          </cell>
          <cell r="AE81">
            <v>0</v>
          </cell>
          <cell r="AH81">
            <v>192.55845000000002</v>
          </cell>
          <cell r="AI81">
            <v>164.31975</v>
          </cell>
          <cell r="AJ81">
            <v>149.79912500000003</v>
          </cell>
        </row>
        <row r="82">
          <cell r="Z82" t="e">
            <v>#DIV/0!</v>
          </cell>
          <cell r="AA82" t="e">
            <v>#DIV/0!</v>
          </cell>
          <cell r="AE82">
            <v>0</v>
          </cell>
          <cell r="AH82">
            <v>88.116</v>
          </cell>
          <cell r="AI82">
            <v>74.409300000000002</v>
          </cell>
          <cell r="AJ82">
            <v>73.997758333333351</v>
          </cell>
        </row>
        <row r="83">
          <cell r="Z83">
            <v>-57.561300000000003</v>
          </cell>
          <cell r="AA83">
            <v>-143.58903333333333</v>
          </cell>
          <cell r="AB83">
            <v>40177.089</v>
          </cell>
          <cell r="AE83">
            <v>0</v>
          </cell>
          <cell r="AH83">
            <v>175.69020000000003</v>
          </cell>
          <cell r="AI83">
            <v>274.37025</v>
          </cell>
          <cell r="AJ83">
            <v>258.95356666666663</v>
          </cell>
        </row>
        <row r="84">
          <cell r="Z84">
            <v>-62.839774193548372</v>
          </cell>
          <cell r="AA84">
            <v>-156.0027419354839</v>
          </cell>
          <cell r="AB84">
            <v>42521.073999999964</v>
          </cell>
          <cell r="AE84" t="e">
            <v>#DIV/0!</v>
          </cell>
        </row>
        <row r="85">
          <cell r="Y85" t="str">
            <v>CAPACITY - Inj. 300</v>
          </cell>
          <cell r="AB85">
            <v>54581.25</v>
          </cell>
          <cell r="AE85">
            <v>158.41273333333336</v>
          </cell>
        </row>
        <row r="86">
          <cell r="AE86">
            <v>355</v>
          </cell>
        </row>
        <row r="91">
          <cell r="Z91">
            <v>37127</v>
          </cell>
          <cell r="AA91">
            <v>2230.009</v>
          </cell>
          <cell r="AB91">
            <v>2743.9079999999999</v>
          </cell>
          <cell r="AC91">
            <v>513.89899999999989</v>
          </cell>
        </row>
        <row r="92">
          <cell r="D92">
            <v>37127</v>
          </cell>
          <cell r="E92">
            <v>338</v>
          </cell>
          <cell r="Z92">
            <v>37126</v>
          </cell>
          <cell r="AA92">
            <v>2230.029</v>
          </cell>
          <cell r="AB92">
            <v>2649.4059999999999</v>
          </cell>
          <cell r="AC92">
            <v>419.37699999999995</v>
          </cell>
        </row>
        <row r="93">
          <cell r="D93">
            <v>37126</v>
          </cell>
          <cell r="E93">
            <v>338</v>
          </cell>
          <cell r="AA93">
            <v>2230.7364193548387</v>
          </cell>
          <cell r="AB93">
            <v>2718.0484516129031</v>
          </cell>
          <cell r="AC93">
            <v>487.31203225806439</v>
          </cell>
        </row>
        <row r="94">
          <cell r="D94" t="str">
            <v>MTD</v>
          </cell>
          <cell r="E94">
            <v>333.67741935483872</v>
          </cell>
          <cell r="AA94">
            <v>2150.3989999999999</v>
          </cell>
          <cell r="AB94">
            <v>2594.4940000000001</v>
          </cell>
          <cell r="AC94">
            <v>444.09500000000025</v>
          </cell>
        </row>
        <row r="95">
          <cell r="D95">
            <v>36647</v>
          </cell>
          <cell r="E95">
            <v>229.61290322580646</v>
          </cell>
        </row>
        <row r="96">
          <cell r="AA96">
            <v>2085</v>
          </cell>
          <cell r="AB96">
            <v>2820</v>
          </cell>
          <cell r="AC96">
            <v>620</v>
          </cell>
        </row>
      </sheetData>
      <sheetData sheetId="1">
        <row r="38">
          <cell r="A38">
            <v>37073</v>
          </cell>
          <cell r="B38">
            <v>3.1819999999999999</v>
          </cell>
          <cell r="C38">
            <v>-0.21310000000000001</v>
          </cell>
          <cell r="D38">
            <v>-0.22969999999999999</v>
          </cell>
          <cell r="E38">
            <v>-0.62890000000000001</v>
          </cell>
          <cell r="F38">
            <v>0.09</v>
          </cell>
          <cell r="G38">
            <v>0.1</v>
          </cell>
          <cell r="H38">
            <v>0.12</v>
          </cell>
          <cell r="I38">
            <v>0.14800000000000002</v>
          </cell>
          <cell r="J38">
            <v>-1.1000000000000001E-2</v>
          </cell>
          <cell r="K38">
            <v>0.11900000000000001</v>
          </cell>
          <cell r="L38">
            <v>0.438</v>
          </cell>
          <cell r="M38">
            <v>-1.1520000000000001</v>
          </cell>
          <cell r="N38">
            <v>1.518</v>
          </cell>
          <cell r="O38">
            <v>8.8000000000000009E-2</v>
          </cell>
          <cell r="P38">
            <v>-0.51200000000000001</v>
          </cell>
        </row>
        <row r="39">
          <cell r="A39">
            <v>37104</v>
          </cell>
          <cell r="B39">
            <v>3.1670000000000003</v>
          </cell>
          <cell r="C39">
            <v>-0.71510000000000007</v>
          </cell>
          <cell r="D39">
            <v>-0.72300000000000031</v>
          </cell>
          <cell r="E39">
            <v>-0.79060000000000041</v>
          </cell>
          <cell r="F39">
            <v>0</v>
          </cell>
          <cell r="G39">
            <v>-0.01</v>
          </cell>
          <cell r="H39">
            <v>0.03</v>
          </cell>
          <cell r="I39">
            <v>0</v>
          </cell>
          <cell r="J39">
            <v>0.219</v>
          </cell>
          <cell r="K39">
            <v>0.26900000000000002</v>
          </cell>
          <cell r="L39">
            <v>0.46300000000000002</v>
          </cell>
          <cell r="M39">
            <v>-0.89700000000000024</v>
          </cell>
          <cell r="N39">
            <v>0.57300000000000006</v>
          </cell>
          <cell r="O39">
            <v>-2.7E-2</v>
          </cell>
          <cell r="P39">
            <v>-0.747</v>
          </cell>
        </row>
        <row r="40">
          <cell r="A40">
            <v>37135</v>
          </cell>
          <cell r="B40">
            <v>2.2949999999999999</v>
          </cell>
          <cell r="C40">
            <v>9.2082029989892789E-4</v>
          </cell>
          <cell r="D40">
            <v>9.2082029989892789E-4</v>
          </cell>
          <cell r="E40">
            <v>-7.874541199672791E-4</v>
          </cell>
          <cell r="F40">
            <v>0.14000000000000001</v>
          </cell>
          <cell r="G40">
            <v>0.15</v>
          </cell>
          <cell r="H40">
            <v>0.15</v>
          </cell>
          <cell r="I40">
            <v>0.14000000000000001</v>
          </cell>
          <cell r="J40">
            <v>0.04</v>
          </cell>
          <cell r="K40">
            <v>0.11</v>
          </cell>
          <cell r="L40">
            <v>0.28499999999999998</v>
          </cell>
          <cell r="M40">
            <v>-0.23</v>
          </cell>
          <cell r="N40">
            <v>0.30499999999999999</v>
          </cell>
          <cell r="O40">
            <v>0.125</v>
          </cell>
          <cell r="P40">
            <v>-9.5000000000000001E-2</v>
          </cell>
        </row>
        <row r="41">
          <cell r="A41">
            <v>37165</v>
          </cell>
          <cell r="B41">
            <v>2.395</v>
          </cell>
          <cell r="C41">
            <v>-0.26800000000000002</v>
          </cell>
          <cell r="D41">
            <v>-0.26800000000000024</v>
          </cell>
          <cell r="E41">
            <v>-0.16553825019264723</v>
          </cell>
          <cell r="F41">
            <v>0.1</v>
          </cell>
          <cell r="G41">
            <v>0.11</v>
          </cell>
          <cell r="H41">
            <v>0.13</v>
          </cell>
          <cell r="I41">
            <v>0.1</v>
          </cell>
          <cell r="J41">
            <v>0.01</v>
          </cell>
          <cell r="K41">
            <v>5.5E-2</v>
          </cell>
          <cell r="L41">
            <v>0.29499999999999998</v>
          </cell>
          <cell r="M41">
            <v>-0.34</v>
          </cell>
          <cell r="N41">
            <v>0.2</v>
          </cell>
          <cell r="O41">
            <v>1.4999999999999999E-2</v>
          </cell>
          <cell r="P41">
            <v>-0.12</v>
          </cell>
        </row>
        <row r="42">
          <cell r="A42">
            <v>37196</v>
          </cell>
          <cell r="B42">
            <v>2.72</v>
          </cell>
          <cell r="C42">
            <v>-0.36</v>
          </cell>
          <cell r="D42">
            <v>-0.25074913983950298</v>
          </cell>
          <cell r="E42">
            <v>-0.18929553099922369</v>
          </cell>
          <cell r="F42">
            <v>0.13500000000000001</v>
          </cell>
          <cell r="G42">
            <v>0.27500000000000002</v>
          </cell>
          <cell r="H42">
            <v>0.28999999999999998</v>
          </cell>
          <cell r="I42">
            <v>0.42</v>
          </cell>
          <cell r="J42">
            <v>0.05</v>
          </cell>
          <cell r="K42">
            <v>7.4999999999999997E-2</v>
          </cell>
          <cell r="L42">
            <v>0.47</v>
          </cell>
          <cell r="M42">
            <v>-0.30249999999999999</v>
          </cell>
          <cell r="N42">
            <v>0.255</v>
          </cell>
          <cell r="O42">
            <v>0.23</v>
          </cell>
          <cell r="P42">
            <v>0.02</v>
          </cell>
        </row>
        <row r="43">
          <cell r="A43">
            <v>37226</v>
          </cell>
          <cell r="B43">
            <v>3.0449999999999999</v>
          </cell>
          <cell r="C43">
            <v>-0.36</v>
          </cell>
          <cell r="D43">
            <v>-0.25078144189430418</v>
          </cell>
          <cell r="E43">
            <v>-0.18934600295985105</v>
          </cell>
          <cell r="F43">
            <v>0.13500000000000001</v>
          </cell>
          <cell r="G43">
            <v>0.27500000000000002</v>
          </cell>
          <cell r="H43">
            <v>0.28999999999999998</v>
          </cell>
          <cell r="I43">
            <v>0.42</v>
          </cell>
          <cell r="J43">
            <v>7.4999999999999997E-2</v>
          </cell>
          <cell r="K43">
            <v>7.4999999999999997E-2</v>
          </cell>
          <cell r="L43">
            <v>0.85</v>
          </cell>
          <cell r="M43">
            <v>-0.26750000000000002</v>
          </cell>
          <cell r="N43">
            <v>0.28499999999999998</v>
          </cell>
          <cell r="O43">
            <v>0.30499999999999999</v>
          </cell>
          <cell r="P43">
            <v>0.47</v>
          </cell>
        </row>
        <row r="44">
          <cell r="A44">
            <v>37257</v>
          </cell>
          <cell r="B44">
            <v>3.1949999999999998</v>
          </cell>
          <cell r="C44">
            <v>-0.35499999999999998</v>
          </cell>
          <cell r="D44">
            <v>-0.24581339205247321</v>
          </cell>
          <cell r="E44">
            <v>-0.18439592508198954</v>
          </cell>
          <cell r="F44">
            <v>0.14499999999999999</v>
          </cell>
          <cell r="G44">
            <v>0.28499999999999998</v>
          </cell>
          <cell r="H44">
            <v>0.3</v>
          </cell>
          <cell r="I44">
            <v>0.43</v>
          </cell>
          <cell r="J44">
            <v>0.13500000000000001</v>
          </cell>
          <cell r="K44">
            <v>0.105</v>
          </cell>
          <cell r="L44">
            <v>1.86</v>
          </cell>
          <cell r="M44">
            <v>-0.26750000000000002</v>
          </cell>
          <cell r="N44">
            <v>0.30499999999999999</v>
          </cell>
          <cell r="O44">
            <v>0.33</v>
          </cell>
          <cell r="P44">
            <v>0.62</v>
          </cell>
        </row>
        <row r="45">
          <cell r="A45">
            <v>37288</v>
          </cell>
          <cell r="B45">
            <v>3.1670000000000003</v>
          </cell>
          <cell r="C45">
            <v>-0.35499999999999998</v>
          </cell>
          <cell r="D45">
            <v>-0.24583414662578074</v>
          </cell>
          <cell r="E45">
            <v>-0.18442835410278224</v>
          </cell>
          <cell r="F45">
            <v>0.215</v>
          </cell>
          <cell r="G45">
            <v>0.35499999999999998</v>
          </cell>
          <cell r="H45">
            <v>0.37</v>
          </cell>
          <cell r="I45">
            <v>0.5</v>
          </cell>
          <cell r="J45">
            <v>0.14000000000000001</v>
          </cell>
          <cell r="K45">
            <v>0.155</v>
          </cell>
          <cell r="L45">
            <v>1.86</v>
          </cell>
          <cell r="M45">
            <v>-0.28749999999999998</v>
          </cell>
          <cell r="N45">
            <v>0.27500000000000002</v>
          </cell>
          <cell r="O45">
            <v>0.34</v>
          </cell>
          <cell r="P45">
            <v>0.27</v>
          </cell>
        </row>
        <row r="46">
          <cell r="A46">
            <v>37316</v>
          </cell>
          <cell r="B46">
            <v>3.097</v>
          </cell>
          <cell r="C46">
            <v>-0.35499999999999998</v>
          </cell>
          <cell r="D46">
            <v>-0.24584751548776751</v>
          </cell>
          <cell r="E46">
            <v>-0.1844492429496376</v>
          </cell>
          <cell r="F46">
            <v>0.23499999999999999</v>
          </cell>
          <cell r="G46">
            <v>0.375</v>
          </cell>
          <cell r="H46">
            <v>0.39</v>
          </cell>
          <cell r="I46">
            <v>0.52</v>
          </cell>
          <cell r="J46">
            <v>0.125</v>
          </cell>
          <cell r="K46">
            <v>0.16500000000000001</v>
          </cell>
          <cell r="L46">
            <v>0.66</v>
          </cell>
          <cell r="M46">
            <v>-0.36749999999999999</v>
          </cell>
          <cell r="N46">
            <v>0.15</v>
          </cell>
          <cell r="O46">
            <v>0.13500000000000001</v>
          </cell>
          <cell r="P46">
            <v>-0.21</v>
          </cell>
        </row>
        <row r="47">
          <cell r="A47">
            <v>37347</v>
          </cell>
          <cell r="B47">
            <v>3.0070000000000001</v>
          </cell>
          <cell r="C47">
            <v>-0.40500000000000003</v>
          </cell>
          <cell r="D47">
            <v>-0.30438930651500629</v>
          </cell>
          <cell r="E47">
            <v>-0.32996829638407288</v>
          </cell>
          <cell r="F47">
            <v>0.11</v>
          </cell>
          <cell r="G47">
            <v>0.105</v>
          </cell>
          <cell r="H47">
            <v>0.155</v>
          </cell>
          <cell r="I47">
            <v>0.105</v>
          </cell>
          <cell r="J47">
            <v>2.5000000000000001E-2</v>
          </cell>
          <cell r="K47">
            <v>0.115</v>
          </cell>
          <cell r="L47">
            <v>0.4</v>
          </cell>
          <cell r="M47">
            <v>-0.51500000000000001</v>
          </cell>
          <cell r="N47">
            <v>0.17</v>
          </cell>
          <cell r="O47">
            <v>0.05</v>
          </cell>
          <cell r="P47">
            <v>-0.25</v>
          </cell>
        </row>
        <row r="48">
          <cell r="A48">
            <v>37377</v>
          </cell>
          <cell r="B48">
            <v>3.0270000000000001</v>
          </cell>
          <cell r="C48">
            <v>-0.40500000000000003</v>
          </cell>
          <cell r="D48">
            <v>-0.30440705297234549</v>
          </cell>
          <cell r="E48">
            <v>-0.32998153103022387</v>
          </cell>
          <cell r="F48">
            <v>0.11</v>
          </cell>
          <cell r="G48">
            <v>0.105</v>
          </cell>
          <cell r="H48">
            <v>0.155</v>
          </cell>
          <cell r="I48">
            <v>0.105</v>
          </cell>
          <cell r="J48">
            <v>2.5000000000000001E-2</v>
          </cell>
          <cell r="K48">
            <v>0.115</v>
          </cell>
          <cell r="L48">
            <v>0.35</v>
          </cell>
          <cell r="M48">
            <v>-0.51500000000000001</v>
          </cell>
          <cell r="N48">
            <v>0.17</v>
          </cell>
          <cell r="O48">
            <v>0.05</v>
          </cell>
          <cell r="P48">
            <v>-0.25</v>
          </cell>
        </row>
        <row r="49">
          <cell r="A49">
            <v>37408</v>
          </cell>
          <cell r="B49">
            <v>3.069</v>
          </cell>
          <cell r="C49">
            <v>-0.40500000000000003</v>
          </cell>
          <cell r="D49">
            <v>-0.30442346210781412</v>
          </cell>
          <cell r="E49">
            <v>-0.32999376835159033</v>
          </cell>
          <cell r="F49">
            <v>0.11</v>
          </cell>
          <cell r="G49">
            <v>0.105</v>
          </cell>
          <cell r="H49">
            <v>0.155</v>
          </cell>
          <cell r="I49">
            <v>0.105</v>
          </cell>
          <cell r="J49">
            <v>2.5000000000000001E-2</v>
          </cell>
          <cell r="K49">
            <v>0.115</v>
          </cell>
          <cell r="L49">
            <v>0.35</v>
          </cell>
          <cell r="M49">
            <v>-0.51500000000000001</v>
          </cell>
          <cell r="N49">
            <v>0.24</v>
          </cell>
          <cell r="O49">
            <v>0.12</v>
          </cell>
          <cell r="P49">
            <v>-0.25</v>
          </cell>
        </row>
        <row r="50">
          <cell r="A50">
            <v>37438</v>
          </cell>
          <cell r="B50">
            <v>3.117</v>
          </cell>
          <cell r="C50">
            <v>-0.40500000000000003</v>
          </cell>
          <cell r="D50">
            <v>-0.30444111424461173</v>
          </cell>
          <cell r="E50">
            <v>-0.33000693265699832</v>
          </cell>
          <cell r="F50">
            <v>0.11</v>
          </cell>
          <cell r="G50">
            <v>0.105</v>
          </cell>
          <cell r="H50">
            <v>0.155</v>
          </cell>
          <cell r="I50">
            <v>0.105</v>
          </cell>
          <cell r="J50">
            <v>2.5000000000000001E-2</v>
          </cell>
          <cell r="K50">
            <v>0.115</v>
          </cell>
          <cell r="L50">
            <v>0.41</v>
          </cell>
          <cell r="M50">
            <v>-0.51500000000000001</v>
          </cell>
          <cell r="N50">
            <v>0.38</v>
          </cell>
          <cell r="O50">
            <v>0.19</v>
          </cell>
          <cell r="P50">
            <v>-0.25</v>
          </cell>
        </row>
        <row r="51">
          <cell r="A51">
            <v>37469</v>
          </cell>
          <cell r="B51">
            <v>3.1620000000000004</v>
          </cell>
          <cell r="C51">
            <v>-0.40500000000000003</v>
          </cell>
          <cell r="D51">
            <v>-0.30446058090599148</v>
          </cell>
          <cell r="E51">
            <v>-0.33002145016717988</v>
          </cell>
          <cell r="F51">
            <v>0.11</v>
          </cell>
          <cell r="G51">
            <v>0.105</v>
          </cell>
          <cell r="H51">
            <v>0.155</v>
          </cell>
          <cell r="I51">
            <v>0.105</v>
          </cell>
          <cell r="J51">
            <v>2.5000000000000001E-2</v>
          </cell>
          <cell r="K51">
            <v>0.115</v>
          </cell>
          <cell r="L51">
            <v>0.41</v>
          </cell>
          <cell r="M51">
            <v>-0.51500000000000001</v>
          </cell>
          <cell r="N51">
            <v>0.38</v>
          </cell>
          <cell r="O51">
            <v>0.19</v>
          </cell>
          <cell r="P51">
            <v>-0.25</v>
          </cell>
        </row>
        <row r="52">
          <cell r="A52">
            <v>37500</v>
          </cell>
          <cell r="B52">
            <v>3.1630000000000003</v>
          </cell>
          <cell r="C52">
            <v>-0.40500000000000003</v>
          </cell>
          <cell r="D52">
            <v>-0.30447929584986433</v>
          </cell>
          <cell r="E52">
            <v>-0.33003540707447465</v>
          </cell>
          <cell r="F52">
            <v>0.11</v>
          </cell>
          <cell r="G52">
            <v>0.105</v>
          </cell>
          <cell r="H52">
            <v>0.155</v>
          </cell>
          <cell r="I52">
            <v>0.105</v>
          </cell>
          <cell r="J52">
            <v>2.5000000000000001E-2</v>
          </cell>
          <cell r="K52">
            <v>0.115</v>
          </cell>
          <cell r="L52">
            <v>0.37</v>
          </cell>
          <cell r="M52">
            <v>-0.51500000000000001</v>
          </cell>
          <cell r="N52">
            <v>0.38</v>
          </cell>
          <cell r="O52">
            <v>0.19</v>
          </cell>
          <cell r="P52">
            <v>-0.25</v>
          </cell>
        </row>
        <row r="53">
          <cell r="A53">
            <v>37530</v>
          </cell>
          <cell r="B53">
            <v>3.1779999999999999</v>
          </cell>
          <cell r="C53">
            <v>-0.40500000000000003</v>
          </cell>
          <cell r="D53">
            <v>-0.30450359477323197</v>
          </cell>
          <cell r="E53">
            <v>-0.33005352830546109</v>
          </cell>
          <cell r="F53">
            <v>0.11</v>
          </cell>
          <cell r="G53">
            <v>0.105</v>
          </cell>
          <cell r="H53">
            <v>0.155</v>
          </cell>
          <cell r="I53">
            <v>0.105</v>
          </cell>
          <cell r="J53">
            <v>2.5000000000000001E-2</v>
          </cell>
          <cell r="K53">
            <v>0.115</v>
          </cell>
          <cell r="L53">
            <v>0.38</v>
          </cell>
          <cell r="M53">
            <v>-0.51500000000000001</v>
          </cell>
          <cell r="N53">
            <v>0.15</v>
          </cell>
          <cell r="O53">
            <v>0.13</v>
          </cell>
          <cell r="P53">
            <v>-0.25</v>
          </cell>
        </row>
        <row r="54">
          <cell r="A54">
            <v>37561</v>
          </cell>
          <cell r="B54">
            <v>3.335</v>
          </cell>
          <cell r="C54">
            <v>-0.38</v>
          </cell>
          <cell r="D54">
            <v>-0.28464457758086992</v>
          </cell>
          <cell r="E54">
            <v>-0.14499999999999999</v>
          </cell>
          <cell r="F54">
            <v>0.21</v>
          </cell>
          <cell r="G54">
            <v>0.35</v>
          </cell>
          <cell r="H54">
            <v>0.37</v>
          </cell>
          <cell r="I54">
            <v>0.5</v>
          </cell>
          <cell r="J54">
            <v>0.105</v>
          </cell>
          <cell r="K54">
            <v>0.125</v>
          </cell>
          <cell r="L54">
            <v>0.57999999999999996</v>
          </cell>
          <cell r="M54">
            <v>-0.255</v>
          </cell>
          <cell r="N54">
            <v>0.27500000000000002</v>
          </cell>
          <cell r="O54">
            <v>0.27500000000000002</v>
          </cell>
          <cell r="P54">
            <v>0.2</v>
          </cell>
        </row>
        <row r="55">
          <cell r="A55">
            <v>37591</v>
          </cell>
          <cell r="B55">
            <v>3.5070000000000001</v>
          </cell>
          <cell r="C55">
            <v>-0.38</v>
          </cell>
          <cell r="D55">
            <v>-0.28467583175272226</v>
          </cell>
          <cell r="E55">
            <v>-0.125</v>
          </cell>
          <cell r="F55">
            <v>0.23</v>
          </cell>
          <cell r="G55">
            <v>0.37</v>
          </cell>
          <cell r="H55">
            <v>0.39</v>
          </cell>
          <cell r="I55">
            <v>0.52</v>
          </cell>
          <cell r="J55">
            <v>0.125</v>
          </cell>
          <cell r="K55">
            <v>0.14499999999999999</v>
          </cell>
          <cell r="L55">
            <v>0.88</v>
          </cell>
          <cell r="M55">
            <v>-0.255</v>
          </cell>
          <cell r="N55">
            <v>0.27500000000000002</v>
          </cell>
          <cell r="O55">
            <v>0.27500000000000002</v>
          </cell>
          <cell r="P55">
            <v>0.5</v>
          </cell>
        </row>
        <row r="56">
          <cell r="A56">
            <v>37622</v>
          </cell>
          <cell r="B56">
            <v>3.5870000000000002</v>
          </cell>
          <cell r="C56">
            <v>-0.38</v>
          </cell>
          <cell r="D56">
            <v>-0.28470383728878845</v>
          </cell>
          <cell r="E56">
            <v>-0.115</v>
          </cell>
          <cell r="F56">
            <v>0.24</v>
          </cell>
          <cell r="G56">
            <v>0.38</v>
          </cell>
          <cell r="H56">
            <v>0.4</v>
          </cell>
          <cell r="I56">
            <v>0.53</v>
          </cell>
          <cell r="J56">
            <v>0.13500000000000001</v>
          </cell>
          <cell r="K56">
            <v>0.155</v>
          </cell>
          <cell r="L56">
            <v>1.6</v>
          </cell>
          <cell r="M56">
            <v>-0.255</v>
          </cell>
          <cell r="N56">
            <v>0.23499999999999999</v>
          </cell>
          <cell r="O56">
            <v>0.27500000000000002</v>
          </cell>
          <cell r="P56">
            <v>0.6</v>
          </cell>
        </row>
        <row r="57">
          <cell r="A57">
            <v>37653</v>
          </cell>
          <cell r="B57">
            <v>3.472</v>
          </cell>
          <cell r="C57">
            <v>-0.38</v>
          </cell>
          <cell r="D57">
            <v>-0.28472524507452546</v>
          </cell>
          <cell r="E57">
            <v>-0.11499999999999932</v>
          </cell>
          <cell r="F57">
            <v>0.24</v>
          </cell>
          <cell r="G57">
            <v>0.38</v>
          </cell>
          <cell r="H57">
            <v>0.4</v>
          </cell>
          <cell r="I57">
            <v>0.53</v>
          </cell>
          <cell r="J57">
            <v>0.13500000000000001</v>
          </cell>
          <cell r="K57">
            <v>0.155</v>
          </cell>
          <cell r="L57">
            <v>1.6</v>
          </cell>
          <cell r="M57">
            <v>-0.255</v>
          </cell>
          <cell r="N57">
            <v>0.23499999999999999</v>
          </cell>
          <cell r="O57">
            <v>0.27500000000000002</v>
          </cell>
          <cell r="P57">
            <v>0.35</v>
          </cell>
        </row>
        <row r="58">
          <cell r="A58">
            <v>37681</v>
          </cell>
          <cell r="B58">
            <v>3.3530000000000002</v>
          </cell>
          <cell r="C58">
            <v>-0.38</v>
          </cell>
          <cell r="D58">
            <v>-0.2847443759352819</v>
          </cell>
          <cell r="E58">
            <v>-0.125</v>
          </cell>
          <cell r="F58">
            <v>0.23</v>
          </cell>
          <cell r="G58">
            <v>0.37</v>
          </cell>
          <cell r="H58">
            <v>0.39</v>
          </cell>
          <cell r="I58">
            <v>0.52</v>
          </cell>
          <cell r="J58">
            <v>0.125</v>
          </cell>
          <cell r="K58">
            <v>0.14499999999999999</v>
          </cell>
          <cell r="L58">
            <v>0.67</v>
          </cell>
          <cell r="M58">
            <v>-0.255</v>
          </cell>
          <cell r="N58">
            <v>0.23499999999999999</v>
          </cell>
          <cell r="O58">
            <v>0.27500000000000002</v>
          </cell>
          <cell r="P58">
            <v>-0.05</v>
          </cell>
        </row>
        <row r="59">
          <cell r="A59">
            <v>37712</v>
          </cell>
          <cell r="B59">
            <v>3.173</v>
          </cell>
          <cell r="C59">
            <v>-0.42</v>
          </cell>
          <cell r="D59">
            <v>-0.32476617879171377</v>
          </cell>
          <cell r="E59">
            <v>-0.35197584199408105</v>
          </cell>
          <cell r="F59">
            <v>0.12</v>
          </cell>
          <cell r="G59">
            <v>0.12</v>
          </cell>
          <cell r="H59">
            <v>0.155</v>
          </cell>
          <cell r="I59">
            <v>0.155</v>
          </cell>
          <cell r="J59">
            <v>3.5000000000000003E-2</v>
          </cell>
          <cell r="K59">
            <v>0.12</v>
          </cell>
          <cell r="L59">
            <v>0.4</v>
          </cell>
          <cell r="M59">
            <v>-0.46500000000000002</v>
          </cell>
          <cell r="N59">
            <v>0.26500000000000001</v>
          </cell>
          <cell r="O59">
            <v>0.14499999999999999</v>
          </cell>
          <cell r="P59">
            <v>-0.27</v>
          </cell>
        </row>
        <row r="60">
          <cell r="A60">
            <v>37742</v>
          </cell>
          <cell r="B60">
            <v>3.1760000000000002</v>
          </cell>
          <cell r="C60">
            <v>-0.42</v>
          </cell>
          <cell r="D60">
            <v>-0.32478918807225421</v>
          </cell>
          <cell r="E60">
            <v>-0.35199227719446746</v>
          </cell>
          <cell r="F60">
            <v>0.12</v>
          </cell>
          <cell r="G60">
            <v>0.12</v>
          </cell>
          <cell r="H60">
            <v>0.155</v>
          </cell>
          <cell r="I60">
            <v>0.155</v>
          </cell>
          <cell r="J60">
            <v>3.5000000000000003E-2</v>
          </cell>
          <cell r="K60">
            <v>0.12</v>
          </cell>
          <cell r="L60">
            <v>0.35</v>
          </cell>
          <cell r="M60">
            <v>-0.46500000000000002</v>
          </cell>
          <cell r="N60">
            <v>0.26500000000000001</v>
          </cell>
          <cell r="O60">
            <v>0.14499999999999999</v>
          </cell>
          <cell r="P60">
            <v>-0.27</v>
          </cell>
        </row>
        <row r="61">
          <cell r="A61">
            <v>37773</v>
          </cell>
          <cell r="B61">
            <v>3.2040000000000002</v>
          </cell>
          <cell r="C61">
            <v>-0.42</v>
          </cell>
          <cell r="D61">
            <v>-0.32481302906622389</v>
          </cell>
          <cell r="E61">
            <v>-0.35200930647587425</v>
          </cell>
          <cell r="F61">
            <v>0.12</v>
          </cell>
          <cell r="G61">
            <v>0.12</v>
          </cell>
          <cell r="H61">
            <v>0.155</v>
          </cell>
          <cell r="I61">
            <v>0.155</v>
          </cell>
          <cell r="J61">
            <v>3.5000000000000003E-2</v>
          </cell>
          <cell r="K61">
            <v>0.12</v>
          </cell>
          <cell r="L61">
            <v>0.39</v>
          </cell>
          <cell r="M61">
            <v>-0.46500000000000002</v>
          </cell>
          <cell r="N61">
            <v>0.26500000000000001</v>
          </cell>
          <cell r="O61">
            <v>0.14499999999999999</v>
          </cell>
          <cell r="P61">
            <v>-0.27</v>
          </cell>
        </row>
        <row r="62">
          <cell r="A62">
            <v>37803</v>
          </cell>
          <cell r="B62">
            <v>3.246</v>
          </cell>
          <cell r="C62">
            <v>-0.42</v>
          </cell>
          <cell r="D62">
            <v>-0.32483648416024558</v>
          </cell>
          <cell r="E62">
            <v>-0.35202606011446136</v>
          </cell>
          <cell r="F62">
            <v>0.12</v>
          </cell>
          <cell r="G62">
            <v>0.12</v>
          </cell>
          <cell r="H62">
            <v>0.155</v>
          </cell>
          <cell r="I62">
            <v>0.155</v>
          </cell>
          <cell r="J62">
            <v>3.5000000000000003E-2</v>
          </cell>
          <cell r="K62">
            <v>0.12</v>
          </cell>
          <cell r="L62">
            <v>0.43</v>
          </cell>
          <cell r="M62">
            <v>-0.46500000000000002</v>
          </cell>
          <cell r="N62">
            <v>0.26500000000000001</v>
          </cell>
          <cell r="O62">
            <v>0.14499999999999999</v>
          </cell>
          <cell r="P62">
            <v>-0.27</v>
          </cell>
        </row>
        <row r="63">
          <cell r="A63">
            <v>37834</v>
          </cell>
          <cell r="B63">
            <v>3.274</v>
          </cell>
          <cell r="C63">
            <v>-0.42</v>
          </cell>
          <cell r="D63">
            <v>-0.32486129440745559</v>
          </cell>
          <cell r="E63">
            <v>-0.35204378171961137</v>
          </cell>
          <cell r="F63">
            <v>0.12</v>
          </cell>
          <cell r="G63">
            <v>0.12</v>
          </cell>
          <cell r="H63">
            <v>0.155</v>
          </cell>
          <cell r="I63">
            <v>0.155</v>
          </cell>
          <cell r="J63">
            <v>3.5000000000000003E-2</v>
          </cell>
          <cell r="K63">
            <v>0.12</v>
          </cell>
          <cell r="L63">
            <v>0.43</v>
          </cell>
          <cell r="M63">
            <v>-0.46500000000000002</v>
          </cell>
          <cell r="N63">
            <v>0.26500000000000001</v>
          </cell>
          <cell r="O63">
            <v>0.14499999999999999</v>
          </cell>
          <cell r="P63">
            <v>-0.27</v>
          </cell>
        </row>
        <row r="64">
          <cell r="A64">
            <v>37865</v>
          </cell>
          <cell r="B64">
            <v>3.2770000000000001</v>
          </cell>
          <cell r="C64">
            <v>-0.42</v>
          </cell>
          <cell r="D64">
            <v>-0.32488362677940463</v>
          </cell>
          <cell r="E64">
            <v>-0.35205973341386043</v>
          </cell>
          <cell r="F64">
            <v>0.12</v>
          </cell>
          <cell r="G64">
            <v>0.12</v>
          </cell>
          <cell r="H64">
            <v>0.155</v>
          </cell>
          <cell r="I64">
            <v>0.155</v>
          </cell>
          <cell r="J64">
            <v>3.5000000000000003E-2</v>
          </cell>
          <cell r="K64">
            <v>0.12</v>
          </cell>
          <cell r="L64">
            <v>0.38</v>
          </cell>
          <cell r="M64">
            <v>-0.46500000000000002</v>
          </cell>
          <cell r="N64">
            <v>0.26500000000000001</v>
          </cell>
          <cell r="O64">
            <v>0.14499999999999999</v>
          </cell>
          <cell r="P64">
            <v>-0.27</v>
          </cell>
        </row>
        <row r="65">
          <cell r="A65">
            <v>37895</v>
          </cell>
          <cell r="B65">
            <v>3.2840000000000003</v>
          </cell>
          <cell r="C65">
            <v>-0.42</v>
          </cell>
          <cell r="D65">
            <v>-0.32488260446544226</v>
          </cell>
          <cell r="E65">
            <v>-0.35205900318960159</v>
          </cell>
          <cell r="F65">
            <v>0.12</v>
          </cell>
          <cell r="G65">
            <v>0.12</v>
          </cell>
          <cell r="H65">
            <v>0.155</v>
          </cell>
          <cell r="I65">
            <v>0.155</v>
          </cell>
          <cell r="J65">
            <v>3.5000000000000003E-2</v>
          </cell>
          <cell r="K65">
            <v>0.12</v>
          </cell>
          <cell r="L65">
            <v>0.42</v>
          </cell>
          <cell r="M65">
            <v>-0.46500000000000002</v>
          </cell>
          <cell r="N65">
            <v>0.26500000000000001</v>
          </cell>
          <cell r="O65">
            <v>0.14499999999999999</v>
          </cell>
          <cell r="P65">
            <v>-0.27</v>
          </cell>
        </row>
        <row r="66">
          <cell r="A66">
            <v>37926</v>
          </cell>
          <cell r="B66">
            <v>3.4390000000000001</v>
          </cell>
          <cell r="C66">
            <v>-0.4</v>
          </cell>
          <cell r="D66">
            <v>-0.30488226043813693</v>
          </cell>
          <cell r="E66">
            <v>-0.12</v>
          </cell>
          <cell r="F66">
            <v>0.23499999999999999</v>
          </cell>
          <cell r="G66">
            <v>0.375</v>
          </cell>
          <cell r="H66">
            <v>0.38500000000000001</v>
          </cell>
          <cell r="I66">
            <v>0.52500000000000002</v>
          </cell>
          <cell r="J66">
            <v>0.13</v>
          </cell>
          <cell r="K66">
            <v>0.15</v>
          </cell>
          <cell r="L66">
            <v>0.72</v>
          </cell>
          <cell r="M66">
            <v>-0.27</v>
          </cell>
          <cell r="N66">
            <v>0.24</v>
          </cell>
          <cell r="O66">
            <v>0.24</v>
          </cell>
          <cell r="P66">
            <v>0.18</v>
          </cell>
        </row>
        <row r="67">
          <cell r="A67">
            <v>37956</v>
          </cell>
          <cell r="B67">
            <v>3.6040000000000001</v>
          </cell>
          <cell r="C67">
            <v>-0.4</v>
          </cell>
          <cell r="D67">
            <v>-0.30488025464948976</v>
          </cell>
          <cell r="E67">
            <v>-0.12</v>
          </cell>
          <cell r="F67">
            <v>0.23499999999999999</v>
          </cell>
          <cell r="G67">
            <v>0.375</v>
          </cell>
          <cell r="H67">
            <v>0.38500000000000001</v>
          </cell>
          <cell r="I67">
            <v>0.52500000000000002</v>
          </cell>
          <cell r="J67">
            <v>0.13</v>
          </cell>
          <cell r="K67">
            <v>0.15</v>
          </cell>
          <cell r="L67">
            <v>1</v>
          </cell>
          <cell r="M67">
            <v>-0.27</v>
          </cell>
          <cell r="N67">
            <v>0.24</v>
          </cell>
          <cell r="O67">
            <v>0.24</v>
          </cell>
          <cell r="P67">
            <v>0.28000000000000003</v>
          </cell>
        </row>
        <row r="68">
          <cell r="A68">
            <v>37987</v>
          </cell>
          <cell r="B68">
            <v>3.6590000000000003</v>
          </cell>
          <cell r="C68">
            <v>-0.4</v>
          </cell>
          <cell r="D68">
            <v>-0.30487790337234877</v>
          </cell>
          <cell r="E68">
            <v>-0.12</v>
          </cell>
          <cell r="F68">
            <v>0.23499999999999999</v>
          </cell>
          <cell r="G68">
            <v>0.375</v>
          </cell>
          <cell r="H68">
            <v>0.38500000000000001</v>
          </cell>
          <cell r="I68">
            <v>0.52500000000000002</v>
          </cell>
          <cell r="J68">
            <v>0.13</v>
          </cell>
          <cell r="K68">
            <v>0.15</v>
          </cell>
          <cell r="L68">
            <v>1.6</v>
          </cell>
          <cell r="M68">
            <v>-0.27</v>
          </cell>
          <cell r="N68">
            <v>0.24</v>
          </cell>
          <cell r="O68">
            <v>0.24</v>
          </cell>
          <cell r="P68">
            <v>0.45</v>
          </cell>
        </row>
        <row r="69">
          <cell r="A69">
            <v>38018</v>
          </cell>
          <cell r="B69">
            <v>3.5449999999999999</v>
          </cell>
          <cell r="C69">
            <v>-0.4</v>
          </cell>
          <cell r="D69">
            <v>-0.30487550305536626</v>
          </cell>
          <cell r="E69">
            <v>-0.12</v>
          </cell>
          <cell r="F69">
            <v>0.23499999999999999</v>
          </cell>
          <cell r="G69">
            <v>0.375</v>
          </cell>
          <cell r="H69">
            <v>0.38500000000000001</v>
          </cell>
          <cell r="I69">
            <v>0.52500000000000002</v>
          </cell>
          <cell r="J69">
            <v>0.13</v>
          </cell>
          <cell r="K69">
            <v>0.15</v>
          </cell>
          <cell r="L69">
            <v>1.6</v>
          </cell>
          <cell r="M69">
            <v>-0.27</v>
          </cell>
          <cell r="N69">
            <v>0.24</v>
          </cell>
          <cell r="O69">
            <v>0.24</v>
          </cell>
          <cell r="P69">
            <v>0.19</v>
          </cell>
        </row>
        <row r="70">
          <cell r="A70">
            <v>38047</v>
          </cell>
          <cell r="B70">
            <v>3.4130000000000003</v>
          </cell>
          <cell r="C70">
            <v>-0.4</v>
          </cell>
          <cell r="D70">
            <v>-0.30487186504459451</v>
          </cell>
          <cell r="E70">
            <v>-0.12000000000000055</v>
          </cell>
          <cell r="F70">
            <v>0.23499999999999999</v>
          </cell>
          <cell r="G70">
            <v>0.375</v>
          </cell>
          <cell r="H70">
            <v>0.38500000000000001</v>
          </cell>
          <cell r="I70">
            <v>0.52500000000000002</v>
          </cell>
          <cell r="J70">
            <v>0.13</v>
          </cell>
          <cell r="K70">
            <v>0.15</v>
          </cell>
          <cell r="L70">
            <v>0.71</v>
          </cell>
          <cell r="M70">
            <v>-0.27</v>
          </cell>
          <cell r="N70">
            <v>0.24</v>
          </cell>
          <cell r="O70">
            <v>0.24</v>
          </cell>
          <cell r="P70">
            <v>0.15</v>
          </cell>
        </row>
        <row r="71">
          <cell r="A71">
            <v>38078</v>
          </cell>
          <cell r="B71">
            <v>3.2149999999999999</v>
          </cell>
          <cell r="C71">
            <v>-0.435</v>
          </cell>
          <cell r="D71">
            <v>-0.33987357126684703</v>
          </cell>
          <cell r="E71">
            <v>-0.36705255090489031</v>
          </cell>
          <cell r="F71">
            <v>0.13</v>
          </cell>
          <cell r="G71">
            <v>0.13</v>
          </cell>
          <cell r="H71">
            <v>0.16500000000000001</v>
          </cell>
          <cell r="I71">
            <v>0.16500000000000001</v>
          </cell>
          <cell r="J71">
            <v>4.4999999999999998E-2</v>
          </cell>
          <cell r="K71">
            <v>0.13</v>
          </cell>
          <cell r="L71">
            <v>0.4</v>
          </cell>
          <cell r="M71">
            <v>-0.43</v>
          </cell>
          <cell r="N71">
            <v>0.24</v>
          </cell>
          <cell r="O71">
            <v>0.12</v>
          </cell>
          <cell r="P71">
            <v>-0.3</v>
          </cell>
        </row>
        <row r="72">
          <cell r="A72">
            <v>38108</v>
          </cell>
          <cell r="B72">
            <v>3.2110000000000003</v>
          </cell>
          <cell r="C72">
            <v>-0.435</v>
          </cell>
          <cell r="D72">
            <v>-0.3398817408559216</v>
          </cell>
          <cell r="E72">
            <v>-0.36705838632565824</v>
          </cell>
          <cell r="F72">
            <v>0.13</v>
          </cell>
          <cell r="G72">
            <v>0.13</v>
          </cell>
          <cell r="H72">
            <v>0.16500000000000001</v>
          </cell>
          <cell r="I72">
            <v>0.16500000000000001</v>
          </cell>
          <cell r="J72">
            <v>4.4999999999999998E-2</v>
          </cell>
          <cell r="K72">
            <v>0.13</v>
          </cell>
          <cell r="L72">
            <v>0.35</v>
          </cell>
          <cell r="M72">
            <v>-0.43</v>
          </cell>
          <cell r="N72">
            <v>0.24</v>
          </cell>
          <cell r="O72">
            <v>0.12</v>
          </cell>
          <cell r="P72">
            <v>-0.3</v>
          </cell>
        </row>
        <row r="73">
          <cell r="A73">
            <v>38139</v>
          </cell>
          <cell r="B73">
            <v>3.2430000000000003</v>
          </cell>
          <cell r="C73">
            <v>-0.435</v>
          </cell>
          <cell r="D73">
            <v>-0.33988960987792982</v>
          </cell>
          <cell r="E73">
            <v>-0.36706400705566411</v>
          </cell>
          <cell r="F73">
            <v>0.13</v>
          </cell>
          <cell r="G73">
            <v>0.13</v>
          </cell>
          <cell r="H73">
            <v>0.16500000000000001</v>
          </cell>
          <cell r="I73">
            <v>0.16500000000000001</v>
          </cell>
          <cell r="J73">
            <v>4.4999999999999998E-2</v>
          </cell>
          <cell r="K73">
            <v>0.13</v>
          </cell>
          <cell r="L73">
            <v>0.39</v>
          </cell>
          <cell r="M73">
            <v>-0.43</v>
          </cell>
          <cell r="N73">
            <v>0.24</v>
          </cell>
          <cell r="O73">
            <v>0.12</v>
          </cell>
          <cell r="P73">
            <v>-0.3</v>
          </cell>
        </row>
        <row r="74">
          <cell r="A74">
            <v>38169</v>
          </cell>
          <cell r="B74">
            <v>3.2930000000000001</v>
          </cell>
          <cell r="C74">
            <v>-0.435</v>
          </cell>
          <cell r="D74">
            <v>-0.33990020944032473</v>
          </cell>
          <cell r="E74">
            <v>-0.36707157817166092</v>
          </cell>
          <cell r="F74">
            <v>0.13</v>
          </cell>
          <cell r="G74">
            <v>0.13</v>
          </cell>
          <cell r="H74">
            <v>0.16500000000000001</v>
          </cell>
          <cell r="I74">
            <v>0.16500000000000001</v>
          </cell>
          <cell r="J74">
            <v>4.4999999999999998E-2</v>
          </cell>
          <cell r="K74">
            <v>0.13</v>
          </cell>
          <cell r="L74">
            <v>0.43</v>
          </cell>
          <cell r="M74">
            <v>-0.43</v>
          </cell>
          <cell r="N74">
            <v>0.24</v>
          </cell>
          <cell r="O74">
            <v>0.12</v>
          </cell>
          <cell r="P74">
            <v>-0.3</v>
          </cell>
        </row>
        <row r="75">
          <cell r="A75">
            <v>38200</v>
          </cell>
          <cell r="B75">
            <v>3.327</v>
          </cell>
          <cell r="C75">
            <v>-0.435</v>
          </cell>
          <cell r="D75">
            <v>-0.33991480199048896</v>
          </cell>
          <cell r="E75">
            <v>-0.36708200142177771</v>
          </cell>
          <cell r="F75">
            <v>0.13</v>
          </cell>
          <cell r="G75">
            <v>0.13</v>
          </cell>
          <cell r="H75">
            <v>0.16500000000000001</v>
          </cell>
          <cell r="I75">
            <v>0.16500000000000001</v>
          </cell>
          <cell r="J75">
            <v>4.4999999999999998E-2</v>
          </cell>
          <cell r="K75">
            <v>0.13</v>
          </cell>
          <cell r="L75">
            <v>0.43</v>
          </cell>
          <cell r="M75">
            <v>-0.43</v>
          </cell>
          <cell r="N75">
            <v>0.24</v>
          </cell>
          <cell r="O75">
            <v>0.12</v>
          </cell>
          <cell r="P75">
            <v>-0.3</v>
          </cell>
        </row>
        <row r="76">
          <cell r="A76">
            <v>38231</v>
          </cell>
          <cell r="B76">
            <v>3.34</v>
          </cell>
          <cell r="C76">
            <v>-0.435</v>
          </cell>
          <cell r="D76">
            <v>-0.33992804239489383</v>
          </cell>
          <cell r="E76">
            <v>-0.36709145885349592</v>
          </cell>
          <cell r="F76">
            <v>0.13</v>
          </cell>
          <cell r="G76">
            <v>0.13</v>
          </cell>
          <cell r="H76">
            <v>0.16500000000000001</v>
          </cell>
          <cell r="I76">
            <v>0.16500000000000001</v>
          </cell>
          <cell r="J76">
            <v>4.4999999999999998E-2</v>
          </cell>
          <cell r="K76">
            <v>0.13</v>
          </cell>
          <cell r="L76">
            <v>0.38</v>
          </cell>
          <cell r="M76">
            <v>-0.43</v>
          </cell>
          <cell r="N76">
            <v>0.24</v>
          </cell>
          <cell r="O76">
            <v>0.12</v>
          </cell>
          <cell r="P76">
            <v>-0.3</v>
          </cell>
        </row>
        <row r="77">
          <cell r="A77">
            <v>38261</v>
          </cell>
          <cell r="B77">
            <v>3.339</v>
          </cell>
          <cell r="C77">
            <v>-0.435</v>
          </cell>
          <cell r="D77">
            <v>-0.33990846858868107</v>
          </cell>
          <cell r="E77">
            <v>-0.36707747756334363</v>
          </cell>
          <cell r="F77">
            <v>0.13</v>
          </cell>
          <cell r="G77">
            <v>0.13</v>
          </cell>
          <cell r="H77">
            <v>0.16500000000000001</v>
          </cell>
          <cell r="I77">
            <v>0.16500000000000001</v>
          </cell>
          <cell r="J77">
            <v>4.4999999999999998E-2</v>
          </cell>
          <cell r="K77">
            <v>0.13</v>
          </cell>
          <cell r="L77">
            <v>0.42</v>
          </cell>
          <cell r="M77">
            <v>-0.43</v>
          </cell>
          <cell r="N77">
            <v>0.24</v>
          </cell>
          <cell r="O77">
            <v>0.12</v>
          </cell>
          <cell r="P77">
            <v>-0.3</v>
          </cell>
        </row>
        <row r="78">
          <cell r="A78">
            <v>38292</v>
          </cell>
          <cell r="B78">
            <v>3.4890000000000003</v>
          </cell>
          <cell r="C78">
            <v>-0.4</v>
          </cell>
          <cell r="D78">
            <v>-0.29130322383769158</v>
          </cell>
          <cell r="E78">
            <v>-0.12</v>
          </cell>
          <cell r="F78">
            <v>0.23499999999999999</v>
          </cell>
          <cell r="G78">
            <v>0.38500000000000001</v>
          </cell>
          <cell r="H78">
            <v>0.38500000000000001</v>
          </cell>
          <cell r="I78">
            <v>0.53500000000000003</v>
          </cell>
          <cell r="J78">
            <v>0.13</v>
          </cell>
          <cell r="K78">
            <v>0.15</v>
          </cell>
          <cell r="L78">
            <v>0.72499999999999998</v>
          </cell>
          <cell r="M78">
            <v>-0.24</v>
          </cell>
          <cell r="N78">
            <v>0.24</v>
          </cell>
          <cell r="O78">
            <v>0.19</v>
          </cell>
          <cell r="P78">
            <v>0.248</v>
          </cell>
        </row>
        <row r="79">
          <cell r="A79">
            <v>38322</v>
          </cell>
          <cell r="B79">
            <v>3.649</v>
          </cell>
          <cell r="C79">
            <v>-0.4</v>
          </cell>
          <cell r="D79">
            <v>-0.29128118555234916</v>
          </cell>
          <cell r="E79">
            <v>-0.12000000000000055</v>
          </cell>
          <cell r="F79">
            <v>0.23499999999999999</v>
          </cell>
          <cell r="G79">
            <v>0.38500000000000001</v>
          </cell>
          <cell r="H79">
            <v>0.38500000000000001</v>
          </cell>
          <cell r="I79">
            <v>0.53500000000000003</v>
          </cell>
          <cell r="J79">
            <v>0.13</v>
          </cell>
          <cell r="K79">
            <v>0.15</v>
          </cell>
          <cell r="L79">
            <v>1.01</v>
          </cell>
          <cell r="M79">
            <v>-0.24</v>
          </cell>
          <cell r="N79">
            <v>0.24</v>
          </cell>
          <cell r="O79">
            <v>0.19</v>
          </cell>
          <cell r="P79">
            <v>0.308</v>
          </cell>
        </row>
        <row r="80">
          <cell r="A80">
            <v>38353</v>
          </cell>
          <cell r="B80">
            <v>3.7190000000000003</v>
          </cell>
          <cell r="C80">
            <v>-0.4</v>
          </cell>
          <cell r="D80">
            <v>-0.29125857763017393</v>
          </cell>
          <cell r="E80">
            <v>-0.12</v>
          </cell>
          <cell r="F80">
            <v>0.23499999999999999</v>
          </cell>
          <cell r="G80">
            <v>0.38500000000000001</v>
          </cell>
          <cell r="H80">
            <v>0.38500000000000001</v>
          </cell>
          <cell r="I80">
            <v>0.53500000000000003</v>
          </cell>
          <cell r="J80">
            <v>0.13</v>
          </cell>
          <cell r="K80">
            <v>0.15</v>
          </cell>
          <cell r="L80">
            <v>1.615</v>
          </cell>
          <cell r="M80">
            <v>-0.24</v>
          </cell>
          <cell r="N80">
            <v>0.24</v>
          </cell>
          <cell r="O80">
            <v>0.19</v>
          </cell>
          <cell r="P80">
            <v>0.378</v>
          </cell>
        </row>
        <row r="81">
          <cell r="A81">
            <v>38384</v>
          </cell>
          <cell r="B81">
            <v>3.605</v>
          </cell>
          <cell r="C81">
            <v>-0.4</v>
          </cell>
          <cell r="D81">
            <v>-0.29123587101425974</v>
          </cell>
          <cell r="E81">
            <v>-0.12</v>
          </cell>
          <cell r="F81">
            <v>0.23499999999999999</v>
          </cell>
          <cell r="G81">
            <v>0.38500000000000001</v>
          </cell>
          <cell r="H81">
            <v>0.38500000000000001</v>
          </cell>
          <cell r="I81">
            <v>0.53500000000000003</v>
          </cell>
          <cell r="J81">
            <v>0.13</v>
          </cell>
          <cell r="K81">
            <v>0.15</v>
          </cell>
          <cell r="L81">
            <v>1.615</v>
          </cell>
          <cell r="M81">
            <v>-0.24</v>
          </cell>
          <cell r="N81">
            <v>0.24</v>
          </cell>
          <cell r="O81">
            <v>0.19</v>
          </cell>
          <cell r="P81">
            <v>0.248</v>
          </cell>
        </row>
        <row r="82">
          <cell r="A82">
            <v>38412</v>
          </cell>
          <cell r="B82">
            <v>3.4730000000000003</v>
          </cell>
          <cell r="C82">
            <v>-0.4</v>
          </cell>
          <cell r="D82">
            <v>-0.29121376029841883</v>
          </cell>
          <cell r="E82">
            <v>-0.12</v>
          </cell>
          <cell r="F82">
            <v>0.23499999999999999</v>
          </cell>
          <cell r="G82">
            <v>0.38500000000000001</v>
          </cell>
          <cell r="H82">
            <v>0.38500000000000001</v>
          </cell>
          <cell r="I82">
            <v>0.53500000000000003</v>
          </cell>
          <cell r="J82">
            <v>0.13</v>
          </cell>
          <cell r="K82">
            <v>0.15</v>
          </cell>
          <cell r="L82">
            <v>0.71499999999999997</v>
          </cell>
          <cell r="M82">
            <v>-0.24</v>
          </cell>
          <cell r="N82">
            <v>0.24</v>
          </cell>
          <cell r="O82">
            <v>0.19</v>
          </cell>
          <cell r="P82">
            <v>6.8000000000000005E-2</v>
          </cell>
        </row>
        <row r="83">
          <cell r="A83">
            <v>38443</v>
          </cell>
          <cell r="B83">
            <v>3.2749999999999999</v>
          </cell>
          <cell r="C83">
            <v>-0.45</v>
          </cell>
          <cell r="D83">
            <v>-0.34119575629504961</v>
          </cell>
          <cell r="E83">
            <v>-0.3819973476844063</v>
          </cell>
          <cell r="F83">
            <v>0.14499999999999999</v>
          </cell>
          <cell r="G83">
            <v>0.13</v>
          </cell>
          <cell r="H83">
            <v>0.18</v>
          </cell>
          <cell r="I83">
            <v>0.18</v>
          </cell>
          <cell r="J83">
            <v>4.4999999999999998E-2</v>
          </cell>
          <cell r="K83">
            <v>0.12</v>
          </cell>
          <cell r="L83">
            <v>0.4</v>
          </cell>
          <cell r="M83">
            <v>-0.39</v>
          </cell>
          <cell r="N83">
            <v>0.24</v>
          </cell>
          <cell r="O83">
            <v>0.12</v>
          </cell>
          <cell r="P83">
            <v>-0.25</v>
          </cell>
        </row>
        <row r="84">
          <cell r="A84">
            <v>38473</v>
          </cell>
          <cell r="B84">
            <v>3.2710000000000004</v>
          </cell>
          <cell r="C84">
            <v>-0.45</v>
          </cell>
          <cell r="D84">
            <v>-0.34118430024848356</v>
          </cell>
          <cell r="E84">
            <v>-0.3819901876553029</v>
          </cell>
          <cell r="F84">
            <v>0.14499999999999999</v>
          </cell>
          <cell r="G84">
            <v>0.13</v>
          </cell>
          <cell r="H84">
            <v>0.18</v>
          </cell>
          <cell r="I84">
            <v>0.18</v>
          </cell>
          <cell r="J84">
            <v>4.4999999999999998E-2</v>
          </cell>
          <cell r="K84">
            <v>0.12</v>
          </cell>
          <cell r="L84">
            <v>0.35</v>
          </cell>
          <cell r="M84">
            <v>-0.39</v>
          </cell>
          <cell r="N84">
            <v>0.24</v>
          </cell>
          <cell r="O84">
            <v>0.12</v>
          </cell>
          <cell r="P84">
            <v>-0.25</v>
          </cell>
        </row>
        <row r="85">
          <cell r="A85">
            <v>38504</v>
          </cell>
          <cell r="B85">
            <v>3.3030000000000004</v>
          </cell>
          <cell r="C85">
            <v>-0.45</v>
          </cell>
          <cell r="D85">
            <v>-0.3411713600839148</v>
          </cell>
          <cell r="E85">
            <v>-0.38198210005244704</v>
          </cell>
          <cell r="F85">
            <v>0.14499999999999999</v>
          </cell>
          <cell r="G85">
            <v>0.13</v>
          </cell>
          <cell r="H85">
            <v>0.18</v>
          </cell>
          <cell r="I85">
            <v>0.18</v>
          </cell>
          <cell r="J85">
            <v>4.4999999999999998E-2</v>
          </cell>
          <cell r="K85">
            <v>0.12</v>
          </cell>
          <cell r="L85">
            <v>0.39</v>
          </cell>
          <cell r="M85">
            <v>-0.39</v>
          </cell>
          <cell r="N85">
            <v>0.24</v>
          </cell>
          <cell r="O85">
            <v>0.12</v>
          </cell>
          <cell r="P85">
            <v>-0.25</v>
          </cell>
        </row>
        <row r="86">
          <cell r="A86">
            <v>38534</v>
          </cell>
          <cell r="B86">
            <v>3.3530000000000002</v>
          </cell>
          <cell r="C86">
            <v>-0.45</v>
          </cell>
          <cell r="D86">
            <v>-0.34116171586261546</v>
          </cell>
          <cell r="E86">
            <v>-0.381976072414135</v>
          </cell>
          <cell r="F86">
            <v>0.14499999999999999</v>
          </cell>
          <cell r="G86">
            <v>0.13</v>
          </cell>
          <cell r="H86">
            <v>0.18</v>
          </cell>
          <cell r="I86">
            <v>0.18</v>
          </cell>
          <cell r="J86">
            <v>4.4999999999999998E-2</v>
          </cell>
          <cell r="K86">
            <v>0.12</v>
          </cell>
          <cell r="L86">
            <v>0.43</v>
          </cell>
          <cell r="M86">
            <v>-0.39</v>
          </cell>
          <cell r="N86">
            <v>0.24</v>
          </cell>
          <cell r="O86">
            <v>0.12</v>
          </cell>
          <cell r="P86">
            <v>-0.25</v>
          </cell>
        </row>
        <row r="87">
          <cell r="A87">
            <v>38565</v>
          </cell>
          <cell r="B87">
            <v>3.387</v>
          </cell>
          <cell r="C87">
            <v>-0.45</v>
          </cell>
          <cell r="D87">
            <v>-0.34115470606555354</v>
          </cell>
          <cell r="E87">
            <v>-0.38197169129097164</v>
          </cell>
          <cell r="F87">
            <v>0.14499999999999999</v>
          </cell>
          <cell r="G87">
            <v>0.13</v>
          </cell>
          <cell r="H87">
            <v>0.18</v>
          </cell>
          <cell r="I87">
            <v>0.18</v>
          </cell>
          <cell r="J87">
            <v>4.4999999999999998E-2</v>
          </cell>
          <cell r="K87">
            <v>0.12</v>
          </cell>
          <cell r="L87">
            <v>0.43</v>
          </cell>
          <cell r="M87">
            <v>-0.39</v>
          </cell>
          <cell r="N87">
            <v>0.24</v>
          </cell>
          <cell r="O87">
            <v>0.12</v>
          </cell>
          <cell r="P87">
            <v>-0.25</v>
          </cell>
        </row>
        <row r="88">
          <cell r="A88">
            <v>38596</v>
          </cell>
          <cell r="B88">
            <v>3.3820000000000001</v>
          </cell>
          <cell r="C88">
            <v>-0.45</v>
          </cell>
          <cell r="D88">
            <v>-0.34114692404491054</v>
          </cell>
          <cell r="E88">
            <v>-0.38196682752806899</v>
          </cell>
          <cell r="F88">
            <v>0.14499999999999999</v>
          </cell>
          <cell r="G88">
            <v>0.13</v>
          </cell>
          <cell r="H88">
            <v>0.18</v>
          </cell>
          <cell r="I88">
            <v>0.18</v>
          </cell>
          <cell r="J88">
            <v>4.4999999999999998E-2</v>
          </cell>
          <cell r="K88">
            <v>0.12</v>
          </cell>
          <cell r="L88">
            <v>0.38</v>
          </cell>
          <cell r="M88">
            <v>-0.39</v>
          </cell>
          <cell r="N88">
            <v>0.24</v>
          </cell>
          <cell r="O88">
            <v>0.12</v>
          </cell>
          <cell r="P88">
            <v>-0.25</v>
          </cell>
        </row>
        <row r="89">
          <cell r="A89">
            <v>38626</v>
          </cell>
          <cell r="B89">
            <v>3.399</v>
          </cell>
          <cell r="C89">
            <v>-0.45</v>
          </cell>
          <cell r="D89">
            <v>-0.34114518624883772</v>
          </cell>
          <cell r="E89">
            <v>-0.3819657414055242</v>
          </cell>
          <cell r="F89">
            <v>0.14499999999999999</v>
          </cell>
          <cell r="G89">
            <v>0.13</v>
          </cell>
          <cell r="H89">
            <v>0.18</v>
          </cell>
          <cell r="I89">
            <v>0.18</v>
          </cell>
          <cell r="J89">
            <v>4.4999999999999998E-2</v>
          </cell>
          <cell r="K89">
            <v>0.12</v>
          </cell>
          <cell r="L89">
            <v>0.42</v>
          </cell>
          <cell r="M89">
            <v>-0.39</v>
          </cell>
          <cell r="N89">
            <v>0.24</v>
          </cell>
          <cell r="O89">
            <v>0.12</v>
          </cell>
          <cell r="P89">
            <v>-0.25</v>
          </cell>
        </row>
        <row r="90">
          <cell r="A90">
            <v>38657</v>
          </cell>
          <cell r="B90">
            <v>3.5490000000000004</v>
          </cell>
          <cell r="C90">
            <v>-0.4</v>
          </cell>
          <cell r="D90">
            <v>-0.29114893014777099</v>
          </cell>
          <cell r="E90">
            <v>-0.12</v>
          </cell>
          <cell r="F90">
            <v>0.23499999999999999</v>
          </cell>
          <cell r="G90">
            <v>0.38500000000000001</v>
          </cell>
          <cell r="H90">
            <v>0.38500000000000001</v>
          </cell>
          <cell r="I90">
            <v>0.55500000000000005</v>
          </cell>
          <cell r="J90">
            <v>0.13</v>
          </cell>
          <cell r="K90">
            <v>0.15</v>
          </cell>
          <cell r="L90">
            <v>0.73</v>
          </cell>
          <cell r="M90">
            <v>-0.23</v>
          </cell>
          <cell r="N90">
            <v>0.24</v>
          </cell>
          <cell r="O90">
            <v>0.19</v>
          </cell>
          <cell r="P90">
            <v>0.248</v>
          </cell>
        </row>
        <row r="91">
          <cell r="A91">
            <v>38687</v>
          </cell>
          <cell r="B91">
            <v>3.7090000000000001</v>
          </cell>
          <cell r="C91">
            <v>-0.4</v>
          </cell>
          <cell r="D91">
            <v>-0.29115231626092175</v>
          </cell>
          <cell r="E91">
            <v>-0.12</v>
          </cell>
          <cell r="F91">
            <v>0.23499999999999999</v>
          </cell>
          <cell r="G91">
            <v>0.38500000000000001</v>
          </cell>
          <cell r="H91">
            <v>0.38500000000000001</v>
          </cell>
          <cell r="I91">
            <v>0.55500000000000005</v>
          </cell>
          <cell r="J91">
            <v>0.13</v>
          </cell>
          <cell r="K91">
            <v>0.15</v>
          </cell>
          <cell r="L91">
            <v>0.98</v>
          </cell>
          <cell r="M91">
            <v>-0.23</v>
          </cell>
          <cell r="N91">
            <v>0.24</v>
          </cell>
          <cell r="O91">
            <v>0.19</v>
          </cell>
          <cell r="P91">
            <v>0.308</v>
          </cell>
        </row>
        <row r="92">
          <cell r="A92">
            <v>38718</v>
          </cell>
          <cell r="B92">
            <v>3.7840000000000003</v>
          </cell>
          <cell r="C92">
            <v>-0.4</v>
          </cell>
          <cell r="D92">
            <v>-0.29115557042576468</v>
          </cell>
          <cell r="E92">
            <v>-0.12</v>
          </cell>
          <cell r="F92">
            <v>0.23499999999999999</v>
          </cell>
          <cell r="G92">
            <v>0.38500000000000001</v>
          </cell>
          <cell r="H92">
            <v>0.38500000000000001</v>
          </cell>
          <cell r="I92">
            <v>0.55500000000000005</v>
          </cell>
          <cell r="J92">
            <v>0.13</v>
          </cell>
          <cell r="K92">
            <v>0.15</v>
          </cell>
          <cell r="L92">
            <v>1.6</v>
          </cell>
          <cell r="M92">
            <v>-0.23</v>
          </cell>
          <cell r="N92">
            <v>0.24</v>
          </cell>
          <cell r="O92">
            <v>0.19</v>
          </cell>
          <cell r="P92">
            <v>0.378</v>
          </cell>
        </row>
        <row r="93">
          <cell r="A93">
            <v>38749</v>
          </cell>
          <cell r="B93">
            <v>3.67</v>
          </cell>
          <cell r="C93">
            <v>-0.4</v>
          </cell>
          <cell r="D93">
            <v>-0.2911585758549089</v>
          </cell>
          <cell r="E93">
            <v>-0.12</v>
          </cell>
          <cell r="F93">
            <v>0.23499999999999999</v>
          </cell>
          <cell r="G93">
            <v>0.38500000000000001</v>
          </cell>
          <cell r="H93">
            <v>0.38500000000000001</v>
          </cell>
          <cell r="I93">
            <v>0.55500000000000005</v>
          </cell>
          <cell r="J93">
            <v>0.13</v>
          </cell>
          <cell r="K93">
            <v>0.15</v>
          </cell>
          <cell r="L93">
            <v>1.6</v>
          </cell>
          <cell r="M93">
            <v>-0.23</v>
          </cell>
          <cell r="N93">
            <v>0.24</v>
          </cell>
          <cell r="O93">
            <v>0.19</v>
          </cell>
          <cell r="P93">
            <v>0.248</v>
          </cell>
        </row>
        <row r="94">
          <cell r="A94">
            <v>38777</v>
          </cell>
          <cell r="B94">
            <v>3.5380000000000003</v>
          </cell>
          <cell r="C94">
            <v>-0.4</v>
          </cell>
          <cell r="D94">
            <v>-0.29116107672214442</v>
          </cell>
          <cell r="E94">
            <v>-0.12</v>
          </cell>
          <cell r="F94">
            <v>0.23499999999999999</v>
          </cell>
          <cell r="G94">
            <v>0.38500000000000001</v>
          </cell>
          <cell r="H94">
            <v>0.38500000000000001</v>
          </cell>
          <cell r="I94">
            <v>0.55500000000000005</v>
          </cell>
          <cell r="J94">
            <v>0.13</v>
          </cell>
          <cell r="K94">
            <v>0.15</v>
          </cell>
          <cell r="L94">
            <v>0.72</v>
          </cell>
          <cell r="M94">
            <v>-0.23</v>
          </cell>
          <cell r="N94">
            <v>0.24</v>
          </cell>
          <cell r="O94">
            <v>0.19</v>
          </cell>
          <cell r="P94">
            <v>6.8000000000000005E-2</v>
          </cell>
        </row>
        <row r="95">
          <cell r="A95">
            <v>38808</v>
          </cell>
          <cell r="B95">
            <v>3.34</v>
          </cell>
          <cell r="C95">
            <v>-0.45</v>
          </cell>
          <cell r="D95">
            <v>-0.34116360901427534</v>
          </cell>
          <cell r="E95">
            <v>-0.38197725563392249</v>
          </cell>
          <cell r="F95">
            <v>0.14000000000000001</v>
          </cell>
          <cell r="G95">
            <v>0.14000000000000001</v>
          </cell>
          <cell r="H95">
            <v>0.17499999999999999</v>
          </cell>
          <cell r="I95">
            <v>0.17499999999999999</v>
          </cell>
          <cell r="J95">
            <v>4.4999999999999998E-2</v>
          </cell>
          <cell r="K95">
            <v>0.12</v>
          </cell>
          <cell r="L95">
            <v>0.4</v>
          </cell>
          <cell r="M95">
            <v>-0.39</v>
          </cell>
          <cell r="N95">
            <v>0.24</v>
          </cell>
          <cell r="O95">
            <v>0.12</v>
          </cell>
          <cell r="P95">
            <v>-0.25</v>
          </cell>
        </row>
        <row r="96">
          <cell r="A96">
            <v>38838</v>
          </cell>
          <cell r="B96">
            <v>3.3360000000000003</v>
          </cell>
          <cell r="C96">
            <v>-0.45</v>
          </cell>
          <cell r="D96">
            <v>-0.3411658230493182</v>
          </cell>
          <cell r="E96">
            <v>-0.38197863940582399</v>
          </cell>
          <cell r="F96">
            <v>0.14000000000000001</v>
          </cell>
          <cell r="G96">
            <v>0.14000000000000001</v>
          </cell>
          <cell r="H96">
            <v>0.17499999999999999</v>
          </cell>
          <cell r="I96">
            <v>0.17499999999999999</v>
          </cell>
          <cell r="J96">
            <v>4.4999999999999998E-2</v>
          </cell>
          <cell r="K96">
            <v>0.12</v>
          </cell>
          <cell r="L96">
            <v>0.35</v>
          </cell>
          <cell r="M96">
            <v>-0.39</v>
          </cell>
          <cell r="N96">
            <v>0.24</v>
          </cell>
          <cell r="O96">
            <v>0.12</v>
          </cell>
          <cell r="P96">
            <v>-0.25</v>
          </cell>
        </row>
        <row r="97">
          <cell r="A97">
            <v>38869</v>
          </cell>
          <cell r="B97">
            <v>3.3680000000000003</v>
          </cell>
          <cell r="C97">
            <v>-0.45</v>
          </cell>
          <cell r="D97">
            <v>-0.34116786651794229</v>
          </cell>
          <cell r="E97">
            <v>-0.38197991657371411</v>
          </cell>
          <cell r="F97">
            <v>0.14000000000000001</v>
          </cell>
          <cell r="G97">
            <v>0.14000000000000001</v>
          </cell>
          <cell r="H97">
            <v>0.17499999999999999</v>
          </cell>
          <cell r="I97">
            <v>0.17499999999999999</v>
          </cell>
          <cell r="J97">
            <v>4.4999999999999998E-2</v>
          </cell>
          <cell r="K97">
            <v>0.12</v>
          </cell>
          <cell r="L97">
            <v>0.39</v>
          </cell>
          <cell r="M97">
            <v>-0.39</v>
          </cell>
          <cell r="N97">
            <v>0.24</v>
          </cell>
          <cell r="O97">
            <v>0.12</v>
          </cell>
          <cell r="P97">
            <v>-0.25</v>
          </cell>
        </row>
      </sheetData>
      <sheetData sheetId="2">
        <row r="97">
          <cell r="G97">
            <v>85240</v>
          </cell>
        </row>
        <row r="118">
          <cell r="K118">
            <v>2936</v>
          </cell>
          <cell r="L118">
            <v>3203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>
        <row r="4">
          <cell r="A4">
            <v>36106</v>
          </cell>
          <cell r="B4">
            <v>560</v>
          </cell>
          <cell r="C4">
            <v>70</v>
          </cell>
          <cell r="D4">
            <v>490</v>
          </cell>
          <cell r="E4">
            <v>305</v>
          </cell>
          <cell r="F4">
            <v>-76</v>
          </cell>
          <cell r="G4">
            <v>-1030</v>
          </cell>
          <cell r="H4">
            <v>-565</v>
          </cell>
        </row>
        <row r="5">
          <cell r="A5">
            <v>36107</v>
          </cell>
          <cell r="B5">
            <v>560</v>
          </cell>
          <cell r="C5">
            <v>70</v>
          </cell>
          <cell r="D5">
            <v>490</v>
          </cell>
          <cell r="E5">
            <v>305</v>
          </cell>
          <cell r="F5">
            <v>-76</v>
          </cell>
          <cell r="G5">
            <v>-1030</v>
          </cell>
          <cell r="H5">
            <v>-565</v>
          </cell>
        </row>
        <row r="6">
          <cell r="A6">
            <v>36108</v>
          </cell>
          <cell r="B6">
            <v>535</v>
          </cell>
          <cell r="C6">
            <v>72</v>
          </cell>
          <cell r="D6">
            <v>472</v>
          </cell>
          <cell r="E6">
            <v>319</v>
          </cell>
          <cell r="F6">
            <v>-40</v>
          </cell>
          <cell r="G6">
            <v>-1012</v>
          </cell>
          <cell r="H6">
            <v>-576</v>
          </cell>
        </row>
        <row r="7">
          <cell r="A7">
            <v>36109</v>
          </cell>
          <cell r="B7">
            <v>511</v>
          </cell>
          <cell r="C7">
            <v>78</v>
          </cell>
          <cell r="D7">
            <v>485</v>
          </cell>
          <cell r="E7">
            <v>318</v>
          </cell>
          <cell r="F7">
            <v>110</v>
          </cell>
          <cell r="G7">
            <v>-1071</v>
          </cell>
          <cell r="H7">
            <v>-502</v>
          </cell>
        </row>
        <row r="8">
          <cell r="A8">
            <v>36110</v>
          </cell>
          <cell r="B8">
            <v>543</v>
          </cell>
          <cell r="C8">
            <v>70</v>
          </cell>
          <cell r="D8">
            <v>454</v>
          </cell>
          <cell r="E8">
            <v>317</v>
          </cell>
          <cell r="F8">
            <v>0</v>
          </cell>
          <cell r="G8">
            <v>-1069</v>
          </cell>
          <cell r="H8">
            <v>-523</v>
          </cell>
        </row>
        <row r="9">
          <cell r="A9">
            <v>36111</v>
          </cell>
          <cell r="B9">
            <v>536</v>
          </cell>
          <cell r="C9">
            <v>69</v>
          </cell>
          <cell r="D9">
            <v>468</v>
          </cell>
          <cell r="E9">
            <v>319</v>
          </cell>
          <cell r="F9">
            <v>-33</v>
          </cell>
          <cell r="G9">
            <v>-1090</v>
          </cell>
          <cell r="H9">
            <v>-484</v>
          </cell>
        </row>
        <row r="10">
          <cell r="A10">
            <v>36112</v>
          </cell>
          <cell r="B10">
            <v>553</v>
          </cell>
          <cell r="C10">
            <v>57</v>
          </cell>
          <cell r="D10">
            <v>474</v>
          </cell>
          <cell r="E10">
            <v>309</v>
          </cell>
          <cell r="F10">
            <v>0</v>
          </cell>
          <cell r="G10">
            <v>-1049</v>
          </cell>
          <cell r="H10">
            <v>-484</v>
          </cell>
        </row>
        <row r="11">
          <cell r="A11">
            <v>36113</v>
          </cell>
          <cell r="B11">
            <v>560</v>
          </cell>
          <cell r="C11">
            <v>64</v>
          </cell>
          <cell r="D11">
            <v>479</v>
          </cell>
          <cell r="E11">
            <v>317</v>
          </cell>
          <cell r="F11">
            <v>0</v>
          </cell>
          <cell r="G11">
            <v>-988</v>
          </cell>
          <cell r="H11">
            <v>-514</v>
          </cell>
        </row>
        <row r="12">
          <cell r="A12">
            <v>36114</v>
          </cell>
          <cell r="B12">
            <v>549</v>
          </cell>
          <cell r="C12">
            <v>60</v>
          </cell>
          <cell r="D12">
            <v>461</v>
          </cell>
          <cell r="E12">
            <v>315</v>
          </cell>
          <cell r="F12">
            <v>0</v>
          </cell>
          <cell r="G12">
            <v>-1010</v>
          </cell>
          <cell r="H12">
            <v>-550</v>
          </cell>
        </row>
        <row r="13">
          <cell r="A13">
            <v>36115</v>
          </cell>
          <cell r="B13">
            <v>549</v>
          </cell>
          <cell r="C13">
            <v>63</v>
          </cell>
          <cell r="D13">
            <v>458</v>
          </cell>
          <cell r="E13">
            <v>306</v>
          </cell>
          <cell r="F13">
            <v>-20</v>
          </cell>
          <cell r="G13">
            <v>-1010</v>
          </cell>
          <cell r="H13">
            <v>-568</v>
          </cell>
        </row>
        <row r="14">
          <cell r="A14">
            <v>36116</v>
          </cell>
          <cell r="B14">
            <v>546</v>
          </cell>
          <cell r="C14">
            <v>67</v>
          </cell>
          <cell r="D14">
            <v>442</v>
          </cell>
          <cell r="E14">
            <v>310</v>
          </cell>
          <cell r="F14">
            <v>47</v>
          </cell>
          <cell r="G14">
            <v>-1003</v>
          </cell>
          <cell r="H14">
            <v>-593</v>
          </cell>
          <cell r="I14">
            <v>1995</v>
          </cell>
          <cell r="J14">
            <v>1990</v>
          </cell>
          <cell r="K14">
            <v>2770</v>
          </cell>
        </row>
        <row r="15">
          <cell r="A15">
            <v>36117</v>
          </cell>
          <cell r="B15">
            <v>549</v>
          </cell>
          <cell r="C15">
            <v>65</v>
          </cell>
          <cell r="D15">
            <v>462</v>
          </cell>
          <cell r="E15">
            <v>295</v>
          </cell>
          <cell r="F15">
            <v>34</v>
          </cell>
          <cell r="G15">
            <v>-954</v>
          </cell>
          <cell r="H15">
            <v>-614</v>
          </cell>
          <cell r="I15">
            <v>1993</v>
          </cell>
          <cell r="J15">
            <v>1972</v>
          </cell>
          <cell r="K15">
            <v>2756</v>
          </cell>
        </row>
        <row r="16">
          <cell r="A16">
            <v>36118</v>
          </cell>
          <cell r="B16">
            <v>555</v>
          </cell>
          <cell r="C16">
            <v>65</v>
          </cell>
          <cell r="D16">
            <v>464</v>
          </cell>
          <cell r="E16">
            <v>306</v>
          </cell>
          <cell r="F16">
            <v>31</v>
          </cell>
          <cell r="G16">
            <v>-946</v>
          </cell>
          <cell r="H16">
            <v>-597</v>
          </cell>
          <cell r="I16">
            <v>1936</v>
          </cell>
          <cell r="J16">
            <v>2023</v>
          </cell>
          <cell r="K16">
            <v>2792</v>
          </cell>
        </row>
        <row r="17">
          <cell r="A17">
            <v>36119</v>
          </cell>
          <cell r="B17">
            <v>543</v>
          </cell>
          <cell r="C17">
            <v>80</v>
          </cell>
          <cell r="D17">
            <v>457</v>
          </cell>
          <cell r="E17">
            <v>314</v>
          </cell>
          <cell r="F17">
            <v>33</v>
          </cell>
          <cell r="G17">
            <v>-945</v>
          </cell>
          <cell r="H17">
            <v>-556</v>
          </cell>
          <cell r="I17">
            <v>1905</v>
          </cell>
          <cell r="J17">
            <v>1922</v>
          </cell>
          <cell r="K17">
            <v>2790</v>
          </cell>
        </row>
        <row r="18">
          <cell r="A18">
            <v>36120</v>
          </cell>
          <cell r="B18">
            <v>551</v>
          </cell>
          <cell r="C18">
            <v>78</v>
          </cell>
          <cell r="D18">
            <v>460</v>
          </cell>
          <cell r="E18">
            <v>310</v>
          </cell>
          <cell r="F18">
            <v>29</v>
          </cell>
          <cell r="G18">
            <v>-932</v>
          </cell>
          <cell r="H18">
            <v>-601</v>
          </cell>
          <cell r="I18">
            <v>1965</v>
          </cell>
          <cell r="J18">
            <v>1987</v>
          </cell>
          <cell r="K18">
            <v>2783</v>
          </cell>
        </row>
        <row r="19">
          <cell r="A19">
            <v>36121</v>
          </cell>
          <cell r="B19">
            <v>534</v>
          </cell>
          <cell r="C19">
            <v>71</v>
          </cell>
          <cell r="D19">
            <v>461</v>
          </cell>
          <cell r="E19">
            <v>314</v>
          </cell>
          <cell r="F19">
            <v>27</v>
          </cell>
          <cell r="G19">
            <v>-978</v>
          </cell>
          <cell r="H19">
            <v>-599</v>
          </cell>
          <cell r="I19">
            <v>1996</v>
          </cell>
          <cell r="J19">
            <v>1981</v>
          </cell>
          <cell r="K19">
            <v>2793</v>
          </cell>
        </row>
        <row r="20">
          <cell r="A20">
            <v>36122</v>
          </cell>
          <cell r="B20">
            <v>530</v>
          </cell>
          <cell r="C20">
            <v>71</v>
          </cell>
          <cell r="D20">
            <v>479</v>
          </cell>
          <cell r="E20">
            <v>315</v>
          </cell>
          <cell r="F20">
            <v>14</v>
          </cell>
          <cell r="G20">
            <v>-964</v>
          </cell>
          <cell r="H20">
            <v>-586</v>
          </cell>
          <cell r="I20">
            <v>1937</v>
          </cell>
          <cell r="J20">
            <v>2012</v>
          </cell>
          <cell r="K20">
            <v>2827</v>
          </cell>
        </row>
        <row r="21">
          <cell r="A21">
            <v>36123</v>
          </cell>
          <cell r="B21">
            <v>523</v>
          </cell>
          <cell r="C21">
            <v>69</v>
          </cell>
          <cell r="D21">
            <v>469</v>
          </cell>
          <cell r="E21">
            <v>312</v>
          </cell>
          <cell r="F21">
            <v>-32</v>
          </cell>
          <cell r="G21">
            <v>-917</v>
          </cell>
          <cell r="H21">
            <v>-593</v>
          </cell>
          <cell r="I21">
            <v>1949</v>
          </cell>
          <cell r="J21">
            <v>1926</v>
          </cell>
          <cell r="K21">
            <v>2820</v>
          </cell>
        </row>
        <row r="22">
          <cell r="A22">
            <v>36124</v>
          </cell>
          <cell r="B22">
            <v>550</v>
          </cell>
          <cell r="C22">
            <v>66</v>
          </cell>
          <cell r="D22">
            <v>483</v>
          </cell>
          <cell r="E22">
            <v>314</v>
          </cell>
          <cell r="F22">
            <v>-28</v>
          </cell>
          <cell r="G22">
            <v>-891</v>
          </cell>
          <cell r="H22">
            <v>-609</v>
          </cell>
          <cell r="I22">
            <v>1917</v>
          </cell>
          <cell r="J22">
            <v>1983</v>
          </cell>
          <cell r="K22">
            <v>2817</v>
          </cell>
        </row>
        <row r="23">
          <cell r="A23">
            <v>36125</v>
          </cell>
          <cell r="B23">
            <v>534</v>
          </cell>
          <cell r="C23">
            <v>72</v>
          </cell>
          <cell r="D23">
            <v>465</v>
          </cell>
          <cell r="E23">
            <v>322</v>
          </cell>
          <cell r="F23">
            <v>-7</v>
          </cell>
          <cell r="G23">
            <v>-871</v>
          </cell>
          <cell r="H23">
            <v>-589</v>
          </cell>
          <cell r="I23">
            <v>1861</v>
          </cell>
          <cell r="J23">
            <v>1844</v>
          </cell>
          <cell r="K23">
            <v>2806</v>
          </cell>
        </row>
        <row r="24">
          <cell r="A24">
            <v>36126</v>
          </cell>
          <cell r="B24">
            <v>550</v>
          </cell>
          <cell r="C24">
            <v>66</v>
          </cell>
          <cell r="D24">
            <v>468</v>
          </cell>
          <cell r="E24">
            <v>320</v>
          </cell>
          <cell r="F24">
            <v>-21</v>
          </cell>
          <cell r="G24">
            <v>-863</v>
          </cell>
          <cell r="H24">
            <v>-597</v>
          </cell>
          <cell r="I24">
            <v>1865</v>
          </cell>
          <cell r="J24">
            <v>1864</v>
          </cell>
          <cell r="K24">
            <v>2805</v>
          </cell>
        </row>
        <row r="25">
          <cell r="A25">
            <v>36127</v>
          </cell>
          <cell r="B25">
            <v>528</v>
          </cell>
          <cell r="C25">
            <v>76</v>
          </cell>
          <cell r="D25">
            <v>466</v>
          </cell>
          <cell r="E25">
            <v>318</v>
          </cell>
          <cell r="F25">
            <v>54</v>
          </cell>
          <cell r="G25">
            <v>-894</v>
          </cell>
          <cell r="H25">
            <v>-644</v>
          </cell>
          <cell r="I25">
            <v>1931</v>
          </cell>
          <cell r="J25">
            <v>1941</v>
          </cell>
          <cell r="K25">
            <v>2815</v>
          </cell>
        </row>
        <row r="26">
          <cell r="A26">
            <v>36128</v>
          </cell>
          <cell r="B26">
            <v>533</v>
          </cell>
          <cell r="C26">
            <v>75</v>
          </cell>
          <cell r="D26">
            <v>468</v>
          </cell>
          <cell r="E26">
            <v>318</v>
          </cell>
          <cell r="F26">
            <v>25</v>
          </cell>
          <cell r="G26">
            <v>-878</v>
          </cell>
          <cell r="H26">
            <v>-622</v>
          </cell>
          <cell r="I26">
            <v>1908</v>
          </cell>
          <cell r="J26">
            <v>1923</v>
          </cell>
          <cell r="K26">
            <v>2817</v>
          </cell>
        </row>
        <row r="27">
          <cell r="A27">
            <v>36129</v>
          </cell>
          <cell r="B27">
            <v>549</v>
          </cell>
          <cell r="C27">
            <v>72</v>
          </cell>
          <cell r="D27">
            <v>465</v>
          </cell>
          <cell r="E27">
            <v>321</v>
          </cell>
          <cell r="F27">
            <v>-29</v>
          </cell>
          <cell r="G27">
            <v>-868</v>
          </cell>
          <cell r="H27">
            <v>-657</v>
          </cell>
          <cell r="I27">
            <v>1942</v>
          </cell>
          <cell r="J27">
            <v>1930</v>
          </cell>
          <cell r="K27">
            <v>2765</v>
          </cell>
        </row>
        <row r="28">
          <cell r="A28">
            <v>36130</v>
          </cell>
          <cell r="B28">
            <v>552</v>
          </cell>
          <cell r="C28">
            <v>70</v>
          </cell>
          <cell r="D28">
            <v>443</v>
          </cell>
          <cell r="E28">
            <v>316</v>
          </cell>
          <cell r="F28">
            <v>-38</v>
          </cell>
          <cell r="G28">
            <v>-857</v>
          </cell>
          <cell r="H28">
            <v>-666</v>
          </cell>
          <cell r="I28">
            <v>1957</v>
          </cell>
          <cell r="J28">
            <v>2013</v>
          </cell>
          <cell r="K28">
            <v>2738</v>
          </cell>
        </row>
        <row r="29">
          <cell r="A29">
            <v>36131</v>
          </cell>
          <cell r="B29">
            <v>580</v>
          </cell>
          <cell r="C29">
            <v>66</v>
          </cell>
          <cell r="D29">
            <v>456</v>
          </cell>
          <cell r="E29">
            <v>317</v>
          </cell>
          <cell r="F29">
            <v>65</v>
          </cell>
          <cell r="G29">
            <v>-898</v>
          </cell>
          <cell r="H29">
            <v>-653</v>
          </cell>
          <cell r="I29">
            <v>1941</v>
          </cell>
          <cell r="J29">
            <v>2221</v>
          </cell>
          <cell r="K29">
            <v>2775</v>
          </cell>
        </row>
        <row r="30">
          <cell r="A30">
            <v>36132</v>
          </cell>
          <cell r="B30">
            <v>579</v>
          </cell>
          <cell r="C30">
            <v>70</v>
          </cell>
          <cell r="D30">
            <v>456</v>
          </cell>
          <cell r="E30">
            <v>315</v>
          </cell>
          <cell r="F30">
            <v>112</v>
          </cell>
          <cell r="G30">
            <v>-886</v>
          </cell>
          <cell r="H30">
            <v>-682</v>
          </cell>
          <cell r="I30">
            <v>1975</v>
          </cell>
          <cell r="J30">
            <v>2026</v>
          </cell>
          <cell r="K30">
            <v>2768</v>
          </cell>
        </row>
        <row r="31">
          <cell r="A31">
            <v>36133</v>
          </cell>
          <cell r="B31">
            <v>565</v>
          </cell>
          <cell r="C31">
            <v>67</v>
          </cell>
          <cell r="D31">
            <v>460</v>
          </cell>
          <cell r="E31">
            <v>313</v>
          </cell>
          <cell r="F31">
            <v>77</v>
          </cell>
          <cell r="G31">
            <v>-940</v>
          </cell>
          <cell r="H31">
            <v>-655</v>
          </cell>
          <cell r="I31">
            <v>2020</v>
          </cell>
          <cell r="J31">
            <v>2025</v>
          </cell>
          <cell r="K31">
            <v>2783</v>
          </cell>
        </row>
        <row r="32">
          <cell r="A32">
            <v>36134</v>
          </cell>
          <cell r="B32">
            <v>545</v>
          </cell>
          <cell r="C32">
            <v>68</v>
          </cell>
          <cell r="D32">
            <v>448</v>
          </cell>
          <cell r="E32">
            <v>320</v>
          </cell>
          <cell r="F32">
            <v>102</v>
          </cell>
          <cell r="G32">
            <v>-962</v>
          </cell>
          <cell r="H32">
            <v>-663</v>
          </cell>
          <cell r="I32">
            <v>2060</v>
          </cell>
          <cell r="J32">
            <v>2040</v>
          </cell>
          <cell r="K32">
            <v>2765</v>
          </cell>
        </row>
        <row r="33">
          <cell r="A33">
            <v>36135</v>
          </cell>
          <cell r="B33">
            <v>544</v>
          </cell>
          <cell r="C33">
            <v>72</v>
          </cell>
          <cell r="D33">
            <v>457</v>
          </cell>
          <cell r="E33">
            <v>312</v>
          </cell>
          <cell r="F33">
            <v>102</v>
          </cell>
          <cell r="G33">
            <v>-961</v>
          </cell>
          <cell r="H33">
            <v>-662</v>
          </cell>
          <cell r="I33">
            <v>2060</v>
          </cell>
          <cell r="J33">
            <v>2090</v>
          </cell>
          <cell r="K33">
            <v>2795</v>
          </cell>
        </row>
        <row r="34">
          <cell r="A34">
            <v>36136</v>
          </cell>
          <cell r="B34">
            <v>533</v>
          </cell>
          <cell r="C34">
            <v>72</v>
          </cell>
          <cell r="D34">
            <v>453</v>
          </cell>
          <cell r="E34">
            <v>311</v>
          </cell>
          <cell r="F34">
            <v>70</v>
          </cell>
          <cell r="G34">
            <v>-967</v>
          </cell>
          <cell r="H34">
            <v>-670</v>
          </cell>
          <cell r="I34">
            <v>2075</v>
          </cell>
          <cell r="J34">
            <v>2050</v>
          </cell>
          <cell r="K34">
            <v>2770</v>
          </cell>
        </row>
        <row r="35">
          <cell r="A35">
            <v>36137</v>
          </cell>
          <cell r="B35">
            <v>480</v>
          </cell>
          <cell r="C35">
            <v>65</v>
          </cell>
          <cell r="D35">
            <v>442</v>
          </cell>
          <cell r="E35">
            <v>306</v>
          </cell>
          <cell r="F35">
            <v>72</v>
          </cell>
          <cell r="G35">
            <v>-897</v>
          </cell>
          <cell r="H35">
            <v>-704</v>
          </cell>
          <cell r="I35">
            <v>2032</v>
          </cell>
          <cell r="J35">
            <v>1990</v>
          </cell>
          <cell r="K35">
            <v>2737</v>
          </cell>
        </row>
        <row r="36">
          <cell r="A36">
            <v>36138</v>
          </cell>
          <cell r="B36">
            <v>498</v>
          </cell>
          <cell r="C36">
            <v>70</v>
          </cell>
          <cell r="D36">
            <v>444</v>
          </cell>
          <cell r="E36">
            <v>312</v>
          </cell>
          <cell r="F36">
            <v>81</v>
          </cell>
          <cell r="G36">
            <v>-901</v>
          </cell>
          <cell r="H36">
            <v>-690</v>
          </cell>
          <cell r="I36">
            <v>2038</v>
          </cell>
          <cell r="J36">
            <v>2048</v>
          </cell>
          <cell r="K36">
            <v>2757</v>
          </cell>
        </row>
        <row r="37">
          <cell r="A37">
            <v>36139</v>
          </cell>
          <cell r="B37">
            <v>487</v>
          </cell>
          <cell r="C37">
            <v>69</v>
          </cell>
          <cell r="D37">
            <v>427</v>
          </cell>
          <cell r="E37">
            <v>271</v>
          </cell>
          <cell r="F37">
            <v>55</v>
          </cell>
          <cell r="G37">
            <v>-927</v>
          </cell>
          <cell r="H37">
            <v>-678</v>
          </cell>
          <cell r="I37">
            <v>1926</v>
          </cell>
          <cell r="J37">
            <v>2044</v>
          </cell>
          <cell r="K37">
            <v>2700</v>
          </cell>
        </row>
        <row r="38">
          <cell r="A38">
            <v>36140</v>
          </cell>
          <cell r="B38">
            <v>499</v>
          </cell>
          <cell r="C38">
            <v>69</v>
          </cell>
          <cell r="D38">
            <v>508</v>
          </cell>
          <cell r="E38">
            <v>252</v>
          </cell>
          <cell r="F38">
            <v>107</v>
          </cell>
          <cell r="G38">
            <v>-962</v>
          </cell>
          <cell r="H38">
            <v>-639</v>
          </cell>
          <cell r="I38">
            <v>2018</v>
          </cell>
          <cell r="J38">
            <v>2045</v>
          </cell>
          <cell r="K38">
            <v>2731</v>
          </cell>
        </row>
        <row r="39">
          <cell r="A39">
            <v>36141</v>
          </cell>
          <cell r="B39">
            <v>484</v>
          </cell>
          <cell r="C39">
            <v>69</v>
          </cell>
          <cell r="D39">
            <v>471</v>
          </cell>
          <cell r="E39">
            <v>302</v>
          </cell>
          <cell r="F39">
            <v>69</v>
          </cell>
          <cell r="G39">
            <v>-944</v>
          </cell>
          <cell r="H39">
            <v>-575</v>
          </cell>
          <cell r="I39">
            <v>1916</v>
          </cell>
          <cell r="J39">
            <v>1997</v>
          </cell>
          <cell r="K39">
            <v>2843</v>
          </cell>
        </row>
        <row r="40">
          <cell r="A40">
            <v>36142</v>
          </cell>
          <cell r="B40">
            <v>483</v>
          </cell>
          <cell r="C40">
            <v>71</v>
          </cell>
          <cell r="D40">
            <v>450</v>
          </cell>
          <cell r="E40">
            <v>309</v>
          </cell>
          <cell r="F40">
            <v>29</v>
          </cell>
          <cell r="G40">
            <v>-915</v>
          </cell>
          <cell r="H40">
            <v>-598</v>
          </cell>
          <cell r="I40">
            <v>1918</v>
          </cell>
          <cell r="J40">
            <v>1921</v>
          </cell>
          <cell r="K40">
            <v>2868</v>
          </cell>
        </row>
        <row r="41">
          <cell r="A41">
            <v>36143</v>
          </cell>
          <cell r="B41">
            <v>488</v>
          </cell>
          <cell r="C41">
            <v>69</v>
          </cell>
          <cell r="D41">
            <v>451</v>
          </cell>
          <cell r="E41">
            <v>310</v>
          </cell>
          <cell r="F41">
            <v>16</v>
          </cell>
          <cell r="G41">
            <v>-912</v>
          </cell>
          <cell r="H41">
            <v>-678</v>
          </cell>
          <cell r="I41">
            <v>2012</v>
          </cell>
          <cell r="J41">
            <v>2023</v>
          </cell>
          <cell r="K41">
            <v>2855</v>
          </cell>
        </row>
        <row r="42">
          <cell r="A42">
            <v>36144</v>
          </cell>
          <cell r="B42">
            <v>477</v>
          </cell>
          <cell r="C42">
            <v>71</v>
          </cell>
          <cell r="D42">
            <v>458</v>
          </cell>
          <cell r="E42">
            <v>298</v>
          </cell>
          <cell r="F42">
            <v>-65</v>
          </cell>
          <cell r="G42">
            <v>-858</v>
          </cell>
          <cell r="H42">
            <v>-642</v>
          </cell>
          <cell r="I42">
            <v>1978</v>
          </cell>
          <cell r="J42">
            <v>1907</v>
          </cell>
          <cell r="K42">
            <v>2796</v>
          </cell>
        </row>
        <row r="43">
          <cell r="A43">
            <v>36145</v>
          </cell>
          <cell r="B43">
            <v>495</v>
          </cell>
          <cell r="C43">
            <v>75</v>
          </cell>
          <cell r="D43">
            <v>462</v>
          </cell>
          <cell r="E43">
            <v>305</v>
          </cell>
          <cell r="F43">
            <v>-52</v>
          </cell>
          <cell r="G43">
            <v>-710</v>
          </cell>
          <cell r="H43">
            <v>-713</v>
          </cell>
          <cell r="I43">
            <v>1795</v>
          </cell>
          <cell r="J43">
            <v>1895</v>
          </cell>
          <cell r="K43">
            <v>2897</v>
          </cell>
        </row>
        <row r="44">
          <cell r="A44">
            <v>36146</v>
          </cell>
          <cell r="B44">
            <v>492</v>
          </cell>
          <cell r="C44">
            <v>70</v>
          </cell>
          <cell r="D44">
            <v>468</v>
          </cell>
          <cell r="E44">
            <v>313</v>
          </cell>
          <cell r="F44">
            <v>-30</v>
          </cell>
          <cell r="G44">
            <v>-790</v>
          </cell>
          <cell r="H44">
            <v>-633</v>
          </cell>
          <cell r="I44">
            <v>1945</v>
          </cell>
          <cell r="J44">
            <v>1942</v>
          </cell>
          <cell r="K44">
            <v>2912</v>
          </cell>
        </row>
        <row r="45">
          <cell r="A45">
            <v>36147</v>
          </cell>
          <cell r="B45">
            <v>480</v>
          </cell>
          <cell r="C45">
            <v>65</v>
          </cell>
          <cell r="D45">
            <v>468</v>
          </cell>
          <cell r="E45">
            <v>318</v>
          </cell>
          <cell r="F45">
            <v>27</v>
          </cell>
          <cell r="G45">
            <v>-780</v>
          </cell>
          <cell r="H45">
            <v>-708</v>
          </cell>
          <cell r="I45">
            <v>1932</v>
          </cell>
          <cell r="J45">
            <v>1937</v>
          </cell>
          <cell r="K45">
            <v>2910</v>
          </cell>
        </row>
        <row r="46">
          <cell r="A46">
            <v>36148</v>
          </cell>
          <cell r="B46">
            <v>482</v>
          </cell>
          <cell r="C46">
            <v>56</v>
          </cell>
          <cell r="D46">
            <v>477</v>
          </cell>
          <cell r="E46">
            <v>320</v>
          </cell>
          <cell r="F46">
            <v>59</v>
          </cell>
          <cell r="G46">
            <v>-783</v>
          </cell>
          <cell r="H46">
            <v>-707</v>
          </cell>
          <cell r="I46">
            <v>1960</v>
          </cell>
          <cell r="J46">
            <v>1945</v>
          </cell>
          <cell r="K46">
            <v>2901</v>
          </cell>
        </row>
        <row r="47">
          <cell r="A47">
            <v>36149</v>
          </cell>
        </row>
        <row r="48">
          <cell r="A48">
            <v>36150</v>
          </cell>
          <cell r="B48">
            <v>481</v>
          </cell>
          <cell r="C48">
            <v>65</v>
          </cell>
          <cell r="D48">
            <v>444</v>
          </cell>
          <cell r="E48">
            <v>309</v>
          </cell>
          <cell r="F48">
            <v>47</v>
          </cell>
          <cell r="G48">
            <v>-798</v>
          </cell>
          <cell r="H48">
            <v>-809</v>
          </cell>
          <cell r="I48">
            <v>2072</v>
          </cell>
          <cell r="J48">
            <v>1954</v>
          </cell>
          <cell r="K48">
            <v>2830</v>
          </cell>
        </row>
        <row r="49">
          <cell r="A49">
            <v>36151</v>
          </cell>
          <cell r="B49">
            <v>504</v>
          </cell>
          <cell r="C49">
            <v>71</v>
          </cell>
          <cell r="D49">
            <v>452</v>
          </cell>
          <cell r="E49">
            <v>312</v>
          </cell>
          <cell r="F49">
            <v>144</v>
          </cell>
          <cell r="G49">
            <v>-888</v>
          </cell>
          <cell r="H49">
            <v>-754</v>
          </cell>
          <cell r="I49">
            <v>2102</v>
          </cell>
          <cell r="J49">
            <v>2118</v>
          </cell>
          <cell r="K49">
            <v>2827</v>
          </cell>
        </row>
        <row r="50">
          <cell r="A50">
            <v>36152</v>
          </cell>
        </row>
        <row r="51">
          <cell r="A51">
            <v>36153</v>
          </cell>
        </row>
        <row r="52">
          <cell r="A52">
            <v>36154</v>
          </cell>
        </row>
        <row r="53">
          <cell r="A53">
            <v>36155</v>
          </cell>
        </row>
        <row r="54">
          <cell r="A54">
            <v>36156</v>
          </cell>
        </row>
        <row r="55">
          <cell r="A55">
            <v>36157</v>
          </cell>
        </row>
        <row r="56">
          <cell r="A56">
            <v>36158</v>
          </cell>
          <cell r="B56">
            <v>542</v>
          </cell>
          <cell r="C56">
            <v>62</v>
          </cell>
          <cell r="D56">
            <v>446</v>
          </cell>
          <cell r="E56">
            <v>272</v>
          </cell>
          <cell r="F56">
            <v>47</v>
          </cell>
          <cell r="G56">
            <v>-902</v>
          </cell>
          <cell r="H56">
            <v>-695</v>
          </cell>
          <cell r="I56">
            <v>2006</v>
          </cell>
          <cell r="J56">
            <v>1938</v>
          </cell>
          <cell r="K56">
            <v>2943</v>
          </cell>
        </row>
        <row r="57">
          <cell r="A57">
            <v>36159</v>
          </cell>
          <cell r="B57">
            <v>545</v>
          </cell>
          <cell r="C57">
            <v>66</v>
          </cell>
          <cell r="D57">
            <v>431</v>
          </cell>
          <cell r="E57">
            <v>321</v>
          </cell>
          <cell r="F57">
            <v>0</v>
          </cell>
          <cell r="G57">
            <v>-876</v>
          </cell>
          <cell r="H57">
            <v>-683</v>
          </cell>
          <cell r="I57">
            <v>1975</v>
          </cell>
          <cell r="J57">
            <v>1993</v>
          </cell>
          <cell r="K57">
            <v>2930</v>
          </cell>
        </row>
        <row r="58">
          <cell r="A58">
            <v>36160</v>
          </cell>
          <cell r="B58">
            <v>533</v>
          </cell>
          <cell r="C58">
            <v>60</v>
          </cell>
          <cell r="D58">
            <v>453</v>
          </cell>
          <cell r="E58">
            <v>327</v>
          </cell>
          <cell r="F58">
            <v>-46</v>
          </cell>
          <cell r="G58">
            <v>-871</v>
          </cell>
          <cell r="H58">
            <v>-705</v>
          </cell>
          <cell r="I58">
            <v>2032</v>
          </cell>
          <cell r="J58">
            <v>1994</v>
          </cell>
          <cell r="K58">
            <v>2930</v>
          </cell>
        </row>
        <row r="59">
          <cell r="A59">
            <v>36161</v>
          </cell>
          <cell r="B59">
            <v>528</v>
          </cell>
          <cell r="C59">
            <v>65</v>
          </cell>
          <cell r="D59">
            <v>448</v>
          </cell>
          <cell r="E59">
            <v>321</v>
          </cell>
          <cell r="F59">
            <v>6</v>
          </cell>
          <cell r="G59">
            <v>-832</v>
          </cell>
          <cell r="H59">
            <v>-718</v>
          </cell>
          <cell r="I59">
            <v>1989</v>
          </cell>
          <cell r="J59">
            <v>1994</v>
          </cell>
          <cell r="K59">
            <v>2920.5</v>
          </cell>
        </row>
        <row r="60">
          <cell r="A60">
            <v>36162</v>
          </cell>
          <cell r="B60">
            <v>534</v>
          </cell>
          <cell r="C60">
            <v>72</v>
          </cell>
          <cell r="D60">
            <v>448</v>
          </cell>
          <cell r="E60">
            <v>321</v>
          </cell>
          <cell r="F60">
            <v>3</v>
          </cell>
          <cell r="G60">
            <v>-832</v>
          </cell>
          <cell r="H60">
            <v>-748</v>
          </cell>
          <cell r="I60">
            <v>1989</v>
          </cell>
          <cell r="J60">
            <v>1994</v>
          </cell>
          <cell r="K60">
            <v>2874</v>
          </cell>
        </row>
        <row r="61">
          <cell r="A61">
            <v>36163</v>
          </cell>
          <cell r="B61">
            <v>526</v>
          </cell>
          <cell r="C61">
            <v>77</v>
          </cell>
          <cell r="D61">
            <v>447</v>
          </cell>
          <cell r="E61">
            <v>326</v>
          </cell>
          <cell r="F61">
            <v>-35</v>
          </cell>
          <cell r="G61">
            <v>-849</v>
          </cell>
          <cell r="H61">
            <v>-698</v>
          </cell>
          <cell r="I61">
            <v>2028</v>
          </cell>
          <cell r="J61">
            <v>1999</v>
          </cell>
          <cell r="K61">
            <v>2838</v>
          </cell>
        </row>
        <row r="62">
          <cell r="A62">
            <v>36164</v>
          </cell>
          <cell r="B62">
            <v>512</v>
          </cell>
          <cell r="C62">
            <v>64</v>
          </cell>
          <cell r="D62">
            <v>445</v>
          </cell>
          <cell r="E62">
            <v>326</v>
          </cell>
          <cell r="F62">
            <v>32</v>
          </cell>
          <cell r="G62">
            <v>-856</v>
          </cell>
          <cell r="H62">
            <v>-671</v>
          </cell>
          <cell r="I62">
            <v>1971</v>
          </cell>
          <cell r="J62">
            <v>2031</v>
          </cell>
          <cell r="K62">
            <v>2859</v>
          </cell>
        </row>
        <row r="63">
          <cell r="A63">
            <v>36165</v>
          </cell>
          <cell r="B63">
            <v>557</v>
          </cell>
          <cell r="C63">
            <v>59</v>
          </cell>
          <cell r="D63">
            <v>448</v>
          </cell>
          <cell r="E63">
            <v>309</v>
          </cell>
          <cell r="F63">
            <v>0</v>
          </cell>
          <cell r="G63">
            <v>-827</v>
          </cell>
          <cell r="H63">
            <v>-713</v>
          </cell>
          <cell r="I63">
            <v>1975</v>
          </cell>
          <cell r="J63">
            <v>1988</v>
          </cell>
          <cell r="K63">
            <v>2845</v>
          </cell>
        </row>
        <row r="64">
          <cell r="A64">
            <v>36166</v>
          </cell>
          <cell r="B64">
            <v>560</v>
          </cell>
          <cell r="C64">
            <v>62</v>
          </cell>
          <cell r="D64">
            <v>435</v>
          </cell>
          <cell r="E64">
            <v>327</v>
          </cell>
          <cell r="F64">
            <v>0</v>
          </cell>
          <cell r="G64">
            <v>-839</v>
          </cell>
          <cell r="H64">
            <v>-673</v>
          </cell>
          <cell r="I64">
            <v>1965</v>
          </cell>
          <cell r="J64">
            <v>1944</v>
          </cell>
          <cell r="K64">
            <v>2824</v>
          </cell>
        </row>
        <row r="65">
          <cell r="A65">
            <v>36167</v>
          </cell>
          <cell r="B65">
            <v>560</v>
          </cell>
          <cell r="C65">
            <v>58</v>
          </cell>
          <cell r="D65">
            <v>445</v>
          </cell>
          <cell r="E65">
            <v>310</v>
          </cell>
          <cell r="F65">
            <v>51</v>
          </cell>
          <cell r="G65">
            <v>-911</v>
          </cell>
          <cell r="H65">
            <v>-629</v>
          </cell>
          <cell r="I65">
            <v>2000</v>
          </cell>
          <cell r="J65">
            <v>2019</v>
          </cell>
          <cell r="K65">
            <v>2844</v>
          </cell>
        </row>
        <row r="66">
          <cell r="A66">
            <v>36168</v>
          </cell>
        </row>
        <row r="67">
          <cell r="A67">
            <v>36169</v>
          </cell>
          <cell r="B67">
            <v>570</v>
          </cell>
          <cell r="C67">
            <v>62</v>
          </cell>
          <cell r="D67">
            <v>460</v>
          </cell>
          <cell r="E67">
            <v>286</v>
          </cell>
          <cell r="F67">
            <v>0</v>
          </cell>
          <cell r="G67">
            <v>-856</v>
          </cell>
          <cell r="H67">
            <v>-648</v>
          </cell>
          <cell r="I67">
            <v>1954</v>
          </cell>
          <cell r="J67">
            <v>1925</v>
          </cell>
          <cell r="K67">
            <v>2837</v>
          </cell>
        </row>
        <row r="68">
          <cell r="A68">
            <v>36170</v>
          </cell>
          <cell r="B68">
            <v>575</v>
          </cell>
          <cell r="C68">
            <v>61</v>
          </cell>
          <cell r="D68">
            <v>452</v>
          </cell>
          <cell r="E68">
            <v>304</v>
          </cell>
          <cell r="F68">
            <v>24</v>
          </cell>
          <cell r="G68">
            <v>-851</v>
          </cell>
          <cell r="H68">
            <v>-664</v>
          </cell>
          <cell r="I68">
            <v>1958</v>
          </cell>
          <cell r="J68">
            <v>2034</v>
          </cell>
          <cell r="K68">
            <v>2891</v>
          </cell>
        </row>
        <row r="69">
          <cell r="A69">
            <v>36171</v>
          </cell>
        </row>
        <row r="70">
          <cell r="A70">
            <v>36172</v>
          </cell>
          <cell r="B70">
            <v>573</v>
          </cell>
          <cell r="C70">
            <v>60</v>
          </cell>
          <cell r="D70">
            <v>445</v>
          </cell>
          <cell r="E70">
            <v>308</v>
          </cell>
          <cell r="F70">
            <v>25</v>
          </cell>
          <cell r="G70">
            <v>-860</v>
          </cell>
          <cell r="H70">
            <v>-638</v>
          </cell>
          <cell r="I70">
            <v>1954</v>
          </cell>
          <cell r="J70">
            <v>1885</v>
          </cell>
          <cell r="K70">
            <v>2810</v>
          </cell>
        </row>
        <row r="71">
          <cell r="A71">
            <v>36173</v>
          </cell>
          <cell r="B71">
            <v>557</v>
          </cell>
          <cell r="C71">
            <v>58</v>
          </cell>
          <cell r="D71">
            <v>438</v>
          </cell>
          <cell r="E71">
            <v>305</v>
          </cell>
          <cell r="F71">
            <v>38</v>
          </cell>
          <cell r="G71">
            <v>-922</v>
          </cell>
          <cell r="H71">
            <v>-648</v>
          </cell>
          <cell r="I71">
            <v>2020</v>
          </cell>
          <cell r="J71">
            <v>2020</v>
          </cell>
          <cell r="K71">
            <v>2765</v>
          </cell>
        </row>
        <row r="72">
          <cell r="A72">
            <v>36174</v>
          </cell>
          <cell r="B72">
            <v>567</v>
          </cell>
          <cell r="C72">
            <v>68</v>
          </cell>
          <cell r="D72">
            <v>435</v>
          </cell>
          <cell r="E72">
            <v>295</v>
          </cell>
          <cell r="F72">
            <v>86</v>
          </cell>
          <cell r="G72">
            <v>-894</v>
          </cell>
          <cell r="H72">
            <v>-676</v>
          </cell>
          <cell r="I72">
            <v>2015</v>
          </cell>
          <cell r="J72">
            <v>2080</v>
          </cell>
          <cell r="K72">
            <v>2818</v>
          </cell>
        </row>
        <row r="73">
          <cell r="A73">
            <v>36175</v>
          </cell>
          <cell r="B73">
            <v>603</v>
          </cell>
          <cell r="C73">
            <v>64</v>
          </cell>
          <cell r="D73">
            <v>446</v>
          </cell>
          <cell r="E73">
            <v>307</v>
          </cell>
          <cell r="F73">
            <v>41</v>
          </cell>
          <cell r="G73">
            <v>-864</v>
          </cell>
          <cell r="H73">
            <v>-651</v>
          </cell>
          <cell r="I73">
            <v>2020</v>
          </cell>
          <cell r="J73">
            <v>1940</v>
          </cell>
          <cell r="K73">
            <v>2890</v>
          </cell>
        </row>
        <row r="74">
          <cell r="A74">
            <v>36176</v>
          </cell>
          <cell r="B74">
            <v>589</v>
          </cell>
          <cell r="C74">
            <v>63</v>
          </cell>
          <cell r="D74">
            <v>460</v>
          </cell>
          <cell r="E74">
            <v>306</v>
          </cell>
          <cell r="F74">
            <v>0</v>
          </cell>
          <cell r="G74">
            <v>-839</v>
          </cell>
          <cell r="H74">
            <v>-625</v>
          </cell>
          <cell r="I74">
            <v>1995</v>
          </cell>
          <cell r="J74">
            <v>1905</v>
          </cell>
          <cell r="K74">
            <v>2965</v>
          </cell>
        </row>
        <row r="75">
          <cell r="A75">
            <v>36177</v>
          </cell>
          <cell r="B75">
            <v>576</v>
          </cell>
          <cell r="C75">
            <v>66</v>
          </cell>
          <cell r="D75">
            <v>452</v>
          </cell>
          <cell r="E75">
            <v>288</v>
          </cell>
          <cell r="F75">
            <v>0</v>
          </cell>
          <cell r="G75">
            <v>-836</v>
          </cell>
          <cell r="H75">
            <v>-714</v>
          </cell>
          <cell r="I75">
            <v>1960</v>
          </cell>
          <cell r="J75">
            <v>2002</v>
          </cell>
          <cell r="K75">
            <v>2898</v>
          </cell>
        </row>
        <row r="76">
          <cell r="A76">
            <v>36178</v>
          </cell>
          <cell r="B76">
            <v>580</v>
          </cell>
          <cell r="C76">
            <v>65</v>
          </cell>
          <cell r="D76">
            <v>397</v>
          </cell>
          <cell r="E76">
            <v>308</v>
          </cell>
          <cell r="F76">
            <v>0</v>
          </cell>
          <cell r="G76">
            <v>-847</v>
          </cell>
          <cell r="H76">
            <v>-718</v>
          </cell>
          <cell r="I76">
            <v>1990</v>
          </cell>
          <cell r="J76">
            <v>2001</v>
          </cell>
          <cell r="K76">
            <v>2870</v>
          </cell>
        </row>
        <row r="77">
          <cell r="A77">
            <v>36179</v>
          </cell>
          <cell r="B77">
            <v>592</v>
          </cell>
          <cell r="C77">
            <v>61</v>
          </cell>
          <cell r="D77">
            <v>436</v>
          </cell>
          <cell r="E77">
            <v>308</v>
          </cell>
          <cell r="F77">
            <v>0</v>
          </cell>
          <cell r="G77">
            <v>-832</v>
          </cell>
          <cell r="H77">
            <v>-676</v>
          </cell>
          <cell r="I77">
            <v>1933</v>
          </cell>
          <cell r="J77">
            <v>1953</v>
          </cell>
          <cell r="K77">
            <v>2869</v>
          </cell>
        </row>
        <row r="78">
          <cell r="A78">
            <v>36180</v>
          </cell>
          <cell r="B78">
            <v>578</v>
          </cell>
          <cell r="C78">
            <v>64</v>
          </cell>
          <cell r="D78">
            <v>436</v>
          </cell>
          <cell r="E78">
            <v>202</v>
          </cell>
          <cell r="F78">
            <v>24</v>
          </cell>
          <cell r="G78">
            <v>-829</v>
          </cell>
          <cell r="H78">
            <v>-714</v>
          </cell>
          <cell r="I78">
            <v>1981</v>
          </cell>
          <cell r="J78">
            <v>1876</v>
          </cell>
          <cell r="K78">
            <v>2752</v>
          </cell>
        </row>
        <row r="79">
          <cell r="A79">
            <v>36181</v>
          </cell>
          <cell r="B79">
            <v>584</v>
          </cell>
          <cell r="C79">
            <v>61</v>
          </cell>
          <cell r="D79">
            <v>451</v>
          </cell>
          <cell r="E79">
            <v>283</v>
          </cell>
          <cell r="F79">
            <v>100</v>
          </cell>
          <cell r="G79">
            <v>-812</v>
          </cell>
          <cell r="H79">
            <v>-691</v>
          </cell>
          <cell r="I79">
            <v>1923</v>
          </cell>
          <cell r="J79">
            <v>2054</v>
          </cell>
          <cell r="K79">
            <v>2816</v>
          </cell>
        </row>
        <row r="80">
          <cell r="A80">
            <v>36182</v>
          </cell>
          <cell r="B80">
            <v>581</v>
          </cell>
          <cell r="C80">
            <v>62</v>
          </cell>
          <cell r="D80">
            <v>438</v>
          </cell>
          <cell r="E80">
            <v>309</v>
          </cell>
          <cell r="F80">
            <v>50</v>
          </cell>
          <cell r="G80">
            <v>-831</v>
          </cell>
          <cell r="H80">
            <v>-714</v>
          </cell>
          <cell r="I80">
            <v>2016</v>
          </cell>
          <cell r="J80">
            <v>2071</v>
          </cell>
          <cell r="K80">
            <v>2833</v>
          </cell>
        </row>
        <row r="81">
          <cell r="A81">
            <v>36183</v>
          </cell>
          <cell r="B81">
            <v>578</v>
          </cell>
          <cell r="C81">
            <v>68</v>
          </cell>
          <cell r="D81">
            <v>460</v>
          </cell>
          <cell r="E81">
            <v>307</v>
          </cell>
          <cell r="F81">
            <v>1</v>
          </cell>
          <cell r="G81">
            <v>-819</v>
          </cell>
          <cell r="H81">
            <v>-707</v>
          </cell>
          <cell r="I81">
            <v>2019</v>
          </cell>
          <cell r="J81">
            <v>2039</v>
          </cell>
          <cell r="K81">
            <v>2816</v>
          </cell>
        </row>
        <row r="82">
          <cell r="A82">
            <v>36184</v>
          </cell>
          <cell r="B82">
            <v>572</v>
          </cell>
          <cell r="C82">
            <v>69</v>
          </cell>
          <cell r="D82">
            <v>283</v>
          </cell>
          <cell r="E82">
            <v>305</v>
          </cell>
          <cell r="F82">
            <v>89</v>
          </cell>
          <cell r="G82">
            <v>-803</v>
          </cell>
          <cell r="H82">
            <v>-704</v>
          </cell>
          <cell r="I82">
            <v>1997</v>
          </cell>
          <cell r="J82">
            <v>1938</v>
          </cell>
          <cell r="K82">
            <v>2713</v>
          </cell>
        </row>
        <row r="83">
          <cell r="A83">
            <v>36185</v>
          </cell>
          <cell r="B83">
            <v>580</v>
          </cell>
          <cell r="C83">
            <v>65</v>
          </cell>
          <cell r="D83">
            <v>438</v>
          </cell>
          <cell r="E83">
            <v>312</v>
          </cell>
          <cell r="F83">
            <v>122</v>
          </cell>
          <cell r="G83">
            <v>-812</v>
          </cell>
          <cell r="H83">
            <v>-703</v>
          </cell>
          <cell r="I83">
            <v>2005</v>
          </cell>
          <cell r="J83">
            <v>2065</v>
          </cell>
          <cell r="K83">
            <v>2766</v>
          </cell>
        </row>
        <row r="84">
          <cell r="A84">
            <v>36186</v>
          </cell>
          <cell r="B84">
            <v>552</v>
          </cell>
          <cell r="C84">
            <v>61</v>
          </cell>
          <cell r="D84">
            <v>481</v>
          </cell>
          <cell r="E84">
            <v>301</v>
          </cell>
          <cell r="F84">
            <v>50</v>
          </cell>
          <cell r="G84">
            <v>-829</v>
          </cell>
          <cell r="H84">
            <v>-716</v>
          </cell>
          <cell r="I84">
            <v>2030</v>
          </cell>
          <cell r="J84">
            <v>2102</v>
          </cell>
          <cell r="K84">
            <v>2847</v>
          </cell>
        </row>
        <row r="85">
          <cell r="A85">
            <v>36187</v>
          </cell>
          <cell r="B85">
            <v>128</v>
          </cell>
          <cell r="C85">
            <v>71</v>
          </cell>
          <cell r="D85">
            <v>500</v>
          </cell>
          <cell r="E85">
            <v>311</v>
          </cell>
          <cell r="F85">
            <v>0</v>
          </cell>
          <cell r="G85">
            <v>-728</v>
          </cell>
          <cell r="H85">
            <v>-607</v>
          </cell>
          <cell r="I85">
            <v>1720</v>
          </cell>
          <cell r="J85">
            <v>1716</v>
          </cell>
          <cell r="K85">
            <v>2840</v>
          </cell>
        </row>
        <row r="86">
          <cell r="A86">
            <v>36188</v>
          </cell>
          <cell r="B86">
            <v>36</v>
          </cell>
          <cell r="C86">
            <v>72</v>
          </cell>
          <cell r="D86">
            <v>486</v>
          </cell>
          <cell r="E86">
            <v>315</v>
          </cell>
          <cell r="F86">
            <v>94</v>
          </cell>
          <cell r="G86">
            <v>-668</v>
          </cell>
          <cell r="H86">
            <v>-542</v>
          </cell>
          <cell r="I86">
            <v>1570</v>
          </cell>
          <cell r="J86">
            <v>1675</v>
          </cell>
          <cell r="K86">
            <v>2960</v>
          </cell>
        </row>
        <row r="87">
          <cell r="A87">
            <v>36189</v>
          </cell>
          <cell r="B87">
            <v>441</v>
          </cell>
          <cell r="C87">
            <v>61</v>
          </cell>
          <cell r="D87">
            <v>468</v>
          </cell>
          <cell r="E87">
            <v>322</v>
          </cell>
          <cell r="F87">
            <v>39</v>
          </cell>
          <cell r="G87">
            <v>-753</v>
          </cell>
          <cell r="H87">
            <v>-613</v>
          </cell>
          <cell r="I87">
            <v>1805</v>
          </cell>
          <cell r="J87">
            <v>1796</v>
          </cell>
          <cell r="K87">
            <v>2947</v>
          </cell>
        </row>
        <row r="88">
          <cell r="A88">
            <v>36190</v>
          </cell>
          <cell r="B88">
            <v>491</v>
          </cell>
          <cell r="C88">
            <v>65</v>
          </cell>
          <cell r="D88">
            <v>450</v>
          </cell>
          <cell r="E88">
            <v>327</v>
          </cell>
          <cell r="F88">
            <v>-71</v>
          </cell>
          <cell r="G88">
            <v>-786</v>
          </cell>
          <cell r="H88">
            <v>-720</v>
          </cell>
          <cell r="I88">
            <v>1953</v>
          </cell>
          <cell r="J88">
            <v>1887</v>
          </cell>
          <cell r="K88">
            <v>2903</v>
          </cell>
        </row>
        <row r="89">
          <cell r="A89">
            <v>36191</v>
          </cell>
          <cell r="B89">
            <v>526</v>
          </cell>
          <cell r="C89">
            <v>74</v>
          </cell>
          <cell r="D89">
            <v>461</v>
          </cell>
          <cell r="E89">
            <v>289</v>
          </cell>
          <cell r="F89">
            <v>-46</v>
          </cell>
          <cell r="G89">
            <v>-785</v>
          </cell>
          <cell r="H89">
            <v>-710</v>
          </cell>
          <cell r="I89">
            <v>1931</v>
          </cell>
          <cell r="J89">
            <v>1932</v>
          </cell>
          <cell r="K89">
            <v>2935</v>
          </cell>
        </row>
        <row r="90">
          <cell r="A90">
            <v>36192</v>
          </cell>
          <cell r="B90">
            <v>551</v>
          </cell>
          <cell r="C90">
            <v>68</v>
          </cell>
          <cell r="D90">
            <v>463</v>
          </cell>
          <cell r="E90">
            <v>286</v>
          </cell>
          <cell r="F90">
            <v>-39</v>
          </cell>
          <cell r="G90">
            <v>-804</v>
          </cell>
          <cell r="H90">
            <v>-686</v>
          </cell>
          <cell r="I90">
            <v>1954</v>
          </cell>
          <cell r="J90">
            <v>1918</v>
          </cell>
          <cell r="K90">
            <v>2945</v>
          </cell>
        </row>
        <row r="91">
          <cell r="A91">
            <v>36193</v>
          </cell>
          <cell r="B91">
            <v>570</v>
          </cell>
          <cell r="C91">
            <v>62</v>
          </cell>
          <cell r="D91">
            <v>463</v>
          </cell>
          <cell r="E91">
            <v>318</v>
          </cell>
          <cell r="F91">
            <v>-76</v>
          </cell>
          <cell r="G91">
            <v>-840</v>
          </cell>
          <cell r="H91">
            <v>-655</v>
          </cell>
          <cell r="I91">
            <v>1955</v>
          </cell>
          <cell r="J91">
            <v>1940</v>
          </cell>
          <cell r="K91">
            <v>2940</v>
          </cell>
        </row>
        <row r="92">
          <cell r="A92">
            <v>36194</v>
          </cell>
          <cell r="B92">
            <v>566</v>
          </cell>
          <cell r="C92">
            <v>59</v>
          </cell>
          <cell r="D92">
            <v>466</v>
          </cell>
          <cell r="E92">
            <v>322</v>
          </cell>
          <cell r="F92">
            <v>-107</v>
          </cell>
          <cell r="G92">
            <v>-834</v>
          </cell>
          <cell r="H92">
            <v>-720</v>
          </cell>
          <cell r="I92">
            <v>2025</v>
          </cell>
          <cell r="J92">
            <v>1995</v>
          </cell>
          <cell r="K92">
            <v>2910</v>
          </cell>
        </row>
        <row r="93">
          <cell r="A93">
            <v>36195</v>
          </cell>
          <cell r="B93">
            <v>570</v>
          </cell>
          <cell r="C93">
            <v>64</v>
          </cell>
          <cell r="D93">
            <v>470</v>
          </cell>
          <cell r="E93">
            <v>317</v>
          </cell>
          <cell r="F93">
            <v>-100</v>
          </cell>
          <cell r="G93">
            <v>-843</v>
          </cell>
          <cell r="H93">
            <v>-708</v>
          </cell>
          <cell r="I93">
            <v>2025</v>
          </cell>
          <cell r="J93">
            <v>2035</v>
          </cell>
          <cell r="K93">
            <v>2925</v>
          </cell>
        </row>
        <row r="94">
          <cell r="A94">
            <v>36196</v>
          </cell>
          <cell r="H94">
            <v>-1551</v>
          </cell>
        </row>
        <row r="95">
          <cell r="A95">
            <v>36197</v>
          </cell>
          <cell r="B95">
            <v>588</v>
          </cell>
          <cell r="C95">
            <v>65</v>
          </cell>
          <cell r="D95">
            <v>450</v>
          </cell>
          <cell r="E95">
            <v>327</v>
          </cell>
          <cell r="F95">
            <v>-95</v>
          </cell>
          <cell r="G95">
            <v>-810</v>
          </cell>
          <cell r="H95">
            <v>-696</v>
          </cell>
          <cell r="I95">
            <v>2001</v>
          </cell>
          <cell r="J95">
            <v>2004</v>
          </cell>
          <cell r="K95">
            <v>2960</v>
          </cell>
        </row>
        <row r="96">
          <cell r="A96">
            <v>36198</v>
          </cell>
          <cell r="B96">
            <v>561</v>
          </cell>
          <cell r="C96">
            <v>60</v>
          </cell>
          <cell r="D96">
            <v>446</v>
          </cell>
          <cell r="E96">
            <v>324</v>
          </cell>
          <cell r="F96">
            <v>-54</v>
          </cell>
          <cell r="G96">
            <v>-826</v>
          </cell>
          <cell r="H96">
            <v>-712</v>
          </cell>
          <cell r="I96">
            <v>1986</v>
          </cell>
          <cell r="J96">
            <v>1976</v>
          </cell>
          <cell r="K96">
            <v>2964</v>
          </cell>
        </row>
        <row r="97">
          <cell r="A97">
            <v>36199</v>
          </cell>
          <cell r="B97">
            <v>558</v>
          </cell>
          <cell r="C97">
            <v>66</v>
          </cell>
          <cell r="D97">
            <v>440</v>
          </cell>
          <cell r="E97">
            <v>326</v>
          </cell>
          <cell r="F97">
            <v>-61</v>
          </cell>
          <cell r="G97">
            <v>-842</v>
          </cell>
          <cell r="H97">
            <v>-684</v>
          </cell>
          <cell r="I97">
            <v>2001</v>
          </cell>
          <cell r="J97">
            <v>1942</v>
          </cell>
          <cell r="K97">
            <v>2937</v>
          </cell>
        </row>
        <row r="98">
          <cell r="A98">
            <v>36200</v>
          </cell>
          <cell r="B98">
            <v>596</v>
          </cell>
          <cell r="C98">
            <v>60</v>
          </cell>
          <cell r="D98">
            <v>449</v>
          </cell>
          <cell r="E98">
            <v>323</v>
          </cell>
          <cell r="F98">
            <v>-137</v>
          </cell>
          <cell r="G98">
            <v>-851</v>
          </cell>
          <cell r="H98">
            <v>-702</v>
          </cell>
          <cell r="I98">
            <v>2082</v>
          </cell>
          <cell r="J98">
            <v>2010</v>
          </cell>
          <cell r="K98">
            <v>2901</v>
          </cell>
        </row>
        <row r="99">
          <cell r="A99">
            <v>36201</v>
          </cell>
          <cell r="B99">
            <v>554</v>
          </cell>
          <cell r="C99">
            <v>63</v>
          </cell>
          <cell r="D99">
            <v>448</v>
          </cell>
          <cell r="E99">
            <v>315</v>
          </cell>
          <cell r="F99">
            <v>-58</v>
          </cell>
          <cell r="G99">
            <v>-867</v>
          </cell>
          <cell r="H99">
            <v>-713</v>
          </cell>
          <cell r="I99">
            <v>2027</v>
          </cell>
          <cell r="J99">
            <v>1959</v>
          </cell>
          <cell r="K99">
            <v>2834</v>
          </cell>
        </row>
        <row r="100">
          <cell r="A100">
            <v>36202</v>
          </cell>
          <cell r="B100">
            <v>567</v>
          </cell>
          <cell r="C100">
            <v>62</v>
          </cell>
          <cell r="D100">
            <v>426</v>
          </cell>
          <cell r="E100">
            <v>321</v>
          </cell>
          <cell r="F100">
            <v>-44</v>
          </cell>
          <cell r="G100">
            <v>-852</v>
          </cell>
          <cell r="H100">
            <v>-678</v>
          </cell>
          <cell r="I100">
            <v>1996</v>
          </cell>
          <cell r="J100">
            <v>1964</v>
          </cell>
          <cell r="K100">
            <v>2820</v>
          </cell>
        </row>
        <row r="101">
          <cell r="A101">
            <v>36203</v>
          </cell>
          <cell r="B101">
            <v>454</v>
          </cell>
          <cell r="C101">
            <v>61</v>
          </cell>
          <cell r="D101">
            <v>437</v>
          </cell>
          <cell r="E101">
            <v>324</v>
          </cell>
          <cell r="F101">
            <v>-58</v>
          </cell>
          <cell r="G101">
            <v>-862</v>
          </cell>
          <cell r="H101">
            <v>-658</v>
          </cell>
          <cell r="I101">
            <v>1984</v>
          </cell>
          <cell r="J101">
            <v>1859</v>
          </cell>
          <cell r="K101">
            <v>2776</v>
          </cell>
        </row>
        <row r="102">
          <cell r="A102">
            <v>36204</v>
          </cell>
          <cell r="B102">
            <v>331</v>
          </cell>
          <cell r="C102">
            <v>72</v>
          </cell>
          <cell r="D102">
            <v>441</v>
          </cell>
          <cell r="E102">
            <v>328</v>
          </cell>
          <cell r="F102">
            <v>103</v>
          </cell>
          <cell r="G102">
            <v>-820</v>
          </cell>
          <cell r="H102">
            <v>-584</v>
          </cell>
          <cell r="I102">
            <v>1791</v>
          </cell>
          <cell r="J102">
            <v>1903</v>
          </cell>
          <cell r="K102">
            <v>2859</v>
          </cell>
        </row>
        <row r="103">
          <cell r="A103">
            <v>36205</v>
          </cell>
          <cell r="B103">
            <v>575</v>
          </cell>
          <cell r="C103">
            <v>67</v>
          </cell>
          <cell r="D103">
            <v>440</v>
          </cell>
          <cell r="E103">
            <v>325</v>
          </cell>
          <cell r="F103">
            <v>-59</v>
          </cell>
          <cell r="G103">
            <v>-882</v>
          </cell>
          <cell r="H103">
            <v>-671</v>
          </cell>
          <cell r="I103">
            <v>2003</v>
          </cell>
          <cell r="J103">
            <v>2014</v>
          </cell>
          <cell r="K103">
            <v>2883</v>
          </cell>
        </row>
        <row r="104">
          <cell r="A104">
            <v>36206</v>
          </cell>
          <cell r="B104">
            <v>577</v>
          </cell>
          <cell r="C104">
            <v>59</v>
          </cell>
          <cell r="D104">
            <v>436</v>
          </cell>
          <cell r="E104">
            <v>318</v>
          </cell>
          <cell r="F104">
            <v>-69</v>
          </cell>
          <cell r="G104">
            <v>-880</v>
          </cell>
          <cell r="H104">
            <v>-640</v>
          </cell>
          <cell r="I104">
            <v>2010</v>
          </cell>
          <cell r="J104">
            <v>2020</v>
          </cell>
          <cell r="K104">
            <v>2892</v>
          </cell>
        </row>
        <row r="105">
          <cell r="A105">
            <v>36207</v>
          </cell>
          <cell r="B105">
            <v>581</v>
          </cell>
          <cell r="C105">
            <v>59</v>
          </cell>
          <cell r="D105">
            <v>442</v>
          </cell>
          <cell r="E105">
            <v>323</v>
          </cell>
          <cell r="F105">
            <v>-47</v>
          </cell>
          <cell r="G105">
            <v>-876</v>
          </cell>
          <cell r="H105">
            <v>-654</v>
          </cell>
          <cell r="I105">
            <v>1998</v>
          </cell>
          <cell r="J105">
            <v>2041</v>
          </cell>
          <cell r="K105">
            <v>2937</v>
          </cell>
        </row>
        <row r="106">
          <cell r="A106">
            <v>36208</v>
          </cell>
          <cell r="B106">
            <v>595</v>
          </cell>
          <cell r="C106">
            <v>62</v>
          </cell>
          <cell r="D106">
            <v>443</v>
          </cell>
          <cell r="E106">
            <v>276</v>
          </cell>
          <cell r="F106">
            <v>-90</v>
          </cell>
          <cell r="G106">
            <v>-838</v>
          </cell>
          <cell r="H106">
            <v>-662</v>
          </cell>
          <cell r="I106">
            <v>1990</v>
          </cell>
          <cell r="J106">
            <v>1976</v>
          </cell>
          <cell r="K106">
            <v>2926</v>
          </cell>
        </row>
        <row r="107">
          <cell r="A107">
            <v>36209</v>
          </cell>
          <cell r="B107">
            <v>585</v>
          </cell>
          <cell r="C107">
            <v>69</v>
          </cell>
          <cell r="D107">
            <v>449</v>
          </cell>
          <cell r="E107">
            <v>312</v>
          </cell>
          <cell r="F107">
            <v>-86</v>
          </cell>
          <cell r="G107">
            <v>-884</v>
          </cell>
          <cell r="H107">
            <v>-639</v>
          </cell>
          <cell r="I107">
            <v>2017</v>
          </cell>
          <cell r="J107">
            <v>1972</v>
          </cell>
          <cell r="K107">
            <v>2924</v>
          </cell>
        </row>
        <row r="108">
          <cell r="A108">
            <v>36210</v>
          </cell>
          <cell r="B108">
            <v>573</v>
          </cell>
          <cell r="C108">
            <v>61</v>
          </cell>
          <cell r="D108">
            <v>460</v>
          </cell>
          <cell r="E108">
            <v>330</v>
          </cell>
          <cell r="F108">
            <v>-77</v>
          </cell>
          <cell r="G108">
            <v>-876</v>
          </cell>
          <cell r="H108">
            <v>-654</v>
          </cell>
          <cell r="I108">
            <v>2001</v>
          </cell>
          <cell r="J108">
            <v>1995</v>
          </cell>
          <cell r="K108">
            <v>2966</v>
          </cell>
        </row>
        <row r="109">
          <cell r="A109">
            <v>36211</v>
          </cell>
          <cell r="B109">
            <v>581</v>
          </cell>
          <cell r="C109">
            <v>59</v>
          </cell>
          <cell r="D109">
            <v>466</v>
          </cell>
          <cell r="E109">
            <v>329</v>
          </cell>
          <cell r="F109">
            <v>-150</v>
          </cell>
          <cell r="G109">
            <v>-899</v>
          </cell>
          <cell r="H109">
            <v>-606</v>
          </cell>
          <cell r="I109">
            <v>2045</v>
          </cell>
          <cell r="J109">
            <v>1965</v>
          </cell>
          <cell r="K109">
            <v>2952</v>
          </cell>
        </row>
        <row r="110">
          <cell r="A110">
            <v>36212</v>
          </cell>
          <cell r="B110">
            <v>577</v>
          </cell>
          <cell r="C110">
            <v>64</v>
          </cell>
          <cell r="D110">
            <v>459</v>
          </cell>
          <cell r="E110">
            <v>329</v>
          </cell>
          <cell r="F110">
            <v>-131</v>
          </cell>
          <cell r="G110">
            <v>-907</v>
          </cell>
          <cell r="H110">
            <v>-641</v>
          </cell>
          <cell r="I110">
            <v>2065</v>
          </cell>
          <cell r="J110">
            <v>1992</v>
          </cell>
          <cell r="K110">
            <v>2915</v>
          </cell>
        </row>
        <row r="111">
          <cell r="A111">
            <v>36213</v>
          </cell>
          <cell r="B111">
            <v>570</v>
          </cell>
          <cell r="C111">
            <v>67</v>
          </cell>
          <cell r="D111">
            <v>455</v>
          </cell>
          <cell r="E111">
            <v>270</v>
          </cell>
          <cell r="F111">
            <v>-72</v>
          </cell>
          <cell r="G111">
            <v>-900</v>
          </cell>
          <cell r="H111">
            <v>-654</v>
          </cell>
          <cell r="I111">
            <v>2010</v>
          </cell>
          <cell r="J111">
            <v>1970</v>
          </cell>
          <cell r="K111">
            <v>2860</v>
          </cell>
        </row>
        <row r="112">
          <cell r="A112">
            <v>36214</v>
          </cell>
          <cell r="B112">
            <v>562</v>
          </cell>
          <cell r="C112">
            <v>62</v>
          </cell>
          <cell r="D112">
            <v>384</v>
          </cell>
          <cell r="E112">
            <v>325</v>
          </cell>
          <cell r="F112">
            <v>-60</v>
          </cell>
          <cell r="G112">
            <v>-909</v>
          </cell>
          <cell r="H112">
            <v>-599</v>
          </cell>
          <cell r="I112">
            <v>1945</v>
          </cell>
          <cell r="J112">
            <v>1975</v>
          </cell>
          <cell r="K112">
            <v>2895</v>
          </cell>
        </row>
        <row r="113">
          <cell r="A113">
            <v>36215</v>
          </cell>
          <cell r="B113">
            <v>578</v>
          </cell>
          <cell r="C113">
            <v>68</v>
          </cell>
          <cell r="D113">
            <v>330</v>
          </cell>
          <cell r="E113">
            <v>322</v>
          </cell>
          <cell r="F113">
            <v>-75</v>
          </cell>
          <cell r="G113">
            <v>-858</v>
          </cell>
          <cell r="H113">
            <v>-600</v>
          </cell>
          <cell r="I113">
            <v>1905</v>
          </cell>
          <cell r="J113">
            <v>1900</v>
          </cell>
          <cell r="K113">
            <v>2890</v>
          </cell>
        </row>
        <row r="114">
          <cell r="A114">
            <v>36216</v>
          </cell>
          <cell r="B114">
            <v>573</v>
          </cell>
          <cell r="C114">
            <v>62</v>
          </cell>
          <cell r="D114">
            <v>362</v>
          </cell>
          <cell r="E114">
            <v>320</v>
          </cell>
          <cell r="F114">
            <v>-87</v>
          </cell>
          <cell r="G114">
            <v>-853</v>
          </cell>
          <cell r="H114">
            <v>-661</v>
          </cell>
          <cell r="I114">
            <v>1940</v>
          </cell>
          <cell r="J114">
            <v>1955</v>
          </cell>
          <cell r="K114">
            <v>2875</v>
          </cell>
        </row>
        <row r="115">
          <cell r="A115">
            <v>36217</v>
          </cell>
          <cell r="B115">
            <v>474</v>
          </cell>
          <cell r="C115">
            <v>53</v>
          </cell>
          <cell r="D115">
            <v>416</v>
          </cell>
          <cell r="E115">
            <v>326</v>
          </cell>
          <cell r="F115">
            <v>-30</v>
          </cell>
          <cell r="G115">
            <v>-844</v>
          </cell>
          <cell r="H115">
            <v>-631</v>
          </cell>
          <cell r="I115">
            <v>1896</v>
          </cell>
          <cell r="J115">
            <v>1862</v>
          </cell>
          <cell r="K115">
            <v>2854</v>
          </cell>
        </row>
        <row r="116">
          <cell r="A116">
            <v>36218</v>
          </cell>
          <cell r="B116">
            <v>596</v>
          </cell>
          <cell r="C116">
            <v>63</v>
          </cell>
          <cell r="D116">
            <v>423</v>
          </cell>
          <cell r="E116">
            <v>328</v>
          </cell>
          <cell r="F116">
            <v>-100</v>
          </cell>
          <cell r="G116">
            <v>-822</v>
          </cell>
          <cell r="H116">
            <v>-627</v>
          </cell>
          <cell r="I116">
            <v>1940</v>
          </cell>
          <cell r="J116">
            <v>2003</v>
          </cell>
          <cell r="K116">
            <v>2947</v>
          </cell>
        </row>
        <row r="117">
          <cell r="A117">
            <v>36219</v>
          </cell>
          <cell r="B117">
            <v>586</v>
          </cell>
          <cell r="C117">
            <v>50</v>
          </cell>
          <cell r="D117">
            <v>442</v>
          </cell>
          <cell r="E117">
            <v>330</v>
          </cell>
          <cell r="F117">
            <v>-154</v>
          </cell>
          <cell r="G117">
            <v>-839</v>
          </cell>
          <cell r="H117">
            <v>-723</v>
          </cell>
          <cell r="I117">
            <v>2006</v>
          </cell>
          <cell r="J117">
            <v>1934</v>
          </cell>
          <cell r="K117">
            <v>2939</v>
          </cell>
        </row>
        <row r="118">
          <cell r="A118">
            <v>36220</v>
          </cell>
          <cell r="B118">
            <v>563</v>
          </cell>
          <cell r="C118">
            <v>47</v>
          </cell>
          <cell r="D118">
            <v>449</v>
          </cell>
          <cell r="E118">
            <v>306</v>
          </cell>
          <cell r="F118">
            <v>-56</v>
          </cell>
          <cell r="G118">
            <v>-943</v>
          </cell>
          <cell r="H118">
            <v>-584</v>
          </cell>
          <cell r="I118">
            <v>1963</v>
          </cell>
          <cell r="J118">
            <v>1902</v>
          </cell>
          <cell r="K118">
            <v>2915</v>
          </cell>
        </row>
        <row r="119">
          <cell r="A119">
            <v>36221</v>
          </cell>
          <cell r="B119">
            <v>573</v>
          </cell>
          <cell r="C119">
            <v>46</v>
          </cell>
          <cell r="D119">
            <v>442</v>
          </cell>
          <cell r="E119">
            <v>321</v>
          </cell>
          <cell r="F119">
            <v>-75</v>
          </cell>
          <cell r="G119">
            <v>-922</v>
          </cell>
          <cell r="H119">
            <v>-623</v>
          </cell>
          <cell r="I119">
            <v>1985</v>
          </cell>
          <cell r="J119">
            <v>1967</v>
          </cell>
          <cell r="K119">
            <v>2912</v>
          </cell>
        </row>
        <row r="120">
          <cell r="A120">
            <v>36222</v>
          </cell>
          <cell r="B120">
            <v>567</v>
          </cell>
          <cell r="C120">
            <v>60</v>
          </cell>
          <cell r="D120">
            <v>434</v>
          </cell>
          <cell r="E120">
            <v>324</v>
          </cell>
          <cell r="F120">
            <v>-78</v>
          </cell>
          <cell r="G120">
            <v>-924</v>
          </cell>
          <cell r="H120">
            <v>-646</v>
          </cell>
          <cell r="I120">
            <v>2029</v>
          </cell>
          <cell r="J120">
            <v>1970</v>
          </cell>
          <cell r="K120">
            <v>2857</v>
          </cell>
        </row>
        <row r="121">
          <cell r="A121">
            <v>36223</v>
          </cell>
          <cell r="B121">
            <v>540</v>
          </cell>
          <cell r="C121">
            <v>59</v>
          </cell>
          <cell r="D121">
            <v>429</v>
          </cell>
          <cell r="E121">
            <v>319</v>
          </cell>
          <cell r="F121">
            <v>-59</v>
          </cell>
          <cell r="G121">
            <v>-928</v>
          </cell>
          <cell r="H121">
            <v>-606</v>
          </cell>
          <cell r="I121">
            <v>1952</v>
          </cell>
          <cell r="J121">
            <v>1918</v>
          </cell>
          <cell r="K121">
            <v>2862</v>
          </cell>
        </row>
        <row r="122">
          <cell r="A122">
            <v>36224</v>
          </cell>
          <cell r="B122">
            <v>551</v>
          </cell>
          <cell r="C122">
            <v>62</v>
          </cell>
          <cell r="D122">
            <v>451</v>
          </cell>
          <cell r="E122">
            <v>326</v>
          </cell>
          <cell r="F122">
            <v>-75</v>
          </cell>
          <cell r="G122">
            <v>-884</v>
          </cell>
          <cell r="H122">
            <v>-632</v>
          </cell>
          <cell r="I122">
            <v>1939</v>
          </cell>
          <cell r="J122">
            <v>1894</v>
          </cell>
          <cell r="K122">
            <v>2835</v>
          </cell>
        </row>
        <row r="123">
          <cell r="A123">
            <v>36225</v>
          </cell>
          <cell r="B123">
            <v>550</v>
          </cell>
          <cell r="C123">
            <v>60</v>
          </cell>
          <cell r="D123">
            <v>430</v>
          </cell>
          <cell r="E123">
            <v>326</v>
          </cell>
          <cell r="F123">
            <v>-49</v>
          </cell>
          <cell r="G123">
            <v>-922</v>
          </cell>
          <cell r="H123">
            <v>-578</v>
          </cell>
          <cell r="I123">
            <v>1910</v>
          </cell>
          <cell r="J123">
            <v>1920</v>
          </cell>
          <cell r="K123">
            <v>2839</v>
          </cell>
        </row>
        <row r="124">
          <cell r="A124">
            <v>36226</v>
          </cell>
          <cell r="B124">
            <v>545</v>
          </cell>
          <cell r="C124">
            <v>50</v>
          </cell>
          <cell r="D124">
            <v>444</v>
          </cell>
          <cell r="E124">
            <v>319</v>
          </cell>
          <cell r="F124">
            <v>-63</v>
          </cell>
          <cell r="G124">
            <v>-923</v>
          </cell>
          <cell r="H124">
            <v>-560</v>
          </cell>
          <cell r="I124">
            <v>1905</v>
          </cell>
          <cell r="J124">
            <v>1945</v>
          </cell>
          <cell r="K124">
            <v>2876</v>
          </cell>
        </row>
        <row r="125">
          <cell r="A125">
            <v>36227</v>
          </cell>
          <cell r="B125">
            <v>560</v>
          </cell>
          <cell r="C125">
            <v>55</v>
          </cell>
          <cell r="D125">
            <v>460</v>
          </cell>
          <cell r="E125">
            <v>322</v>
          </cell>
          <cell r="F125">
            <v>-94</v>
          </cell>
          <cell r="G125">
            <v>-938</v>
          </cell>
          <cell r="H125">
            <v>-557</v>
          </cell>
          <cell r="I125">
            <v>1980</v>
          </cell>
          <cell r="J125">
            <v>1994</v>
          </cell>
          <cell r="K125">
            <v>2890</v>
          </cell>
        </row>
        <row r="126">
          <cell r="A126">
            <v>36228</v>
          </cell>
          <cell r="B126">
            <v>560</v>
          </cell>
          <cell r="C126">
            <v>59</v>
          </cell>
          <cell r="D126">
            <v>455</v>
          </cell>
          <cell r="E126">
            <v>316</v>
          </cell>
          <cell r="F126">
            <v>-92</v>
          </cell>
          <cell r="G126">
            <v>-937</v>
          </cell>
          <cell r="H126">
            <v>-573</v>
          </cell>
          <cell r="I126">
            <v>2005</v>
          </cell>
          <cell r="J126">
            <v>1984</v>
          </cell>
          <cell r="K126">
            <v>2870</v>
          </cell>
        </row>
        <row r="127">
          <cell r="A127">
            <v>36229</v>
          </cell>
          <cell r="B127">
            <v>542</v>
          </cell>
          <cell r="C127">
            <v>60</v>
          </cell>
          <cell r="D127">
            <v>417</v>
          </cell>
          <cell r="E127">
            <v>316</v>
          </cell>
          <cell r="F127">
            <v>-89</v>
          </cell>
          <cell r="G127">
            <v>-938</v>
          </cell>
          <cell r="H127">
            <v>-592</v>
          </cell>
          <cell r="I127">
            <v>2003</v>
          </cell>
          <cell r="J127">
            <v>1911</v>
          </cell>
          <cell r="K127">
            <v>2812</v>
          </cell>
        </row>
        <row r="128">
          <cell r="A128">
            <v>36230</v>
          </cell>
          <cell r="B128">
            <v>563</v>
          </cell>
          <cell r="C128">
            <v>36</v>
          </cell>
          <cell r="D128">
            <v>430</v>
          </cell>
          <cell r="E128">
            <v>322</v>
          </cell>
          <cell r="F128">
            <v>-66</v>
          </cell>
          <cell r="G128">
            <v>-949</v>
          </cell>
          <cell r="H128">
            <v>-559</v>
          </cell>
          <cell r="I128">
            <v>1950</v>
          </cell>
          <cell r="J128">
            <v>1942</v>
          </cell>
          <cell r="K128">
            <v>2818</v>
          </cell>
        </row>
        <row r="129">
          <cell r="A129">
            <v>36231</v>
          </cell>
          <cell r="B129">
            <v>538</v>
          </cell>
          <cell r="C129">
            <v>32</v>
          </cell>
          <cell r="D129">
            <v>462</v>
          </cell>
          <cell r="E129">
            <v>314</v>
          </cell>
          <cell r="F129">
            <v>-96</v>
          </cell>
          <cell r="G129">
            <v>-931</v>
          </cell>
          <cell r="H129">
            <v>-587</v>
          </cell>
          <cell r="I129">
            <v>1987</v>
          </cell>
          <cell r="J129">
            <v>1944</v>
          </cell>
          <cell r="K129">
            <v>2821</v>
          </cell>
        </row>
        <row r="130">
          <cell r="A130">
            <v>36232</v>
          </cell>
          <cell r="B130">
            <v>567</v>
          </cell>
          <cell r="C130">
            <v>30</v>
          </cell>
          <cell r="D130">
            <v>468</v>
          </cell>
          <cell r="E130">
            <v>328</v>
          </cell>
          <cell r="F130">
            <v>-79</v>
          </cell>
          <cell r="G130">
            <v>-923</v>
          </cell>
          <cell r="H130">
            <v>-546</v>
          </cell>
          <cell r="I130">
            <v>1926</v>
          </cell>
          <cell r="J130">
            <v>1958</v>
          </cell>
          <cell r="K130">
            <v>2865</v>
          </cell>
        </row>
        <row r="131">
          <cell r="A131">
            <v>36233</v>
          </cell>
          <cell r="B131">
            <v>546</v>
          </cell>
          <cell r="C131">
            <v>52</v>
          </cell>
          <cell r="D131">
            <v>460</v>
          </cell>
          <cell r="E131">
            <v>323</v>
          </cell>
          <cell r="F131">
            <v>-77</v>
          </cell>
          <cell r="G131">
            <v>-924</v>
          </cell>
          <cell r="H131">
            <v>-551</v>
          </cell>
          <cell r="I131">
            <v>1934</v>
          </cell>
          <cell r="J131">
            <v>1950</v>
          </cell>
          <cell r="K131">
            <v>2929</v>
          </cell>
        </row>
        <row r="132">
          <cell r="A132">
            <v>36234</v>
          </cell>
          <cell r="B132">
            <v>543</v>
          </cell>
          <cell r="C132">
            <v>46</v>
          </cell>
          <cell r="D132">
            <v>436</v>
          </cell>
          <cell r="E132">
            <v>316</v>
          </cell>
          <cell r="F132">
            <v>-79</v>
          </cell>
          <cell r="G132">
            <v>-940</v>
          </cell>
          <cell r="H132">
            <v>-572</v>
          </cell>
          <cell r="I132">
            <v>1962</v>
          </cell>
          <cell r="J132">
            <v>1902</v>
          </cell>
          <cell r="K132">
            <v>2896</v>
          </cell>
        </row>
        <row r="133">
          <cell r="A133">
            <v>36235</v>
          </cell>
          <cell r="B133">
            <v>565</v>
          </cell>
          <cell r="C133">
            <v>46</v>
          </cell>
          <cell r="D133">
            <v>440</v>
          </cell>
          <cell r="E133">
            <v>327</v>
          </cell>
          <cell r="F133">
            <v>-99</v>
          </cell>
          <cell r="G133">
            <v>-926</v>
          </cell>
          <cell r="H133">
            <v>-587</v>
          </cell>
          <cell r="I133">
            <v>1964</v>
          </cell>
          <cell r="J133">
            <v>1892</v>
          </cell>
          <cell r="K133">
            <v>2865</v>
          </cell>
        </row>
        <row r="134">
          <cell r="A134">
            <v>36236</v>
          </cell>
          <cell r="B134">
            <v>580</v>
          </cell>
          <cell r="C134">
            <v>50</v>
          </cell>
          <cell r="D134">
            <v>471</v>
          </cell>
          <cell r="E134">
            <v>261</v>
          </cell>
          <cell r="F134">
            <v>-102</v>
          </cell>
          <cell r="G134">
            <v>-926</v>
          </cell>
          <cell r="H134">
            <v>-630</v>
          </cell>
          <cell r="I134">
            <v>1994</v>
          </cell>
          <cell r="J134">
            <v>1941</v>
          </cell>
          <cell r="K134">
            <v>2828</v>
          </cell>
        </row>
        <row r="135">
          <cell r="A135">
            <v>36237</v>
          </cell>
          <cell r="B135">
            <v>574</v>
          </cell>
          <cell r="C135">
            <v>56</v>
          </cell>
          <cell r="D135">
            <v>472</v>
          </cell>
          <cell r="E135">
            <v>319</v>
          </cell>
          <cell r="F135">
            <v>-120</v>
          </cell>
          <cell r="G135">
            <v>-948</v>
          </cell>
          <cell r="H135">
            <v>-602</v>
          </cell>
          <cell r="I135">
            <v>2015</v>
          </cell>
          <cell r="J135">
            <v>2016</v>
          </cell>
          <cell r="K135">
            <v>2862</v>
          </cell>
        </row>
        <row r="136">
          <cell r="A136">
            <v>36238</v>
          </cell>
          <cell r="B136">
            <v>562</v>
          </cell>
          <cell r="C136">
            <v>51</v>
          </cell>
          <cell r="D136">
            <v>465</v>
          </cell>
          <cell r="E136">
            <v>323</v>
          </cell>
          <cell r="F136">
            <v>-114</v>
          </cell>
          <cell r="G136">
            <v>-917</v>
          </cell>
          <cell r="H136">
            <v>-493</v>
          </cell>
          <cell r="I136">
            <v>1891</v>
          </cell>
          <cell r="J136">
            <v>1967</v>
          </cell>
          <cell r="K136">
            <v>2936</v>
          </cell>
        </row>
        <row r="137">
          <cell r="A137">
            <v>36239</v>
          </cell>
          <cell r="B137">
            <v>575</v>
          </cell>
          <cell r="C137">
            <v>55</v>
          </cell>
          <cell r="D137">
            <v>476</v>
          </cell>
          <cell r="E137">
            <v>319</v>
          </cell>
          <cell r="F137">
            <v>-109</v>
          </cell>
          <cell r="G137">
            <v>-926</v>
          </cell>
          <cell r="H137">
            <v>-449</v>
          </cell>
          <cell r="I137">
            <v>1847</v>
          </cell>
          <cell r="J137">
            <v>1944</v>
          </cell>
          <cell r="K137">
            <v>3029</v>
          </cell>
        </row>
        <row r="138">
          <cell r="A138">
            <v>36240</v>
          </cell>
          <cell r="B138">
            <v>565</v>
          </cell>
          <cell r="C138">
            <v>59</v>
          </cell>
          <cell r="D138">
            <v>474</v>
          </cell>
          <cell r="E138">
            <v>314</v>
          </cell>
          <cell r="F138">
            <v>-160</v>
          </cell>
          <cell r="G138">
            <v>-987</v>
          </cell>
          <cell r="H138">
            <v>-517</v>
          </cell>
          <cell r="I138">
            <v>1983</v>
          </cell>
          <cell r="J138">
            <v>1943</v>
          </cell>
          <cell r="K138">
            <v>2986</v>
          </cell>
        </row>
        <row r="139">
          <cell r="A139">
            <v>36241</v>
          </cell>
          <cell r="B139">
            <v>586</v>
          </cell>
          <cell r="C139">
            <v>60</v>
          </cell>
          <cell r="D139">
            <v>460</v>
          </cell>
          <cell r="E139">
            <v>315</v>
          </cell>
          <cell r="F139">
            <v>-90</v>
          </cell>
          <cell r="G139">
            <v>-979</v>
          </cell>
          <cell r="H139">
            <v>-508</v>
          </cell>
          <cell r="I139">
            <v>1904</v>
          </cell>
          <cell r="J139">
            <v>1940</v>
          </cell>
          <cell r="K139">
            <v>3075</v>
          </cell>
        </row>
        <row r="140">
          <cell r="A140">
            <v>36242</v>
          </cell>
          <cell r="B140">
            <v>537</v>
          </cell>
          <cell r="C140">
            <v>62</v>
          </cell>
          <cell r="D140">
            <v>439</v>
          </cell>
          <cell r="E140">
            <v>303</v>
          </cell>
          <cell r="F140">
            <v>-128</v>
          </cell>
          <cell r="G140">
            <v>-972</v>
          </cell>
          <cell r="H140">
            <v>-473</v>
          </cell>
          <cell r="I140">
            <v>1899</v>
          </cell>
          <cell r="J140">
            <v>1842</v>
          </cell>
          <cell r="K140">
            <v>3070</v>
          </cell>
        </row>
        <row r="141">
          <cell r="A141">
            <v>36243</v>
          </cell>
          <cell r="B141">
            <v>161</v>
          </cell>
          <cell r="C141">
            <v>73</v>
          </cell>
          <cell r="D141">
            <v>500</v>
          </cell>
          <cell r="E141">
            <v>307</v>
          </cell>
          <cell r="F141">
            <v>-67</v>
          </cell>
          <cell r="G141">
            <v>-968</v>
          </cell>
          <cell r="H141">
            <v>-514</v>
          </cell>
          <cell r="I141">
            <v>1865</v>
          </cell>
          <cell r="J141">
            <v>1591</v>
          </cell>
          <cell r="K141">
            <v>2795</v>
          </cell>
        </row>
        <row r="142">
          <cell r="A142">
            <v>36244</v>
          </cell>
          <cell r="B142">
            <v>589</v>
          </cell>
          <cell r="C142">
            <v>60</v>
          </cell>
          <cell r="D142">
            <v>509</v>
          </cell>
          <cell r="E142">
            <v>292</v>
          </cell>
          <cell r="F142">
            <v>-85</v>
          </cell>
          <cell r="G142">
            <v>-996</v>
          </cell>
          <cell r="H142">
            <v>-566</v>
          </cell>
          <cell r="I142">
            <v>2000</v>
          </cell>
          <cell r="J142">
            <v>2019</v>
          </cell>
          <cell r="K142">
            <v>2807</v>
          </cell>
        </row>
        <row r="143">
          <cell r="A143">
            <v>36245</v>
          </cell>
          <cell r="B143">
            <v>586</v>
          </cell>
          <cell r="C143">
            <v>56</v>
          </cell>
          <cell r="D143">
            <v>524</v>
          </cell>
          <cell r="E143">
            <v>318</v>
          </cell>
          <cell r="F143">
            <v>-89</v>
          </cell>
          <cell r="G143">
            <v>-1012</v>
          </cell>
          <cell r="H143">
            <v>-532</v>
          </cell>
          <cell r="I143">
            <v>2023</v>
          </cell>
          <cell r="J143">
            <v>2037</v>
          </cell>
          <cell r="K143">
            <v>2865</v>
          </cell>
        </row>
        <row r="144">
          <cell r="A144">
            <v>36246</v>
          </cell>
          <cell r="B144">
            <v>591</v>
          </cell>
          <cell r="C144">
            <v>57</v>
          </cell>
          <cell r="D144">
            <v>529</v>
          </cell>
          <cell r="E144">
            <v>317</v>
          </cell>
          <cell r="F144">
            <v>-127</v>
          </cell>
          <cell r="G144">
            <v>-976</v>
          </cell>
          <cell r="H144">
            <v>-528</v>
          </cell>
          <cell r="I144">
            <v>2028</v>
          </cell>
          <cell r="J144">
            <v>2030</v>
          </cell>
          <cell r="K144">
            <v>2906</v>
          </cell>
        </row>
        <row r="145">
          <cell r="A145">
            <v>36247</v>
          </cell>
          <cell r="B145">
            <v>599</v>
          </cell>
          <cell r="C145">
            <v>59</v>
          </cell>
          <cell r="D145">
            <v>518</v>
          </cell>
          <cell r="E145">
            <v>293</v>
          </cell>
          <cell r="F145">
            <v>-125</v>
          </cell>
          <cell r="G145">
            <v>-965</v>
          </cell>
          <cell r="H145">
            <v>-577</v>
          </cell>
          <cell r="I145">
            <v>2061</v>
          </cell>
          <cell r="J145">
            <v>1982</v>
          </cell>
          <cell r="K145">
            <v>2887</v>
          </cell>
        </row>
        <row r="146">
          <cell r="A146">
            <v>36248</v>
          </cell>
          <cell r="B146">
            <v>604</v>
          </cell>
          <cell r="C146">
            <v>57</v>
          </cell>
          <cell r="D146">
            <v>504</v>
          </cell>
          <cell r="E146">
            <v>317</v>
          </cell>
          <cell r="F146">
            <v>-109</v>
          </cell>
          <cell r="G146">
            <v>-975</v>
          </cell>
          <cell r="H146">
            <v>-528</v>
          </cell>
          <cell r="I146">
            <v>2000</v>
          </cell>
          <cell r="J146">
            <v>1934</v>
          </cell>
          <cell r="K146">
            <v>2922</v>
          </cell>
        </row>
        <row r="147">
          <cell r="A147">
            <v>36249</v>
          </cell>
          <cell r="B147">
            <v>608</v>
          </cell>
          <cell r="C147">
            <v>57</v>
          </cell>
          <cell r="D147">
            <v>520</v>
          </cell>
          <cell r="E147">
            <v>322</v>
          </cell>
          <cell r="F147">
            <v>-123</v>
          </cell>
          <cell r="G147">
            <v>-982</v>
          </cell>
          <cell r="H147">
            <v>-576</v>
          </cell>
          <cell r="I147">
            <v>2043</v>
          </cell>
          <cell r="J147">
            <v>1965</v>
          </cell>
          <cell r="K147">
            <v>2973</v>
          </cell>
        </row>
        <row r="148">
          <cell r="A148">
            <v>36250</v>
          </cell>
        </row>
        <row r="149">
          <cell r="A149">
            <v>36251</v>
          </cell>
          <cell r="B149">
            <v>544</v>
          </cell>
          <cell r="C149">
            <v>62</v>
          </cell>
          <cell r="D149">
            <v>574</v>
          </cell>
          <cell r="E149">
            <v>309</v>
          </cell>
          <cell r="F149">
            <v>-97</v>
          </cell>
          <cell r="G149">
            <v>-959</v>
          </cell>
          <cell r="H149">
            <v>-465</v>
          </cell>
          <cell r="I149">
            <v>1894</v>
          </cell>
          <cell r="J149">
            <v>1809</v>
          </cell>
          <cell r="K149">
            <v>2967</v>
          </cell>
        </row>
        <row r="150">
          <cell r="A150">
            <v>36252</v>
          </cell>
          <cell r="B150">
            <v>529</v>
          </cell>
          <cell r="C150">
            <v>65</v>
          </cell>
          <cell r="D150">
            <v>546</v>
          </cell>
          <cell r="E150">
            <v>318</v>
          </cell>
          <cell r="F150">
            <v>-143</v>
          </cell>
          <cell r="G150">
            <v>-929</v>
          </cell>
          <cell r="H150">
            <v>-496</v>
          </cell>
          <cell r="I150">
            <v>1971</v>
          </cell>
          <cell r="J150">
            <v>1879</v>
          </cell>
          <cell r="K150">
            <v>2926</v>
          </cell>
        </row>
        <row r="151">
          <cell r="A151">
            <v>36253</v>
          </cell>
          <cell r="B151">
            <v>544</v>
          </cell>
          <cell r="C151">
            <v>62</v>
          </cell>
          <cell r="D151">
            <v>544</v>
          </cell>
          <cell r="E151">
            <v>315</v>
          </cell>
          <cell r="F151">
            <v>-137</v>
          </cell>
          <cell r="G151">
            <v>-930</v>
          </cell>
          <cell r="H151">
            <v>-490</v>
          </cell>
          <cell r="I151">
            <v>1950</v>
          </cell>
          <cell r="J151">
            <v>1920</v>
          </cell>
          <cell r="K151">
            <v>2900</v>
          </cell>
        </row>
        <row r="152">
          <cell r="A152">
            <v>36254</v>
          </cell>
          <cell r="B152">
            <v>589</v>
          </cell>
          <cell r="C152">
            <v>58</v>
          </cell>
          <cell r="D152">
            <v>552</v>
          </cell>
          <cell r="E152">
            <v>310</v>
          </cell>
          <cell r="F152">
            <v>-96</v>
          </cell>
          <cell r="G152">
            <v>-946</v>
          </cell>
          <cell r="H152">
            <v>-505</v>
          </cell>
          <cell r="I152">
            <v>1900</v>
          </cell>
          <cell r="J152">
            <v>1945</v>
          </cell>
          <cell r="K152">
            <v>2860</v>
          </cell>
        </row>
        <row r="153">
          <cell r="A153">
            <v>36255</v>
          </cell>
          <cell r="B153">
            <v>594</v>
          </cell>
          <cell r="C153">
            <v>57</v>
          </cell>
          <cell r="D153">
            <v>557</v>
          </cell>
          <cell r="E153">
            <v>314</v>
          </cell>
          <cell r="F153">
            <v>-96</v>
          </cell>
          <cell r="G153">
            <v>-945</v>
          </cell>
          <cell r="H153">
            <v>-472</v>
          </cell>
          <cell r="I153">
            <v>1915</v>
          </cell>
          <cell r="J153">
            <v>1905</v>
          </cell>
          <cell r="K153">
            <v>2845</v>
          </cell>
        </row>
        <row r="154">
          <cell r="A154">
            <v>36256</v>
          </cell>
          <cell r="B154">
            <v>605</v>
          </cell>
          <cell r="C154">
            <v>60</v>
          </cell>
          <cell r="D154">
            <v>544</v>
          </cell>
          <cell r="E154">
            <v>315</v>
          </cell>
          <cell r="F154">
            <v>-85</v>
          </cell>
          <cell r="G154">
            <v>-994</v>
          </cell>
          <cell r="H154">
            <v>-464</v>
          </cell>
          <cell r="I154">
            <v>1880</v>
          </cell>
          <cell r="J154">
            <v>1950</v>
          </cell>
          <cell r="K154">
            <v>2915</v>
          </cell>
        </row>
        <row r="155">
          <cell r="A155">
            <v>36257</v>
          </cell>
          <cell r="B155">
            <v>588</v>
          </cell>
          <cell r="C155">
            <v>63</v>
          </cell>
          <cell r="D155">
            <v>540</v>
          </cell>
          <cell r="E155">
            <v>309</v>
          </cell>
          <cell r="F155">
            <v>-72</v>
          </cell>
          <cell r="G155">
            <v>-976</v>
          </cell>
          <cell r="H155">
            <v>-462</v>
          </cell>
          <cell r="I155">
            <v>1903</v>
          </cell>
          <cell r="J155">
            <v>1887</v>
          </cell>
          <cell r="K155">
            <v>2923</v>
          </cell>
        </row>
        <row r="156">
          <cell r="A156">
            <v>36258</v>
          </cell>
          <cell r="B156">
            <v>592</v>
          </cell>
          <cell r="C156">
            <v>56</v>
          </cell>
          <cell r="D156">
            <v>525</v>
          </cell>
          <cell r="E156">
            <v>311</v>
          </cell>
          <cell r="F156">
            <v>-78</v>
          </cell>
          <cell r="G156">
            <v>-982</v>
          </cell>
          <cell r="H156">
            <v>-462</v>
          </cell>
          <cell r="I156">
            <v>1882</v>
          </cell>
          <cell r="J156">
            <v>1870</v>
          </cell>
          <cell r="K156">
            <v>2903</v>
          </cell>
        </row>
        <row r="157">
          <cell r="A157">
            <v>36259</v>
          </cell>
          <cell r="B157">
            <v>593</v>
          </cell>
          <cell r="C157">
            <v>55</v>
          </cell>
          <cell r="D157">
            <v>531</v>
          </cell>
          <cell r="E157">
            <v>305</v>
          </cell>
          <cell r="F157">
            <v>-74</v>
          </cell>
          <cell r="G157">
            <v>-1016</v>
          </cell>
          <cell r="H157">
            <v>-470</v>
          </cell>
          <cell r="I157">
            <v>1921</v>
          </cell>
          <cell r="J157">
            <v>1894</v>
          </cell>
          <cell r="K157">
            <v>2856</v>
          </cell>
        </row>
        <row r="158">
          <cell r="A158">
            <v>36260</v>
          </cell>
          <cell r="B158">
            <v>578</v>
          </cell>
          <cell r="C158">
            <v>60</v>
          </cell>
          <cell r="D158">
            <v>526</v>
          </cell>
          <cell r="E158">
            <v>360</v>
          </cell>
          <cell r="F158">
            <v>-74</v>
          </cell>
          <cell r="G158">
            <v>-924</v>
          </cell>
          <cell r="H158">
            <v>-429</v>
          </cell>
          <cell r="I158">
            <v>1784</v>
          </cell>
          <cell r="J158">
            <v>1924</v>
          </cell>
          <cell r="K158">
            <v>2986</v>
          </cell>
        </row>
        <row r="159">
          <cell r="A159">
            <v>36261</v>
          </cell>
          <cell r="B159">
            <v>592</v>
          </cell>
          <cell r="C159">
            <v>53</v>
          </cell>
          <cell r="D159">
            <v>556</v>
          </cell>
          <cell r="E159">
            <v>304</v>
          </cell>
          <cell r="F159">
            <v>-63</v>
          </cell>
          <cell r="G159">
            <v>-930</v>
          </cell>
          <cell r="H159">
            <v>-361</v>
          </cell>
          <cell r="I159">
            <v>1788</v>
          </cell>
          <cell r="J159">
            <v>1890</v>
          </cell>
          <cell r="K159">
            <v>3105</v>
          </cell>
        </row>
        <row r="160">
          <cell r="A160">
            <v>36262</v>
          </cell>
          <cell r="B160">
            <v>613</v>
          </cell>
          <cell r="C160">
            <v>0</v>
          </cell>
          <cell r="D160">
            <v>558</v>
          </cell>
          <cell r="E160">
            <v>311</v>
          </cell>
          <cell r="F160">
            <v>-69</v>
          </cell>
          <cell r="G160">
            <v>-970</v>
          </cell>
          <cell r="H160">
            <v>-476</v>
          </cell>
          <cell r="I160">
            <v>1975</v>
          </cell>
          <cell r="J160">
            <v>1860</v>
          </cell>
          <cell r="K160">
            <v>2988</v>
          </cell>
        </row>
        <row r="161">
          <cell r="A161">
            <v>36263</v>
          </cell>
          <cell r="B161">
            <v>624</v>
          </cell>
          <cell r="C161">
            <v>0</v>
          </cell>
          <cell r="D161">
            <v>555</v>
          </cell>
          <cell r="E161">
            <v>291</v>
          </cell>
          <cell r="F161">
            <v>-97</v>
          </cell>
          <cell r="G161">
            <v>-933</v>
          </cell>
          <cell r="H161">
            <v>-450</v>
          </cell>
          <cell r="I161">
            <v>1963</v>
          </cell>
          <cell r="J161">
            <v>1848</v>
          </cell>
          <cell r="K161">
            <v>2875</v>
          </cell>
        </row>
        <row r="162">
          <cell r="A162">
            <v>36264</v>
          </cell>
          <cell r="B162">
            <v>598</v>
          </cell>
          <cell r="C162">
            <v>0</v>
          </cell>
          <cell r="D162">
            <v>543</v>
          </cell>
          <cell r="E162">
            <v>316</v>
          </cell>
          <cell r="F162">
            <v>-80</v>
          </cell>
          <cell r="G162">
            <v>-931</v>
          </cell>
          <cell r="H162">
            <v>-443</v>
          </cell>
          <cell r="I162">
            <v>1884</v>
          </cell>
          <cell r="J162">
            <v>1865</v>
          </cell>
          <cell r="K162">
            <v>2828</v>
          </cell>
        </row>
        <row r="163">
          <cell r="A163">
            <v>36265</v>
          </cell>
          <cell r="B163">
            <v>603</v>
          </cell>
          <cell r="C163">
            <v>0</v>
          </cell>
          <cell r="D163">
            <v>581</v>
          </cell>
          <cell r="E163">
            <v>306</v>
          </cell>
          <cell r="F163">
            <v>-76</v>
          </cell>
          <cell r="G163">
            <v>-921</v>
          </cell>
          <cell r="H163">
            <v>-375</v>
          </cell>
          <cell r="I163">
            <v>1793</v>
          </cell>
          <cell r="J163">
            <v>1871</v>
          </cell>
          <cell r="K163">
            <v>2898</v>
          </cell>
        </row>
        <row r="164">
          <cell r="A164">
            <v>36266</v>
          </cell>
        </row>
        <row r="165">
          <cell r="A165">
            <v>36267</v>
          </cell>
          <cell r="B165">
            <v>571</v>
          </cell>
          <cell r="C165">
            <v>35</v>
          </cell>
          <cell r="D165">
            <v>560</v>
          </cell>
          <cell r="E165">
            <v>310</v>
          </cell>
          <cell r="F165">
            <v>-120</v>
          </cell>
          <cell r="G165">
            <v>-948</v>
          </cell>
          <cell r="H165">
            <v>-342</v>
          </cell>
          <cell r="I165">
            <v>1885</v>
          </cell>
          <cell r="J165">
            <v>1871</v>
          </cell>
          <cell r="K165">
            <v>2925</v>
          </cell>
        </row>
        <row r="166">
          <cell r="A166">
            <v>36268</v>
          </cell>
          <cell r="B166">
            <v>578</v>
          </cell>
          <cell r="C166">
            <v>36</v>
          </cell>
          <cell r="D166">
            <v>591</v>
          </cell>
          <cell r="E166">
            <v>306</v>
          </cell>
          <cell r="F166">
            <v>-120</v>
          </cell>
          <cell r="G166">
            <v>-982</v>
          </cell>
          <cell r="H166">
            <v>-343</v>
          </cell>
          <cell r="I166">
            <v>1930</v>
          </cell>
          <cell r="J166">
            <v>1905</v>
          </cell>
          <cell r="K166">
            <v>2907</v>
          </cell>
        </row>
        <row r="167">
          <cell r="A167">
            <v>36269</v>
          </cell>
          <cell r="B167">
            <v>563</v>
          </cell>
          <cell r="C167">
            <v>36</v>
          </cell>
          <cell r="D167">
            <v>564</v>
          </cell>
          <cell r="E167">
            <v>304</v>
          </cell>
          <cell r="F167">
            <v>-116</v>
          </cell>
          <cell r="G167">
            <v>-1008</v>
          </cell>
          <cell r="H167">
            <v>-456</v>
          </cell>
          <cell r="I167">
            <v>1785</v>
          </cell>
          <cell r="J167">
            <v>1787</v>
          </cell>
          <cell r="K167">
            <v>2864</v>
          </cell>
        </row>
        <row r="168">
          <cell r="A168">
            <v>36270</v>
          </cell>
          <cell r="B168">
            <v>610</v>
          </cell>
          <cell r="C168">
            <v>36</v>
          </cell>
          <cell r="D168">
            <v>543</v>
          </cell>
          <cell r="E168">
            <v>306</v>
          </cell>
          <cell r="F168">
            <v>-101</v>
          </cell>
          <cell r="G168">
            <v>-1031</v>
          </cell>
          <cell r="H168">
            <v>-438</v>
          </cell>
          <cell r="I168">
            <v>1873</v>
          </cell>
          <cell r="J168">
            <v>1775</v>
          </cell>
          <cell r="K168">
            <v>2844</v>
          </cell>
        </row>
        <row r="169">
          <cell r="A169">
            <v>36271</v>
          </cell>
          <cell r="B169">
            <v>580</v>
          </cell>
          <cell r="C169">
            <v>50</v>
          </cell>
          <cell r="D169">
            <v>549</v>
          </cell>
          <cell r="E169">
            <v>303</v>
          </cell>
          <cell r="F169">
            <v>-100</v>
          </cell>
          <cell r="G169">
            <v>-1027</v>
          </cell>
          <cell r="H169">
            <v>-442</v>
          </cell>
          <cell r="I169">
            <v>1883</v>
          </cell>
          <cell r="J169">
            <v>1766</v>
          </cell>
          <cell r="K169">
            <v>2821</v>
          </cell>
        </row>
        <row r="170">
          <cell r="A170">
            <v>36272</v>
          </cell>
          <cell r="B170">
            <v>592</v>
          </cell>
          <cell r="C170">
            <v>50</v>
          </cell>
          <cell r="D170">
            <v>539</v>
          </cell>
          <cell r="E170">
            <v>295</v>
          </cell>
          <cell r="F170">
            <v>-90</v>
          </cell>
          <cell r="G170">
            <v>-994</v>
          </cell>
          <cell r="H170">
            <v>-399</v>
          </cell>
          <cell r="I170">
            <v>1818</v>
          </cell>
          <cell r="J170">
            <v>1747</v>
          </cell>
          <cell r="K170">
            <v>2851</v>
          </cell>
        </row>
        <row r="171">
          <cell r="A171">
            <v>36273</v>
          </cell>
          <cell r="B171">
            <v>600</v>
          </cell>
          <cell r="C171">
            <v>42</v>
          </cell>
          <cell r="D171">
            <v>560</v>
          </cell>
          <cell r="E171">
            <v>288</v>
          </cell>
          <cell r="F171">
            <v>-153</v>
          </cell>
          <cell r="G171">
            <v>-960</v>
          </cell>
          <cell r="H171">
            <v>-406</v>
          </cell>
          <cell r="I171">
            <v>1815</v>
          </cell>
          <cell r="J171">
            <v>1895</v>
          </cell>
          <cell r="K171">
            <v>2910</v>
          </cell>
        </row>
        <row r="172">
          <cell r="A172">
            <v>36274</v>
          </cell>
          <cell r="B172">
            <v>590</v>
          </cell>
          <cell r="C172">
            <v>56</v>
          </cell>
          <cell r="D172">
            <v>569</v>
          </cell>
          <cell r="E172">
            <v>293</v>
          </cell>
          <cell r="F172">
            <v>-110</v>
          </cell>
          <cell r="G172">
            <v>-914</v>
          </cell>
          <cell r="H172">
            <v>-312</v>
          </cell>
          <cell r="I172">
            <v>1835</v>
          </cell>
          <cell r="J172">
            <v>1895</v>
          </cell>
          <cell r="K172">
            <v>2975</v>
          </cell>
        </row>
        <row r="173">
          <cell r="A173">
            <v>36275</v>
          </cell>
          <cell r="B173">
            <v>596</v>
          </cell>
          <cell r="C173">
            <v>56</v>
          </cell>
          <cell r="D173">
            <v>567</v>
          </cell>
          <cell r="E173">
            <v>290</v>
          </cell>
          <cell r="F173">
            <v>-167</v>
          </cell>
          <cell r="G173">
            <v>-975</v>
          </cell>
          <cell r="H173">
            <v>-335</v>
          </cell>
          <cell r="I173">
            <v>1985</v>
          </cell>
          <cell r="J173">
            <v>1905</v>
          </cell>
          <cell r="K173">
            <v>2905</v>
          </cell>
        </row>
        <row r="174">
          <cell r="A174">
            <v>36276</v>
          </cell>
          <cell r="B174">
            <v>599</v>
          </cell>
          <cell r="C174">
            <v>59</v>
          </cell>
          <cell r="D174">
            <v>564</v>
          </cell>
          <cell r="E174">
            <v>295</v>
          </cell>
          <cell r="F174">
            <v>-120</v>
          </cell>
          <cell r="G174">
            <v>-921</v>
          </cell>
          <cell r="H174">
            <v>-429</v>
          </cell>
          <cell r="I174">
            <v>1890</v>
          </cell>
          <cell r="J174">
            <v>1905</v>
          </cell>
          <cell r="K174">
            <v>2910</v>
          </cell>
        </row>
        <row r="175">
          <cell r="A175">
            <v>36277</v>
          </cell>
          <cell r="B175">
            <v>567</v>
          </cell>
          <cell r="C175">
            <v>74</v>
          </cell>
          <cell r="D175">
            <v>557</v>
          </cell>
          <cell r="E175">
            <v>298</v>
          </cell>
          <cell r="F175">
            <v>-112</v>
          </cell>
          <cell r="G175">
            <v>-943</v>
          </cell>
          <cell r="H175">
            <v>-420</v>
          </cell>
          <cell r="I175">
            <v>1874</v>
          </cell>
          <cell r="J175">
            <v>1892</v>
          </cell>
          <cell r="K175">
            <v>2927</v>
          </cell>
        </row>
        <row r="176">
          <cell r="A176">
            <v>36278</v>
          </cell>
          <cell r="B176">
            <v>580</v>
          </cell>
          <cell r="C176">
            <v>66</v>
          </cell>
          <cell r="D176">
            <v>533</v>
          </cell>
          <cell r="E176">
            <v>312</v>
          </cell>
          <cell r="F176">
            <v>-100</v>
          </cell>
          <cell r="G176">
            <v>-1017</v>
          </cell>
          <cell r="H176">
            <v>-398</v>
          </cell>
          <cell r="I176">
            <v>1860</v>
          </cell>
          <cell r="J176">
            <v>1890</v>
          </cell>
          <cell r="K176">
            <v>2938</v>
          </cell>
        </row>
        <row r="177">
          <cell r="A177">
            <v>36279</v>
          </cell>
          <cell r="B177">
            <v>613</v>
          </cell>
          <cell r="C177">
            <v>57</v>
          </cell>
          <cell r="D177">
            <v>519</v>
          </cell>
          <cell r="E177">
            <v>303</v>
          </cell>
          <cell r="F177">
            <v>-110</v>
          </cell>
          <cell r="G177">
            <v>-963</v>
          </cell>
          <cell r="H177">
            <v>-345</v>
          </cell>
          <cell r="I177">
            <v>1893</v>
          </cell>
          <cell r="J177">
            <v>1880</v>
          </cell>
          <cell r="K177">
            <v>2924</v>
          </cell>
        </row>
        <row r="178">
          <cell r="A178">
            <v>36280</v>
          </cell>
          <cell r="B178">
            <v>514</v>
          </cell>
          <cell r="C178">
            <v>72</v>
          </cell>
          <cell r="D178">
            <v>557</v>
          </cell>
          <cell r="E178">
            <v>311</v>
          </cell>
          <cell r="F178">
            <v>-110</v>
          </cell>
          <cell r="G178">
            <v>-958</v>
          </cell>
          <cell r="H178">
            <v>-336</v>
          </cell>
          <cell r="I178">
            <v>1891</v>
          </cell>
          <cell r="J178">
            <v>1918</v>
          </cell>
          <cell r="K178">
            <v>2954</v>
          </cell>
        </row>
        <row r="179">
          <cell r="A179">
            <v>36281</v>
          </cell>
          <cell r="B179">
            <v>526</v>
          </cell>
          <cell r="C179">
            <v>63</v>
          </cell>
          <cell r="D179">
            <v>569</v>
          </cell>
          <cell r="E179">
            <v>313</v>
          </cell>
          <cell r="F179">
            <v>-165</v>
          </cell>
          <cell r="G179">
            <v>-917</v>
          </cell>
          <cell r="H179">
            <v>-415</v>
          </cell>
          <cell r="I179">
            <v>1892</v>
          </cell>
          <cell r="J179">
            <v>1942</v>
          </cell>
          <cell r="K179">
            <v>2924</v>
          </cell>
        </row>
        <row r="180">
          <cell r="A180">
            <v>36282</v>
          </cell>
          <cell r="B180">
            <v>588</v>
          </cell>
          <cell r="C180">
            <v>63</v>
          </cell>
          <cell r="D180">
            <v>560</v>
          </cell>
          <cell r="E180">
            <v>314</v>
          </cell>
          <cell r="F180">
            <v>-162</v>
          </cell>
          <cell r="G180">
            <v>-940</v>
          </cell>
          <cell r="H180">
            <v>-421</v>
          </cell>
          <cell r="I180">
            <v>1921</v>
          </cell>
          <cell r="J180">
            <v>1888</v>
          </cell>
          <cell r="K180">
            <v>2908</v>
          </cell>
        </row>
        <row r="181">
          <cell r="A181">
            <v>36283</v>
          </cell>
          <cell r="B181">
            <v>586</v>
          </cell>
          <cell r="C181">
            <v>55</v>
          </cell>
          <cell r="D181">
            <v>552</v>
          </cell>
          <cell r="E181">
            <v>308</v>
          </cell>
          <cell r="F181">
            <v>-162</v>
          </cell>
          <cell r="G181">
            <v>-962</v>
          </cell>
          <cell r="H181">
            <v>-443</v>
          </cell>
          <cell r="I181">
            <v>1908</v>
          </cell>
          <cell r="J181">
            <v>1828</v>
          </cell>
          <cell r="K181">
            <v>2858</v>
          </cell>
        </row>
        <row r="182">
          <cell r="A182">
            <v>36284</v>
          </cell>
          <cell r="B182">
            <v>585</v>
          </cell>
          <cell r="C182">
            <v>66</v>
          </cell>
          <cell r="D182">
            <v>565</v>
          </cell>
          <cell r="E182">
            <v>313</v>
          </cell>
          <cell r="F182">
            <v>-120</v>
          </cell>
          <cell r="G182">
            <v>-1027</v>
          </cell>
          <cell r="H182">
            <v>-527</v>
          </cell>
          <cell r="I182">
            <v>1967</v>
          </cell>
          <cell r="J182">
            <v>1984</v>
          </cell>
          <cell r="K182">
            <v>2860</v>
          </cell>
        </row>
        <row r="183">
          <cell r="A183">
            <v>36285</v>
          </cell>
          <cell r="B183">
            <v>583</v>
          </cell>
          <cell r="C183">
            <v>64</v>
          </cell>
          <cell r="D183">
            <v>564</v>
          </cell>
          <cell r="E183">
            <v>311</v>
          </cell>
          <cell r="F183">
            <v>-124</v>
          </cell>
          <cell r="G183">
            <v>-911</v>
          </cell>
          <cell r="H183">
            <v>-494</v>
          </cell>
          <cell r="I183">
            <v>1874</v>
          </cell>
          <cell r="J183">
            <v>1922</v>
          </cell>
          <cell r="K183">
            <v>2906</v>
          </cell>
        </row>
        <row r="184">
          <cell r="A184">
            <v>36286</v>
          </cell>
          <cell r="B184">
            <v>575</v>
          </cell>
          <cell r="C184">
            <v>58</v>
          </cell>
          <cell r="D184">
            <v>566</v>
          </cell>
          <cell r="E184">
            <v>316</v>
          </cell>
          <cell r="F184">
            <v>-90</v>
          </cell>
          <cell r="G184">
            <v>-1005</v>
          </cell>
          <cell r="H184">
            <v>-450</v>
          </cell>
          <cell r="I184">
            <v>1900</v>
          </cell>
          <cell r="J184">
            <v>1872</v>
          </cell>
          <cell r="K184">
            <v>2890</v>
          </cell>
        </row>
        <row r="185">
          <cell r="A185">
            <v>36287</v>
          </cell>
          <cell r="B185">
            <v>560</v>
          </cell>
          <cell r="C185">
            <v>66</v>
          </cell>
          <cell r="D185">
            <v>565</v>
          </cell>
          <cell r="E185">
            <v>315</v>
          </cell>
          <cell r="F185">
            <v>-92</v>
          </cell>
          <cell r="G185">
            <v>-1071</v>
          </cell>
          <cell r="H185">
            <v>-446</v>
          </cell>
          <cell r="I185">
            <v>1945</v>
          </cell>
          <cell r="J185">
            <v>1876</v>
          </cell>
          <cell r="K185">
            <v>2820</v>
          </cell>
        </row>
        <row r="186">
          <cell r="A186">
            <v>36288</v>
          </cell>
          <cell r="B186">
            <v>594</v>
          </cell>
          <cell r="C186">
            <v>71</v>
          </cell>
          <cell r="D186">
            <v>583</v>
          </cell>
          <cell r="E186">
            <v>306</v>
          </cell>
          <cell r="F186">
            <v>-92</v>
          </cell>
          <cell r="G186">
            <v>-983</v>
          </cell>
          <cell r="H186">
            <v>-467</v>
          </cell>
          <cell r="I186">
            <v>1915</v>
          </cell>
          <cell r="J186">
            <v>1934</v>
          </cell>
          <cell r="K186">
            <v>2840</v>
          </cell>
        </row>
        <row r="187">
          <cell r="A187">
            <v>36289</v>
          </cell>
          <cell r="B187">
            <v>618</v>
          </cell>
          <cell r="C187">
            <v>85</v>
          </cell>
          <cell r="D187">
            <v>582</v>
          </cell>
          <cell r="E187">
            <v>314</v>
          </cell>
          <cell r="F187">
            <v>-92</v>
          </cell>
          <cell r="G187">
            <v>-942</v>
          </cell>
          <cell r="H187">
            <v>-426</v>
          </cell>
          <cell r="I187">
            <v>1840</v>
          </cell>
          <cell r="J187">
            <v>1870</v>
          </cell>
          <cell r="K187">
            <v>2917</v>
          </cell>
        </row>
        <row r="188">
          <cell r="A188">
            <v>36290</v>
          </cell>
          <cell r="B188">
            <v>601</v>
          </cell>
          <cell r="C188">
            <v>86</v>
          </cell>
          <cell r="D188">
            <v>582</v>
          </cell>
          <cell r="E188">
            <v>303</v>
          </cell>
          <cell r="F188">
            <v>-89</v>
          </cell>
          <cell r="G188">
            <v>-962</v>
          </cell>
          <cell r="H188">
            <v>-388</v>
          </cell>
          <cell r="I188">
            <v>1790</v>
          </cell>
          <cell r="J188">
            <v>1816</v>
          </cell>
          <cell r="K188">
            <v>2977</v>
          </cell>
        </row>
        <row r="189">
          <cell r="A189">
            <v>36291</v>
          </cell>
          <cell r="B189">
            <v>593</v>
          </cell>
          <cell r="C189">
            <v>100</v>
          </cell>
          <cell r="D189">
            <v>568</v>
          </cell>
          <cell r="E189">
            <v>298</v>
          </cell>
          <cell r="F189">
            <v>-89</v>
          </cell>
          <cell r="G189">
            <v>-1021</v>
          </cell>
          <cell r="H189">
            <v>-448</v>
          </cell>
          <cell r="I189">
            <v>1949</v>
          </cell>
          <cell r="J189">
            <v>1821</v>
          </cell>
          <cell r="K189">
            <v>2916</v>
          </cell>
        </row>
        <row r="190">
          <cell r="A190">
            <v>36292</v>
          </cell>
          <cell r="B190">
            <v>604</v>
          </cell>
          <cell r="C190">
            <v>84</v>
          </cell>
          <cell r="D190">
            <v>548</v>
          </cell>
          <cell r="E190">
            <v>321</v>
          </cell>
          <cell r="F190">
            <v>-77</v>
          </cell>
          <cell r="G190">
            <v>-1013</v>
          </cell>
          <cell r="H190">
            <v>-465</v>
          </cell>
          <cell r="I190">
            <v>1912</v>
          </cell>
          <cell r="J190">
            <v>1809</v>
          </cell>
          <cell r="K190">
            <v>2892</v>
          </cell>
        </row>
        <row r="191">
          <cell r="A191">
            <v>36293</v>
          </cell>
        </row>
        <row r="192">
          <cell r="A192">
            <v>36294</v>
          </cell>
          <cell r="B192">
            <v>599</v>
          </cell>
          <cell r="C192">
            <v>45</v>
          </cell>
          <cell r="D192">
            <v>542</v>
          </cell>
          <cell r="E192">
            <v>311</v>
          </cell>
          <cell r="F192">
            <v>-80</v>
          </cell>
          <cell r="G192">
            <v>-1002</v>
          </cell>
          <cell r="H192">
            <v>-436</v>
          </cell>
          <cell r="I192">
            <v>1835</v>
          </cell>
          <cell r="J192">
            <v>1885</v>
          </cell>
          <cell r="K192">
            <v>2875</v>
          </cell>
        </row>
        <row r="193">
          <cell r="A193">
            <v>36295</v>
          </cell>
          <cell r="B193">
            <v>620</v>
          </cell>
          <cell r="C193">
            <v>50</v>
          </cell>
          <cell r="D193">
            <v>516</v>
          </cell>
          <cell r="E193">
            <v>311</v>
          </cell>
          <cell r="F193">
            <v>-92</v>
          </cell>
          <cell r="G193">
            <v>-1016</v>
          </cell>
          <cell r="H193">
            <v>-390</v>
          </cell>
          <cell r="I193">
            <v>1865</v>
          </cell>
          <cell r="J193">
            <v>1865</v>
          </cell>
          <cell r="K193">
            <v>2885</v>
          </cell>
        </row>
        <row r="194">
          <cell r="A194">
            <v>36296</v>
          </cell>
          <cell r="B194">
            <v>668</v>
          </cell>
          <cell r="C194">
            <v>52</v>
          </cell>
          <cell r="D194">
            <v>540</v>
          </cell>
          <cell r="E194">
            <v>305</v>
          </cell>
          <cell r="F194">
            <v>-137</v>
          </cell>
          <cell r="G194">
            <v>-999</v>
          </cell>
          <cell r="H194">
            <v>-416</v>
          </cell>
          <cell r="I194">
            <v>1940</v>
          </cell>
          <cell r="J194">
            <v>1885</v>
          </cell>
          <cell r="K194">
            <v>2840</v>
          </cell>
        </row>
        <row r="195">
          <cell r="A195">
            <v>36297</v>
          </cell>
          <cell r="B195">
            <v>602</v>
          </cell>
          <cell r="C195">
            <v>49</v>
          </cell>
          <cell r="D195">
            <v>570</v>
          </cell>
          <cell r="E195">
            <v>309</v>
          </cell>
          <cell r="F195">
            <v>-71</v>
          </cell>
          <cell r="G195">
            <v>-1013</v>
          </cell>
          <cell r="H195">
            <v>-508</v>
          </cell>
          <cell r="I195">
            <v>1906</v>
          </cell>
          <cell r="J195">
            <v>1886</v>
          </cell>
          <cell r="K195">
            <v>2803</v>
          </cell>
        </row>
        <row r="196">
          <cell r="A196">
            <v>36298</v>
          </cell>
          <cell r="B196">
            <v>596</v>
          </cell>
          <cell r="C196">
            <v>48</v>
          </cell>
          <cell r="D196">
            <v>568</v>
          </cell>
          <cell r="E196">
            <v>313</v>
          </cell>
          <cell r="F196">
            <v>-94</v>
          </cell>
          <cell r="G196">
            <v>-1017</v>
          </cell>
          <cell r="H196">
            <v>-408</v>
          </cell>
          <cell r="I196">
            <v>1934</v>
          </cell>
          <cell r="J196">
            <v>1984</v>
          </cell>
          <cell r="K196">
            <v>2827</v>
          </cell>
        </row>
        <row r="197">
          <cell r="A197">
            <v>36299</v>
          </cell>
          <cell r="B197">
            <v>567</v>
          </cell>
          <cell r="C197">
            <v>74</v>
          </cell>
          <cell r="D197">
            <v>552</v>
          </cell>
          <cell r="E197">
            <v>314</v>
          </cell>
          <cell r="F197">
            <v>-25</v>
          </cell>
          <cell r="G197">
            <v>-1044</v>
          </cell>
          <cell r="H197">
            <v>-417</v>
          </cell>
          <cell r="I197">
            <v>1980</v>
          </cell>
          <cell r="J197">
            <v>1920</v>
          </cell>
          <cell r="K197">
            <v>2760</v>
          </cell>
        </row>
        <row r="198">
          <cell r="A198">
            <v>36300</v>
          </cell>
          <cell r="B198">
            <v>499</v>
          </cell>
          <cell r="C198">
            <v>73</v>
          </cell>
          <cell r="D198">
            <v>545</v>
          </cell>
          <cell r="E198">
            <v>306</v>
          </cell>
          <cell r="F198">
            <v>-45</v>
          </cell>
          <cell r="G198">
            <v>-979</v>
          </cell>
          <cell r="H198">
            <v>-384</v>
          </cell>
          <cell r="I198">
            <v>1818</v>
          </cell>
          <cell r="J198">
            <v>1814</v>
          </cell>
          <cell r="K198">
            <v>2771</v>
          </cell>
        </row>
        <row r="199">
          <cell r="A199">
            <v>36301</v>
          </cell>
          <cell r="B199">
            <v>485</v>
          </cell>
          <cell r="C199">
            <v>75</v>
          </cell>
          <cell r="D199">
            <v>554</v>
          </cell>
          <cell r="E199">
            <v>301</v>
          </cell>
          <cell r="F199">
            <v>-73</v>
          </cell>
          <cell r="G199">
            <v>-1235</v>
          </cell>
          <cell r="H199">
            <v>-137</v>
          </cell>
          <cell r="I199">
            <v>1878</v>
          </cell>
          <cell r="J199">
            <v>1842</v>
          </cell>
          <cell r="K199">
            <v>2789</v>
          </cell>
        </row>
        <row r="200">
          <cell r="A200">
            <v>36302</v>
          </cell>
          <cell r="B200">
            <v>492</v>
          </cell>
          <cell r="C200">
            <v>80</v>
          </cell>
          <cell r="D200">
            <v>563</v>
          </cell>
          <cell r="E200">
            <v>311</v>
          </cell>
          <cell r="F200">
            <v>-128</v>
          </cell>
          <cell r="G200">
            <v>-925</v>
          </cell>
          <cell r="H200">
            <v>-322</v>
          </cell>
          <cell r="I200">
            <v>1887</v>
          </cell>
          <cell r="J200">
            <v>1930</v>
          </cell>
          <cell r="K200">
            <v>2834</v>
          </cell>
        </row>
        <row r="201">
          <cell r="A201">
            <v>36303</v>
          </cell>
          <cell r="B201">
            <v>498</v>
          </cell>
          <cell r="C201">
            <v>78</v>
          </cell>
          <cell r="D201">
            <v>545</v>
          </cell>
          <cell r="E201">
            <v>311</v>
          </cell>
          <cell r="F201">
            <v>-155</v>
          </cell>
          <cell r="G201">
            <v>-888</v>
          </cell>
          <cell r="H201">
            <v>-315</v>
          </cell>
          <cell r="I201">
            <v>1873</v>
          </cell>
          <cell r="J201">
            <v>1902</v>
          </cell>
          <cell r="K201">
            <v>2866</v>
          </cell>
        </row>
        <row r="202">
          <cell r="A202">
            <v>36304</v>
          </cell>
          <cell r="B202">
            <v>489</v>
          </cell>
          <cell r="C202">
            <v>69</v>
          </cell>
          <cell r="D202">
            <v>556</v>
          </cell>
          <cell r="E202">
            <v>305</v>
          </cell>
          <cell r="F202">
            <v>-120</v>
          </cell>
          <cell r="G202">
            <v>-934</v>
          </cell>
          <cell r="H202">
            <v>-281</v>
          </cell>
          <cell r="I202">
            <v>1870</v>
          </cell>
          <cell r="J202">
            <v>1840</v>
          </cell>
          <cell r="K202">
            <v>2846</v>
          </cell>
        </row>
        <row r="203">
          <cell r="A203">
            <v>36305</v>
          </cell>
          <cell r="B203">
            <v>488</v>
          </cell>
          <cell r="C203">
            <v>67</v>
          </cell>
          <cell r="D203">
            <v>571</v>
          </cell>
          <cell r="E203">
            <v>309</v>
          </cell>
          <cell r="F203">
            <v>-73</v>
          </cell>
          <cell r="G203">
            <v>-969</v>
          </cell>
          <cell r="H203">
            <v>-341</v>
          </cell>
          <cell r="I203">
            <v>1843</v>
          </cell>
          <cell r="J203">
            <v>1834</v>
          </cell>
          <cell r="K203">
            <v>2835</v>
          </cell>
        </row>
        <row r="204">
          <cell r="A204">
            <v>36306</v>
          </cell>
          <cell r="B204">
            <v>490</v>
          </cell>
          <cell r="C204">
            <v>65</v>
          </cell>
          <cell r="D204">
            <v>552</v>
          </cell>
          <cell r="E204">
            <v>308</v>
          </cell>
          <cell r="F204">
            <v>-101</v>
          </cell>
          <cell r="G204">
            <v>-920</v>
          </cell>
          <cell r="H204">
            <v>-340</v>
          </cell>
          <cell r="I204">
            <v>1800</v>
          </cell>
          <cell r="J204">
            <v>1824</v>
          </cell>
          <cell r="K204">
            <v>2862</v>
          </cell>
        </row>
        <row r="205">
          <cell r="A205">
            <v>36307</v>
          </cell>
          <cell r="B205">
            <v>481</v>
          </cell>
          <cell r="C205">
            <v>67</v>
          </cell>
          <cell r="D205">
            <v>563</v>
          </cell>
          <cell r="E205">
            <v>315</v>
          </cell>
          <cell r="F205">
            <v>-121</v>
          </cell>
          <cell r="G205">
            <v>-884</v>
          </cell>
          <cell r="H205">
            <v>-338</v>
          </cell>
          <cell r="I205">
            <v>1800</v>
          </cell>
          <cell r="J205">
            <v>1842</v>
          </cell>
          <cell r="K205">
            <v>2921</v>
          </cell>
        </row>
        <row r="206">
          <cell r="A206">
            <v>36308</v>
          </cell>
          <cell r="B206">
            <v>562</v>
          </cell>
          <cell r="C206">
            <v>72</v>
          </cell>
          <cell r="D206">
            <v>551</v>
          </cell>
          <cell r="E206">
            <v>303</v>
          </cell>
          <cell r="F206">
            <v>-113</v>
          </cell>
          <cell r="G206">
            <v>-882</v>
          </cell>
          <cell r="H206">
            <v>-358</v>
          </cell>
          <cell r="I206">
            <v>1865</v>
          </cell>
          <cell r="J206">
            <v>1832</v>
          </cell>
          <cell r="K206">
            <v>2890</v>
          </cell>
        </row>
        <row r="207">
          <cell r="A207">
            <v>36309</v>
          </cell>
          <cell r="B207">
            <v>491</v>
          </cell>
          <cell r="C207">
            <v>78</v>
          </cell>
          <cell r="D207">
            <v>567</v>
          </cell>
          <cell r="E207">
            <v>310</v>
          </cell>
          <cell r="F207">
            <v>-103</v>
          </cell>
          <cell r="G207">
            <v>-912</v>
          </cell>
          <cell r="H207">
            <v>-295</v>
          </cell>
          <cell r="I207">
            <v>1896</v>
          </cell>
          <cell r="J207">
            <v>1867</v>
          </cell>
          <cell r="K207">
            <v>2885</v>
          </cell>
        </row>
        <row r="208">
          <cell r="A208">
            <v>36310</v>
          </cell>
          <cell r="B208">
            <v>492</v>
          </cell>
          <cell r="C208">
            <v>77</v>
          </cell>
          <cell r="D208">
            <v>568</v>
          </cell>
          <cell r="E208">
            <v>309</v>
          </cell>
          <cell r="F208">
            <v>-103</v>
          </cell>
          <cell r="G208">
            <v>-911</v>
          </cell>
          <cell r="H208">
            <v>-304</v>
          </cell>
          <cell r="I208">
            <v>1908</v>
          </cell>
          <cell r="J208">
            <v>1901</v>
          </cell>
          <cell r="K208">
            <v>2875</v>
          </cell>
        </row>
        <row r="209">
          <cell r="A209">
            <v>36311</v>
          </cell>
          <cell r="B209">
            <v>499</v>
          </cell>
          <cell r="C209">
            <v>77</v>
          </cell>
          <cell r="D209">
            <v>571</v>
          </cell>
          <cell r="E209">
            <v>305</v>
          </cell>
          <cell r="F209">
            <v>-76</v>
          </cell>
          <cell r="G209">
            <v>-910</v>
          </cell>
          <cell r="H209">
            <v>-301</v>
          </cell>
          <cell r="I209">
            <v>1879</v>
          </cell>
          <cell r="J209">
            <v>1777</v>
          </cell>
          <cell r="K209">
            <v>2871</v>
          </cell>
        </row>
        <row r="210">
          <cell r="A210">
            <v>36312</v>
          </cell>
          <cell r="B210">
            <v>493</v>
          </cell>
          <cell r="C210">
            <v>78</v>
          </cell>
          <cell r="D210">
            <v>572</v>
          </cell>
          <cell r="E210">
            <v>308</v>
          </cell>
          <cell r="F210">
            <v>-85</v>
          </cell>
          <cell r="G210">
            <v>-909</v>
          </cell>
          <cell r="H210">
            <v>-340</v>
          </cell>
          <cell r="I210">
            <v>1921</v>
          </cell>
          <cell r="J210">
            <v>1889</v>
          </cell>
          <cell r="K210">
            <v>2867</v>
          </cell>
        </row>
        <row r="211">
          <cell r="A211">
            <v>36313</v>
          </cell>
          <cell r="B211">
            <v>502</v>
          </cell>
          <cell r="C211">
            <v>75</v>
          </cell>
          <cell r="D211">
            <v>556</v>
          </cell>
          <cell r="E211">
            <v>309</v>
          </cell>
          <cell r="F211">
            <v>-85</v>
          </cell>
          <cell r="G211">
            <v>-909</v>
          </cell>
          <cell r="H211">
            <v>-329</v>
          </cell>
          <cell r="I211">
            <v>1915</v>
          </cell>
          <cell r="J211">
            <v>1910</v>
          </cell>
          <cell r="K211">
            <v>2855</v>
          </cell>
        </row>
        <row r="212">
          <cell r="A212">
            <v>36314</v>
          </cell>
          <cell r="B212">
            <v>512</v>
          </cell>
          <cell r="C212">
            <v>73</v>
          </cell>
          <cell r="D212">
            <v>553</v>
          </cell>
          <cell r="E212">
            <v>298</v>
          </cell>
          <cell r="F212">
            <v>-93</v>
          </cell>
          <cell r="G212">
            <v>-912</v>
          </cell>
          <cell r="H212">
            <v>-263</v>
          </cell>
          <cell r="I212">
            <v>1855</v>
          </cell>
          <cell r="J212">
            <v>1890</v>
          </cell>
          <cell r="K212">
            <v>2890</v>
          </cell>
        </row>
        <row r="213">
          <cell r="A213">
            <v>36315</v>
          </cell>
          <cell r="B213">
            <v>493</v>
          </cell>
          <cell r="C213">
            <v>68</v>
          </cell>
          <cell r="D213">
            <v>561</v>
          </cell>
          <cell r="E213">
            <v>301</v>
          </cell>
          <cell r="F213">
            <v>-81</v>
          </cell>
          <cell r="G213">
            <v>-901</v>
          </cell>
          <cell r="H213">
            <v>-303</v>
          </cell>
          <cell r="I213">
            <v>1930</v>
          </cell>
          <cell r="J213">
            <v>1895</v>
          </cell>
          <cell r="K213">
            <v>2855</v>
          </cell>
        </row>
        <row r="214">
          <cell r="A214">
            <v>36316</v>
          </cell>
          <cell r="B214">
            <v>506</v>
          </cell>
          <cell r="C214">
            <v>68</v>
          </cell>
          <cell r="D214">
            <v>582</v>
          </cell>
          <cell r="E214">
            <v>306</v>
          </cell>
          <cell r="F214">
            <v>-79</v>
          </cell>
          <cell r="G214">
            <v>-892</v>
          </cell>
          <cell r="H214">
            <v>-284</v>
          </cell>
          <cell r="I214">
            <v>1855</v>
          </cell>
          <cell r="J214">
            <v>1910</v>
          </cell>
          <cell r="K214">
            <v>2910</v>
          </cell>
        </row>
        <row r="215">
          <cell r="A215">
            <v>36317</v>
          </cell>
          <cell r="B215">
            <v>506</v>
          </cell>
          <cell r="C215">
            <v>77</v>
          </cell>
          <cell r="D215">
            <v>553</v>
          </cell>
          <cell r="E215">
            <v>313</v>
          </cell>
          <cell r="F215">
            <v>-76</v>
          </cell>
          <cell r="G215">
            <v>-907</v>
          </cell>
          <cell r="H215">
            <v>-322</v>
          </cell>
          <cell r="I215">
            <v>1743</v>
          </cell>
          <cell r="J215">
            <v>1774</v>
          </cell>
          <cell r="K215">
            <v>2945</v>
          </cell>
        </row>
        <row r="216">
          <cell r="A216">
            <v>36318</v>
          </cell>
          <cell r="B216">
            <v>500</v>
          </cell>
          <cell r="C216">
            <v>73</v>
          </cell>
          <cell r="D216">
            <v>278</v>
          </cell>
          <cell r="E216">
            <v>305</v>
          </cell>
          <cell r="F216">
            <v>-76</v>
          </cell>
          <cell r="G216">
            <v>-762</v>
          </cell>
          <cell r="H216">
            <v>-253</v>
          </cell>
          <cell r="I216">
            <v>1515</v>
          </cell>
          <cell r="J216">
            <v>1600</v>
          </cell>
          <cell r="K216">
            <v>2990</v>
          </cell>
        </row>
        <row r="217">
          <cell r="A217">
            <v>36319</v>
          </cell>
          <cell r="B217">
            <v>493</v>
          </cell>
          <cell r="C217">
            <v>82</v>
          </cell>
          <cell r="D217">
            <v>377</v>
          </cell>
          <cell r="E217">
            <v>307</v>
          </cell>
          <cell r="F217">
            <v>-76</v>
          </cell>
          <cell r="G217">
            <v>-937</v>
          </cell>
          <cell r="H217">
            <v>-340</v>
          </cell>
          <cell r="I217">
            <v>1771</v>
          </cell>
          <cell r="J217">
            <v>1690</v>
          </cell>
          <cell r="K217">
            <v>2854</v>
          </cell>
        </row>
        <row r="218">
          <cell r="A218">
            <v>36320</v>
          </cell>
          <cell r="B218">
            <v>327</v>
          </cell>
          <cell r="C218">
            <v>72</v>
          </cell>
          <cell r="D218">
            <v>468</v>
          </cell>
          <cell r="E218">
            <v>302</v>
          </cell>
          <cell r="F218">
            <v>-76</v>
          </cell>
          <cell r="G218">
            <v>-909</v>
          </cell>
          <cell r="H218">
            <v>-294</v>
          </cell>
          <cell r="I218">
            <v>1727</v>
          </cell>
          <cell r="J218">
            <v>1466</v>
          </cell>
          <cell r="K218">
            <v>2781</v>
          </cell>
        </row>
        <row r="219">
          <cell r="A219">
            <v>36321</v>
          </cell>
          <cell r="B219">
            <v>506</v>
          </cell>
          <cell r="C219">
            <v>71</v>
          </cell>
          <cell r="D219">
            <v>438</v>
          </cell>
          <cell r="E219">
            <v>300</v>
          </cell>
          <cell r="F219">
            <v>-76</v>
          </cell>
          <cell r="G219">
            <v>-887</v>
          </cell>
          <cell r="H219">
            <v>-303</v>
          </cell>
          <cell r="I219">
            <v>1712</v>
          </cell>
          <cell r="J219">
            <v>1769</v>
          </cell>
          <cell r="K219">
            <v>2780</v>
          </cell>
        </row>
        <row r="220">
          <cell r="A220">
            <v>36322</v>
          </cell>
          <cell r="B220">
            <v>494</v>
          </cell>
          <cell r="C220">
            <v>72</v>
          </cell>
          <cell r="D220">
            <v>418</v>
          </cell>
          <cell r="E220">
            <v>300</v>
          </cell>
          <cell r="F220">
            <v>-76</v>
          </cell>
          <cell r="G220">
            <v>-897</v>
          </cell>
          <cell r="H220">
            <v>-261</v>
          </cell>
          <cell r="I220">
            <v>1700</v>
          </cell>
          <cell r="J220">
            <v>1742</v>
          </cell>
          <cell r="K220">
            <v>2809</v>
          </cell>
        </row>
        <row r="221">
          <cell r="A221">
            <v>36323</v>
          </cell>
          <cell r="B221">
            <v>481</v>
          </cell>
          <cell r="C221">
            <v>74</v>
          </cell>
          <cell r="D221">
            <v>427</v>
          </cell>
          <cell r="E221">
            <v>304</v>
          </cell>
          <cell r="F221">
            <v>-84</v>
          </cell>
          <cell r="G221">
            <v>-853</v>
          </cell>
          <cell r="H221">
            <v>-216</v>
          </cell>
          <cell r="I221">
            <v>1676</v>
          </cell>
          <cell r="J221">
            <v>1752</v>
          </cell>
          <cell r="K221">
            <v>2887</v>
          </cell>
        </row>
        <row r="222">
          <cell r="A222">
            <v>36324</v>
          </cell>
          <cell r="B222">
            <v>487</v>
          </cell>
          <cell r="C222">
            <v>68</v>
          </cell>
          <cell r="D222">
            <v>434</v>
          </cell>
          <cell r="E222">
            <v>303</v>
          </cell>
          <cell r="F222">
            <v>-124</v>
          </cell>
          <cell r="G222">
            <v>-836</v>
          </cell>
          <cell r="H222">
            <v>-260</v>
          </cell>
          <cell r="I222">
            <v>1730</v>
          </cell>
          <cell r="J222">
            <v>1735</v>
          </cell>
          <cell r="K222">
            <v>2900</v>
          </cell>
        </row>
        <row r="223">
          <cell r="A223">
            <v>36325</v>
          </cell>
          <cell r="B223">
            <v>470</v>
          </cell>
          <cell r="C223">
            <v>64</v>
          </cell>
          <cell r="D223">
            <v>252</v>
          </cell>
          <cell r="E223">
            <v>298</v>
          </cell>
          <cell r="F223">
            <v>-96</v>
          </cell>
          <cell r="G223">
            <v>-795</v>
          </cell>
          <cell r="H223">
            <v>-275</v>
          </cell>
          <cell r="I223">
            <v>1640</v>
          </cell>
          <cell r="J223">
            <v>1535</v>
          </cell>
          <cell r="K223">
            <v>2789</v>
          </cell>
        </row>
        <row r="224">
          <cell r="A224">
            <v>36326</v>
          </cell>
          <cell r="B224">
            <v>470</v>
          </cell>
          <cell r="C224">
            <v>60</v>
          </cell>
          <cell r="D224">
            <v>285</v>
          </cell>
          <cell r="E224">
            <v>302</v>
          </cell>
          <cell r="F224">
            <v>-94</v>
          </cell>
          <cell r="G224">
            <v>-808</v>
          </cell>
          <cell r="H224">
            <v>-248</v>
          </cell>
          <cell r="I224">
            <v>1625</v>
          </cell>
          <cell r="J224">
            <v>1581</v>
          </cell>
          <cell r="K224">
            <v>2738</v>
          </cell>
        </row>
        <row r="225">
          <cell r="A225">
            <v>36327</v>
          </cell>
          <cell r="B225">
            <v>480</v>
          </cell>
          <cell r="C225">
            <v>68</v>
          </cell>
          <cell r="D225">
            <v>322</v>
          </cell>
          <cell r="E225">
            <v>300</v>
          </cell>
          <cell r="F225">
            <v>-80</v>
          </cell>
          <cell r="G225">
            <v>-803</v>
          </cell>
          <cell r="H225">
            <v>-272</v>
          </cell>
          <cell r="I225">
            <v>1665</v>
          </cell>
          <cell r="J225">
            <v>1632</v>
          </cell>
          <cell r="K225">
            <v>2707</v>
          </cell>
        </row>
        <row r="226">
          <cell r="A226">
            <v>36328</v>
          </cell>
          <cell r="B226">
            <v>485</v>
          </cell>
          <cell r="C226">
            <v>72</v>
          </cell>
          <cell r="D226">
            <v>322</v>
          </cell>
          <cell r="E226">
            <v>296</v>
          </cell>
          <cell r="F226">
            <v>-80</v>
          </cell>
          <cell r="G226">
            <v>-815</v>
          </cell>
          <cell r="H226">
            <v>-265</v>
          </cell>
          <cell r="I226">
            <v>1640</v>
          </cell>
          <cell r="J226">
            <v>1628</v>
          </cell>
          <cell r="K226">
            <v>2693</v>
          </cell>
        </row>
        <row r="227">
          <cell r="A227">
            <v>36329</v>
          </cell>
          <cell r="B227">
            <v>487</v>
          </cell>
          <cell r="C227">
            <v>77</v>
          </cell>
          <cell r="D227">
            <v>300</v>
          </cell>
          <cell r="E227">
            <v>296</v>
          </cell>
          <cell r="F227">
            <v>-80</v>
          </cell>
          <cell r="G227">
            <v>-819</v>
          </cell>
          <cell r="H227">
            <v>-221</v>
          </cell>
          <cell r="I227">
            <v>1590</v>
          </cell>
          <cell r="J227">
            <v>1573</v>
          </cell>
          <cell r="K227">
            <v>2663</v>
          </cell>
        </row>
        <row r="228">
          <cell r="A228">
            <v>36330</v>
          </cell>
          <cell r="B228">
            <v>481</v>
          </cell>
          <cell r="C228">
            <v>72</v>
          </cell>
          <cell r="D228">
            <v>400</v>
          </cell>
          <cell r="E228">
            <v>304</v>
          </cell>
          <cell r="F228">
            <v>-61</v>
          </cell>
          <cell r="G228">
            <v>-854</v>
          </cell>
          <cell r="H228">
            <v>-254</v>
          </cell>
          <cell r="I228">
            <v>1667</v>
          </cell>
          <cell r="J228">
            <v>1611</v>
          </cell>
          <cell r="K228">
            <v>2703</v>
          </cell>
        </row>
        <row r="229">
          <cell r="A229">
            <v>36331</v>
          </cell>
          <cell r="B229">
            <v>452</v>
          </cell>
          <cell r="C229">
            <v>74</v>
          </cell>
          <cell r="D229">
            <v>407</v>
          </cell>
          <cell r="E229">
            <v>299</v>
          </cell>
          <cell r="F229">
            <v>-79</v>
          </cell>
          <cell r="G229">
            <v>-866</v>
          </cell>
          <cell r="H229">
            <v>-264</v>
          </cell>
          <cell r="I229">
            <v>1722</v>
          </cell>
          <cell r="J229">
            <v>1604</v>
          </cell>
          <cell r="K229">
            <v>2699</v>
          </cell>
        </row>
        <row r="230">
          <cell r="A230">
            <v>36332</v>
          </cell>
          <cell r="B230">
            <v>475</v>
          </cell>
          <cell r="C230">
            <v>74</v>
          </cell>
          <cell r="D230">
            <v>432</v>
          </cell>
          <cell r="E230">
            <v>298</v>
          </cell>
          <cell r="F230">
            <v>-79</v>
          </cell>
          <cell r="G230">
            <v>-830</v>
          </cell>
          <cell r="H230">
            <v>-350</v>
          </cell>
          <cell r="I230">
            <v>1735</v>
          </cell>
          <cell r="J230">
            <v>1713</v>
          </cell>
          <cell r="K230">
            <v>2680</v>
          </cell>
        </row>
        <row r="231">
          <cell r="A231">
            <v>36333</v>
          </cell>
          <cell r="B231">
            <v>467</v>
          </cell>
          <cell r="C231">
            <v>70</v>
          </cell>
          <cell r="D231">
            <v>496</v>
          </cell>
          <cell r="E231">
            <v>305</v>
          </cell>
          <cell r="F231">
            <v>-14</v>
          </cell>
          <cell r="G231">
            <v>-801</v>
          </cell>
          <cell r="H231">
            <v>-334</v>
          </cell>
          <cell r="I231">
            <v>1738</v>
          </cell>
          <cell r="J231">
            <v>1857</v>
          </cell>
          <cell r="K231">
            <v>2785</v>
          </cell>
        </row>
        <row r="232">
          <cell r="A232">
            <v>36334</v>
          </cell>
          <cell r="B232">
            <v>481</v>
          </cell>
          <cell r="C232">
            <v>62</v>
          </cell>
          <cell r="D232">
            <v>452</v>
          </cell>
          <cell r="E232">
            <v>301</v>
          </cell>
          <cell r="F232">
            <v>-96</v>
          </cell>
          <cell r="G232">
            <v>-852</v>
          </cell>
          <cell r="H232">
            <v>-258</v>
          </cell>
          <cell r="I232">
            <v>1723</v>
          </cell>
          <cell r="J232">
            <v>1702</v>
          </cell>
          <cell r="K232">
            <v>2780</v>
          </cell>
        </row>
        <row r="233">
          <cell r="A233">
            <v>36335</v>
          </cell>
          <cell r="B233">
            <v>477</v>
          </cell>
          <cell r="C233">
            <v>71</v>
          </cell>
          <cell r="D233">
            <v>453</v>
          </cell>
          <cell r="E233">
            <v>300</v>
          </cell>
          <cell r="F233">
            <v>-97</v>
          </cell>
          <cell r="G233">
            <v>-839</v>
          </cell>
          <cell r="H233">
            <v>-287</v>
          </cell>
          <cell r="I233">
            <v>1766</v>
          </cell>
          <cell r="J233">
            <v>1773</v>
          </cell>
          <cell r="K233">
            <v>2785</v>
          </cell>
        </row>
        <row r="234">
          <cell r="A234">
            <v>36336</v>
          </cell>
          <cell r="B234">
            <v>479</v>
          </cell>
          <cell r="C234">
            <v>75</v>
          </cell>
          <cell r="D234">
            <v>457</v>
          </cell>
          <cell r="E234">
            <v>294</v>
          </cell>
          <cell r="F234">
            <v>-66</v>
          </cell>
          <cell r="G234">
            <v>-831</v>
          </cell>
          <cell r="H234">
            <v>-281</v>
          </cell>
          <cell r="I234">
            <v>1734</v>
          </cell>
          <cell r="J234">
            <v>1798</v>
          </cell>
          <cell r="K234">
            <v>2846</v>
          </cell>
        </row>
        <row r="235">
          <cell r="A235">
            <v>36337</v>
          </cell>
          <cell r="B235">
            <v>470</v>
          </cell>
          <cell r="C235">
            <v>77</v>
          </cell>
          <cell r="D235">
            <v>452</v>
          </cell>
          <cell r="E235">
            <v>295</v>
          </cell>
          <cell r="F235">
            <v>-125</v>
          </cell>
          <cell r="G235">
            <v>-798</v>
          </cell>
          <cell r="H235">
            <v>-327</v>
          </cell>
          <cell r="I235">
            <v>1774</v>
          </cell>
          <cell r="J235">
            <v>1754</v>
          </cell>
          <cell r="K235">
            <v>2808</v>
          </cell>
        </row>
        <row r="236">
          <cell r="A236">
            <v>36338</v>
          </cell>
          <cell r="B236">
            <v>460</v>
          </cell>
          <cell r="C236">
            <v>77</v>
          </cell>
          <cell r="D236">
            <v>449</v>
          </cell>
          <cell r="E236">
            <v>298</v>
          </cell>
          <cell r="F236">
            <v>-105</v>
          </cell>
          <cell r="G236">
            <v>-798</v>
          </cell>
          <cell r="H236">
            <v>-291</v>
          </cell>
          <cell r="I236">
            <v>1736</v>
          </cell>
          <cell r="J236">
            <v>1748</v>
          </cell>
          <cell r="K236">
            <v>2825</v>
          </cell>
        </row>
        <row r="237">
          <cell r="A237">
            <v>36339</v>
          </cell>
          <cell r="B237">
            <v>461</v>
          </cell>
          <cell r="C237">
            <v>87</v>
          </cell>
          <cell r="D237">
            <v>443</v>
          </cell>
          <cell r="E237">
            <v>273</v>
          </cell>
          <cell r="F237">
            <v>-87</v>
          </cell>
          <cell r="G237">
            <v>-810</v>
          </cell>
          <cell r="H237">
            <v>-357</v>
          </cell>
          <cell r="I237">
            <v>1748</v>
          </cell>
          <cell r="J237">
            <v>1718</v>
          </cell>
          <cell r="K237">
            <v>2783</v>
          </cell>
        </row>
        <row r="238">
          <cell r="A238">
            <v>36340</v>
          </cell>
          <cell r="B238">
            <v>468</v>
          </cell>
          <cell r="C238">
            <v>83</v>
          </cell>
          <cell r="D238">
            <v>475</v>
          </cell>
          <cell r="E238">
            <v>270</v>
          </cell>
          <cell r="F238">
            <v>-75</v>
          </cell>
          <cell r="G238">
            <v>-855</v>
          </cell>
          <cell r="H238">
            <v>-325</v>
          </cell>
          <cell r="I238">
            <v>1771</v>
          </cell>
          <cell r="J238">
            <v>1754</v>
          </cell>
          <cell r="K238">
            <v>2774</v>
          </cell>
        </row>
        <row r="239">
          <cell r="A239">
            <v>36341</v>
          </cell>
          <cell r="B239">
            <v>469</v>
          </cell>
          <cell r="C239">
            <v>49</v>
          </cell>
          <cell r="D239">
            <v>553</v>
          </cell>
          <cell r="E239">
            <v>300</v>
          </cell>
          <cell r="F239">
            <v>-101</v>
          </cell>
          <cell r="G239">
            <v>-873</v>
          </cell>
          <cell r="H239">
            <v>-324</v>
          </cell>
          <cell r="I239">
            <v>1791</v>
          </cell>
          <cell r="J239">
            <v>1825</v>
          </cell>
          <cell r="K239">
            <v>2802</v>
          </cell>
        </row>
        <row r="240">
          <cell r="A240">
            <v>36342</v>
          </cell>
          <cell r="B240">
            <v>446</v>
          </cell>
          <cell r="C240">
            <v>62</v>
          </cell>
          <cell r="D240">
            <v>546</v>
          </cell>
          <cell r="E240">
            <v>297</v>
          </cell>
          <cell r="F240">
            <v>-49</v>
          </cell>
          <cell r="G240">
            <v>-946</v>
          </cell>
          <cell r="H240">
            <v>-291</v>
          </cell>
          <cell r="I240">
            <v>1790</v>
          </cell>
          <cell r="J240">
            <v>1810</v>
          </cell>
          <cell r="K240">
            <v>2813</v>
          </cell>
        </row>
        <row r="241">
          <cell r="A241">
            <v>36343</v>
          </cell>
          <cell r="B241">
            <v>457</v>
          </cell>
          <cell r="C241">
            <v>59</v>
          </cell>
          <cell r="D241">
            <v>517</v>
          </cell>
          <cell r="E241">
            <v>300</v>
          </cell>
          <cell r="F241">
            <v>-48</v>
          </cell>
          <cell r="G241">
            <v>-918</v>
          </cell>
          <cell r="H241">
            <v>-349</v>
          </cell>
          <cell r="I241">
            <v>1805</v>
          </cell>
          <cell r="J241">
            <v>1790</v>
          </cell>
          <cell r="K241">
            <v>2790</v>
          </cell>
        </row>
        <row r="242">
          <cell r="A242">
            <v>36344</v>
          </cell>
          <cell r="B242">
            <v>454</v>
          </cell>
          <cell r="C242">
            <v>74</v>
          </cell>
          <cell r="D242">
            <v>542</v>
          </cell>
          <cell r="E242">
            <v>289</v>
          </cell>
          <cell r="F242">
            <v>-57</v>
          </cell>
          <cell r="G242">
            <v>-879</v>
          </cell>
          <cell r="H242">
            <v>-331</v>
          </cell>
          <cell r="I242">
            <v>1804</v>
          </cell>
          <cell r="J242">
            <v>1828</v>
          </cell>
          <cell r="K242">
            <v>2813</v>
          </cell>
        </row>
        <row r="243">
          <cell r="A243">
            <v>36345</v>
          </cell>
          <cell r="B243">
            <v>453</v>
          </cell>
          <cell r="C243">
            <v>76</v>
          </cell>
          <cell r="D243">
            <v>553</v>
          </cell>
          <cell r="E243">
            <v>291</v>
          </cell>
          <cell r="F243">
            <v>-57</v>
          </cell>
          <cell r="G243">
            <v>-876</v>
          </cell>
          <cell r="H243">
            <v>-254</v>
          </cell>
          <cell r="I243">
            <v>1760</v>
          </cell>
          <cell r="J243">
            <v>1827</v>
          </cell>
          <cell r="K243">
            <v>2890</v>
          </cell>
        </row>
        <row r="244">
          <cell r="A244">
            <v>36346</v>
          </cell>
          <cell r="B244">
            <v>442</v>
          </cell>
          <cell r="C244">
            <v>76</v>
          </cell>
          <cell r="D244">
            <v>548</v>
          </cell>
          <cell r="E244">
            <v>293</v>
          </cell>
          <cell r="F244">
            <v>-52</v>
          </cell>
          <cell r="G244">
            <v>-847</v>
          </cell>
          <cell r="H244">
            <v>-290</v>
          </cell>
          <cell r="I244">
            <v>1807</v>
          </cell>
          <cell r="J244">
            <v>1780</v>
          </cell>
          <cell r="K244">
            <v>2913</v>
          </cell>
        </row>
        <row r="245">
          <cell r="A245">
            <v>36347</v>
          </cell>
          <cell r="B245">
            <v>440</v>
          </cell>
          <cell r="C245">
            <v>83</v>
          </cell>
          <cell r="D245">
            <v>540</v>
          </cell>
          <cell r="E245">
            <v>288</v>
          </cell>
          <cell r="F245">
            <v>-70</v>
          </cell>
          <cell r="G245">
            <v>-886</v>
          </cell>
          <cell r="H245">
            <v>-279</v>
          </cell>
          <cell r="I245">
            <v>1836</v>
          </cell>
          <cell r="J245">
            <v>1819</v>
          </cell>
          <cell r="K245">
            <v>2898</v>
          </cell>
        </row>
        <row r="246">
          <cell r="A246">
            <v>36348</v>
          </cell>
          <cell r="B246">
            <v>449</v>
          </cell>
          <cell r="C246">
            <v>72</v>
          </cell>
          <cell r="D246">
            <v>475</v>
          </cell>
          <cell r="E246">
            <v>135</v>
          </cell>
          <cell r="F246">
            <v>-80</v>
          </cell>
          <cell r="G246">
            <v>-905</v>
          </cell>
          <cell r="H246">
            <v>-277</v>
          </cell>
          <cell r="I246">
            <v>1830</v>
          </cell>
          <cell r="J246">
            <v>1668</v>
          </cell>
          <cell r="K246">
            <v>2718</v>
          </cell>
        </row>
        <row r="247">
          <cell r="A247">
            <v>36349</v>
          </cell>
          <cell r="B247">
            <v>451</v>
          </cell>
          <cell r="C247">
            <v>76</v>
          </cell>
          <cell r="D247">
            <v>423</v>
          </cell>
          <cell r="E247">
            <v>276</v>
          </cell>
          <cell r="F247">
            <v>-80</v>
          </cell>
          <cell r="G247">
            <v>-829</v>
          </cell>
          <cell r="H247">
            <v>-283</v>
          </cell>
          <cell r="I247">
            <v>1739</v>
          </cell>
          <cell r="J247">
            <v>1713</v>
          </cell>
          <cell r="K247">
            <v>2625</v>
          </cell>
        </row>
        <row r="248">
          <cell r="A248">
            <v>36350</v>
          </cell>
          <cell r="B248">
            <v>445</v>
          </cell>
          <cell r="C248">
            <v>69</v>
          </cell>
          <cell r="D248">
            <v>568</v>
          </cell>
          <cell r="E248">
            <v>293</v>
          </cell>
          <cell r="F248">
            <v>-108</v>
          </cell>
          <cell r="G248">
            <v>-875</v>
          </cell>
          <cell r="H248">
            <v>-278</v>
          </cell>
          <cell r="I248">
            <v>1843</v>
          </cell>
          <cell r="J248">
            <v>1896</v>
          </cell>
          <cell r="K248">
            <v>2650</v>
          </cell>
        </row>
        <row r="249">
          <cell r="A249">
            <v>36351</v>
          </cell>
          <cell r="B249">
            <v>445</v>
          </cell>
          <cell r="C249">
            <v>68</v>
          </cell>
          <cell r="D249">
            <v>571</v>
          </cell>
          <cell r="E249">
            <v>304</v>
          </cell>
          <cell r="F249">
            <v>-118</v>
          </cell>
          <cell r="G249">
            <v>-908</v>
          </cell>
          <cell r="H249">
            <v>-240</v>
          </cell>
          <cell r="I249">
            <v>1826</v>
          </cell>
          <cell r="J249">
            <v>1861</v>
          </cell>
          <cell r="K249">
            <v>2637</v>
          </cell>
        </row>
        <row r="250">
          <cell r="A250">
            <v>36352</v>
          </cell>
          <cell r="B250">
            <v>446</v>
          </cell>
          <cell r="C250">
            <v>78</v>
          </cell>
          <cell r="D250">
            <v>561</v>
          </cell>
          <cell r="E250">
            <v>298</v>
          </cell>
          <cell r="F250">
            <v>-33</v>
          </cell>
          <cell r="G250">
            <v>-920</v>
          </cell>
          <cell r="H250">
            <v>-257</v>
          </cell>
          <cell r="I250">
            <v>1834</v>
          </cell>
          <cell r="J250">
            <v>1898</v>
          </cell>
          <cell r="K250">
            <v>2694</v>
          </cell>
        </row>
        <row r="251">
          <cell r="A251">
            <v>36353</v>
          </cell>
          <cell r="B251">
            <v>452</v>
          </cell>
          <cell r="C251">
            <v>77</v>
          </cell>
          <cell r="D251">
            <v>581</v>
          </cell>
          <cell r="E251">
            <v>293</v>
          </cell>
          <cell r="F251">
            <v>-92</v>
          </cell>
          <cell r="G251">
            <v>-886</v>
          </cell>
          <cell r="H251">
            <v>-310</v>
          </cell>
          <cell r="I251">
            <v>1835</v>
          </cell>
          <cell r="J251">
            <v>1840</v>
          </cell>
          <cell r="K251">
            <v>2715</v>
          </cell>
        </row>
        <row r="252">
          <cell r="A252">
            <v>36354</v>
          </cell>
          <cell r="B252">
            <v>447</v>
          </cell>
          <cell r="C252">
            <v>79</v>
          </cell>
          <cell r="D252">
            <v>572</v>
          </cell>
          <cell r="E252">
            <v>299</v>
          </cell>
          <cell r="F252">
            <v>-78</v>
          </cell>
          <cell r="G252">
            <v>-918</v>
          </cell>
          <cell r="H252">
            <v>-277</v>
          </cell>
          <cell r="I252">
            <v>1845</v>
          </cell>
          <cell r="J252">
            <v>1845</v>
          </cell>
          <cell r="K252">
            <v>2715</v>
          </cell>
        </row>
        <row r="253">
          <cell r="A253">
            <v>36355</v>
          </cell>
          <cell r="B253">
            <v>443</v>
          </cell>
          <cell r="C253">
            <v>79</v>
          </cell>
          <cell r="D253">
            <v>569</v>
          </cell>
          <cell r="E253">
            <v>280</v>
          </cell>
          <cell r="F253">
            <v>-57</v>
          </cell>
          <cell r="G253">
            <v>-944</v>
          </cell>
          <cell r="H253">
            <v>-306</v>
          </cell>
          <cell r="I253">
            <v>1855</v>
          </cell>
          <cell r="J253">
            <v>1795</v>
          </cell>
          <cell r="K253">
            <v>2655</v>
          </cell>
        </row>
        <row r="254">
          <cell r="A254">
            <v>36356</v>
          </cell>
          <cell r="B254">
            <v>450</v>
          </cell>
          <cell r="C254">
            <v>72</v>
          </cell>
          <cell r="D254">
            <v>570</v>
          </cell>
          <cell r="E254">
            <v>294</v>
          </cell>
          <cell r="F254">
            <v>-87</v>
          </cell>
          <cell r="G254">
            <v>-943</v>
          </cell>
          <cell r="H254">
            <v>-224</v>
          </cell>
          <cell r="I254">
            <v>1840</v>
          </cell>
          <cell r="J254">
            <v>1830</v>
          </cell>
          <cell r="K254">
            <v>2645</v>
          </cell>
        </row>
        <row r="255">
          <cell r="A255">
            <v>36357</v>
          </cell>
          <cell r="B255">
            <v>446</v>
          </cell>
          <cell r="C255">
            <v>78</v>
          </cell>
          <cell r="D255">
            <v>565</v>
          </cell>
          <cell r="E255">
            <v>293</v>
          </cell>
          <cell r="F255">
            <v>-85</v>
          </cell>
          <cell r="G255">
            <v>-896</v>
          </cell>
          <cell r="H255">
            <v>-188</v>
          </cell>
          <cell r="I255">
            <v>1623</v>
          </cell>
          <cell r="J255">
            <v>1634</v>
          </cell>
          <cell r="K255">
            <v>2656</v>
          </cell>
        </row>
        <row r="256">
          <cell r="A256">
            <v>36358</v>
          </cell>
          <cell r="B256">
            <v>456</v>
          </cell>
          <cell r="C256">
            <v>71</v>
          </cell>
          <cell r="D256">
            <v>564</v>
          </cell>
          <cell r="E256">
            <v>270</v>
          </cell>
          <cell r="F256">
            <v>-87</v>
          </cell>
          <cell r="G256">
            <v>-851</v>
          </cell>
          <cell r="H256">
            <v>-272</v>
          </cell>
          <cell r="I256">
            <v>1798</v>
          </cell>
          <cell r="J256">
            <v>1815</v>
          </cell>
          <cell r="K256">
            <v>2683</v>
          </cell>
        </row>
        <row r="257">
          <cell r="A257">
            <v>36359</v>
          </cell>
          <cell r="B257">
            <v>267</v>
          </cell>
          <cell r="C257">
            <v>57</v>
          </cell>
          <cell r="D257">
            <v>562</v>
          </cell>
          <cell r="E257">
            <v>295</v>
          </cell>
          <cell r="F257">
            <v>-70</v>
          </cell>
          <cell r="G257">
            <v>-737</v>
          </cell>
          <cell r="H257">
            <v>-209</v>
          </cell>
          <cell r="I257">
            <v>1510</v>
          </cell>
          <cell r="J257">
            <v>1590</v>
          </cell>
          <cell r="K257">
            <v>2662</v>
          </cell>
        </row>
        <row r="258">
          <cell r="A258">
            <v>36360</v>
          </cell>
          <cell r="B258">
            <v>462</v>
          </cell>
          <cell r="C258">
            <v>79</v>
          </cell>
          <cell r="D258">
            <v>547</v>
          </cell>
          <cell r="E258">
            <v>293</v>
          </cell>
          <cell r="F258">
            <v>-89</v>
          </cell>
          <cell r="G258">
            <v>-901</v>
          </cell>
          <cell r="H258">
            <v>-265</v>
          </cell>
          <cell r="I258">
            <v>1842</v>
          </cell>
          <cell r="J258">
            <v>1806</v>
          </cell>
          <cell r="K258">
            <v>2787</v>
          </cell>
        </row>
        <row r="259">
          <cell r="A259">
            <v>36361</v>
          </cell>
          <cell r="B259">
            <v>444</v>
          </cell>
          <cell r="C259">
            <v>69</v>
          </cell>
          <cell r="D259">
            <v>557</v>
          </cell>
          <cell r="E259">
            <v>296</v>
          </cell>
          <cell r="F259">
            <v>-59</v>
          </cell>
          <cell r="G259">
            <v>-916</v>
          </cell>
          <cell r="H259">
            <v>-274</v>
          </cell>
          <cell r="I259">
            <v>1806</v>
          </cell>
          <cell r="J259">
            <v>1804</v>
          </cell>
          <cell r="K259">
            <v>2766</v>
          </cell>
        </row>
        <row r="260">
          <cell r="A260">
            <v>36362</v>
          </cell>
          <cell r="B260">
            <v>466</v>
          </cell>
          <cell r="C260">
            <v>74</v>
          </cell>
          <cell r="D260">
            <v>562</v>
          </cell>
          <cell r="E260">
            <v>294</v>
          </cell>
          <cell r="F260">
            <v>-90</v>
          </cell>
          <cell r="G260">
            <v>-924</v>
          </cell>
          <cell r="H260">
            <v>-270</v>
          </cell>
          <cell r="I260">
            <v>1845</v>
          </cell>
          <cell r="J260">
            <v>1815</v>
          </cell>
          <cell r="K260">
            <v>2718</v>
          </cell>
        </row>
        <row r="261">
          <cell r="A261">
            <v>36363</v>
          </cell>
          <cell r="B261">
            <v>487</v>
          </cell>
          <cell r="C261">
            <v>73</v>
          </cell>
          <cell r="D261">
            <v>571</v>
          </cell>
          <cell r="E261">
            <v>303</v>
          </cell>
          <cell r="F261">
            <v>-101</v>
          </cell>
          <cell r="G261">
            <v>-897</v>
          </cell>
          <cell r="H261">
            <v>-253</v>
          </cell>
          <cell r="I261">
            <v>1775</v>
          </cell>
          <cell r="J261">
            <v>1855</v>
          </cell>
          <cell r="K261">
            <v>2768</v>
          </cell>
        </row>
        <row r="262">
          <cell r="A262">
            <v>36364</v>
          </cell>
          <cell r="B262">
            <v>475</v>
          </cell>
          <cell r="C262">
            <v>64</v>
          </cell>
          <cell r="D262">
            <v>570</v>
          </cell>
          <cell r="E262">
            <v>307</v>
          </cell>
          <cell r="F262">
            <v>-92</v>
          </cell>
          <cell r="G262">
            <v>-931</v>
          </cell>
          <cell r="H262">
            <v>-253</v>
          </cell>
          <cell r="I262">
            <v>1854</v>
          </cell>
          <cell r="J262">
            <v>1852</v>
          </cell>
          <cell r="K262">
            <v>2776</v>
          </cell>
        </row>
        <row r="263">
          <cell r="A263">
            <v>36365</v>
          </cell>
          <cell r="B263">
            <v>480</v>
          </cell>
          <cell r="C263">
            <v>43</v>
          </cell>
          <cell r="D263">
            <v>566</v>
          </cell>
          <cell r="E263">
            <v>302</v>
          </cell>
          <cell r="F263">
            <v>-87</v>
          </cell>
          <cell r="G263">
            <v>-905</v>
          </cell>
          <cell r="H263">
            <v>-252</v>
          </cell>
          <cell r="I263">
            <v>1820</v>
          </cell>
          <cell r="J263">
            <v>1828</v>
          </cell>
          <cell r="K263">
            <v>2790</v>
          </cell>
        </row>
        <row r="264">
          <cell r="A264">
            <v>36366</v>
          </cell>
          <cell r="B264">
            <v>471</v>
          </cell>
          <cell r="C264">
            <v>52</v>
          </cell>
          <cell r="D264">
            <v>568</v>
          </cell>
          <cell r="E264">
            <v>306</v>
          </cell>
          <cell r="F264">
            <v>-89</v>
          </cell>
          <cell r="G264">
            <v>-898</v>
          </cell>
          <cell r="H264">
            <v>-251</v>
          </cell>
          <cell r="I264">
            <v>1790</v>
          </cell>
          <cell r="J264">
            <v>1824</v>
          </cell>
          <cell r="K264">
            <v>2828</v>
          </cell>
        </row>
        <row r="265">
          <cell r="A265">
            <v>36367</v>
          </cell>
          <cell r="B265">
            <v>475</v>
          </cell>
          <cell r="C265">
            <v>75</v>
          </cell>
          <cell r="D265">
            <v>569</v>
          </cell>
          <cell r="E265">
            <v>306</v>
          </cell>
          <cell r="F265">
            <v>-93</v>
          </cell>
          <cell r="G265">
            <v>-908</v>
          </cell>
          <cell r="H265">
            <v>-242</v>
          </cell>
          <cell r="I265">
            <v>1800</v>
          </cell>
          <cell r="J265">
            <v>1821</v>
          </cell>
          <cell r="K265">
            <v>2855</v>
          </cell>
        </row>
        <row r="266">
          <cell r="A266">
            <v>36368</v>
          </cell>
          <cell r="B266">
            <v>475</v>
          </cell>
          <cell r="C266">
            <v>75</v>
          </cell>
          <cell r="D266">
            <v>560</v>
          </cell>
          <cell r="E266">
            <v>300</v>
          </cell>
          <cell r="F266">
            <v>-79</v>
          </cell>
          <cell r="G266">
            <v>-940</v>
          </cell>
          <cell r="H266">
            <v>-232</v>
          </cell>
          <cell r="I266">
            <v>1820</v>
          </cell>
          <cell r="J266">
            <v>1772</v>
          </cell>
          <cell r="K266">
            <v>2808</v>
          </cell>
        </row>
        <row r="267">
          <cell r="A267">
            <v>36369</v>
          </cell>
          <cell r="B267">
            <v>502</v>
          </cell>
          <cell r="C267">
            <v>77</v>
          </cell>
          <cell r="D267">
            <v>556</v>
          </cell>
          <cell r="E267">
            <v>292</v>
          </cell>
          <cell r="F267">
            <v>-74</v>
          </cell>
          <cell r="G267">
            <v>-951</v>
          </cell>
          <cell r="H267">
            <v>-224</v>
          </cell>
          <cell r="I267">
            <v>1798</v>
          </cell>
          <cell r="J267">
            <v>1767</v>
          </cell>
          <cell r="K267">
            <v>2776</v>
          </cell>
        </row>
        <row r="268">
          <cell r="A268">
            <v>36370</v>
          </cell>
          <cell r="B268">
            <v>502</v>
          </cell>
          <cell r="C268">
            <v>76</v>
          </cell>
          <cell r="D268">
            <v>556</v>
          </cell>
          <cell r="E268">
            <v>292</v>
          </cell>
          <cell r="F268">
            <v>-74</v>
          </cell>
          <cell r="G268">
            <v>-945</v>
          </cell>
          <cell r="H268">
            <v>-231</v>
          </cell>
          <cell r="I268">
            <v>1799</v>
          </cell>
          <cell r="J268">
            <v>1764</v>
          </cell>
          <cell r="K268">
            <v>2754</v>
          </cell>
        </row>
        <row r="269">
          <cell r="A269">
            <v>36371</v>
          </cell>
          <cell r="B269">
            <v>484</v>
          </cell>
          <cell r="C269">
            <v>68</v>
          </cell>
          <cell r="D269">
            <v>592</v>
          </cell>
          <cell r="E269">
            <v>298</v>
          </cell>
          <cell r="F269">
            <v>-101</v>
          </cell>
          <cell r="G269">
            <v>-930</v>
          </cell>
          <cell r="H269">
            <v>-249</v>
          </cell>
          <cell r="I269">
            <v>1637</v>
          </cell>
          <cell r="J269">
            <v>1599</v>
          </cell>
          <cell r="K269">
            <v>2794</v>
          </cell>
        </row>
        <row r="270">
          <cell r="A270">
            <v>36372</v>
          </cell>
          <cell r="B270">
            <v>473</v>
          </cell>
          <cell r="C270">
            <v>80</v>
          </cell>
          <cell r="D270">
            <v>572</v>
          </cell>
          <cell r="E270">
            <v>298</v>
          </cell>
          <cell r="F270">
            <v>-114</v>
          </cell>
          <cell r="G270">
            <v>-929</v>
          </cell>
          <cell r="H270">
            <v>-241</v>
          </cell>
          <cell r="I270">
            <v>1617</v>
          </cell>
          <cell r="J270">
            <v>1674</v>
          </cell>
          <cell r="K270">
            <v>2822</v>
          </cell>
        </row>
        <row r="271">
          <cell r="A271">
            <v>36373</v>
          </cell>
          <cell r="B271">
            <v>470</v>
          </cell>
          <cell r="C271">
            <v>77</v>
          </cell>
          <cell r="D271">
            <v>579</v>
          </cell>
          <cell r="E271">
            <v>290</v>
          </cell>
          <cell r="F271">
            <v>-142</v>
          </cell>
          <cell r="G271">
            <v>-885</v>
          </cell>
          <cell r="H271">
            <v>-260</v>
          </cell>
          <cell r="I271">
            <v>1795</v>
          </cell>
          <cell r="J271">
            <v>1823</v>
          </cell>
          <cell r="K271">
            <v>2848</v>
          </cell>
        </row>
        <row r="272">
          <cell r="A272">
            <v>36374</v>
          </cell>
          <cell r="B272">
            <v>468</v>
          </cell>
          <cell r="C272">
            <v>74</v>
          </cell>
          <cell r="D272">
            <v>563</v>
          </cell>
          <cell r="E272">
            <v>294</v>
          </cell>
          <cell r="F272">
            <v>-105</v>
          </cell>
          <cell r="G272">
            <v>-908</v>
          </cell>
          <cell r="H272">
            <v>-247</v>
          </cell>
          <cell r="I272">
            <v>1805</v>
          </cell>
          <cell r="J272">
            <v>1835</v>
          </cell>
          <cell r="K272">
            <v>2885</v>
          </cell>
        </row>
        <row r="273">
          <cell r="A273">
            <v>36375</v>
          </cell>
          <cell r="B273">
            <v>455</v>
          </cell>
          <cell r="C273">
            <v>72</v>
          </cell>
          <cell r="D273">
            <v>556</v>
          </cell>
          <cell r="E273">
            <v>295</v>
          </cell>
          <cell r="F273">
            <v>-162</v>
          </cell>
          <cell r="G273">
            <v>-929</v>
          </cell>
          <cell r="H273">
            <v>-257</v>
          </cell>
          <cell r="I273">
            <v>1785</v>
          </cell>
          <cell r="J273">
            <v>1880</v>
          </cell>
          <cell r="K273">
            <v>2795</v>
          </cell>
        </row>
        <row r="274">
          <cell r="A274">
            <v>36376</v>
          </cell>
          <cell r="B274">
            <v>463</v>
          </cell>
          <cell r="C274">
            <v>70</v>
          </cell>
          <cell r="D274">
            <v>547</v>
          </cell>
          <cell r="E274">
            <v>294</v>
          </cell>
          <cell r="F274">
            <v>-74</v>
          </cell>
          <cell r="G274">
            <v>-917</v>
          </cell>
          <cell r="H274">
            <v>-254</v>
          </cell>
          <cell r="I274">
            <v>1775</v>
          </cell>
          <cell r="J274">
            <v>1770</v>
          </cell>
          <cell r="K274">
            <v>2780</v>
          </cell>
        </row>
        <row r="275">
          <cell r="A275">
            <v>36377</v>
          </cell>
          <cell r="B275">
            <v>458</v>
          </cell>
          <cell r="C275">
            <v>68</v>
          </cell>
          <cell r="D275">
            <v>548</v>
          </cell>
          <cell r="E275">
            <v>281</v>
          </cell>
          <cell r="F275">
            <v>-103</v>
          </cell>
          <cell r="G275">
            <v>-887</v>
          </cell>
          <cell r="H275">
            <v>-253</v>
          </cell>
          <cell r="I275">
            <v>1765</v>
          </cell>
          <cell r="J275">
            <v>1775</v>
          </cell>
          <cell r="K275">
            <v>2800</v>
          </cell>
        </row>
        <row r="276">
          <cell r="A276">
            <v>36378</v>
          </cell>
          <cell r="B276">
            <v>477</v>
          </cell>
          <cell r="C276">
            <v>70</v>
          </cell>
          <cell r="D276">
            <v>575</v>
          </cell>
          <cell r="E276">
            <v>297</v>
          </cell>
          <cell r="F276">
            <v>-104</v>
          </cell>
          <cell r="G276">
            <v>-928</v>
          </cell>
          <cell r="H276">
            <v>-256</v>
          </cell>
          <cell r="I276">
            <v>1805</v>
          </cell>
          <cell r="J276">
            <v>1840</v>
          </cell>
          <cell r="K276">
            <v>2835</v>
          </cell>
        </row>
        <row r="277">
          <cell r="A277">
            <v>36379</v>
          </cell>
          <cell r="B277">
            <v>475</v>
          </cell>
          <cell r="C277">
            <v>66</v>
          </cell>
          <cell r="D277">
            <v>567</v>
          </cell>
          <cell r="E277">
            <v>297</v>
          </cell>
          <cell r="F277">
            <v>-146</v>
          </cell>
          <cell r="G277">
            <v>-878</v>
          </cell>
          <cell r="H277">
            <v>-268</v>
          </cell>
          <cell r="I277">
            <v>1826</v>
          </cell>
          <cell r="J277">
            <v>1860</v>
          </cell>
          <cell r="K277">
            <v>2873</v>
          </cell>
        </row>
        <row r="278">
          <cell r="A278">
            <v>36380</v>
          </cell>
          <cell r="B278">
            <v>463</v>
          </cell>
          <cell r="C278">
            <v>70</v>
          </cell>
          <cell r="D278">
            <v>556</v>
          </cell>
          <cell r="E278">
            <v>286</v>
          </cell>
          <cell r="F278">
            <v>-150</v>
          </cell>
          <cell r="G278">
            <v>-852</v>
          </cell>
          <cell r="H278">
            <v>-249</v>
          </cell>
          <cell r="I278">
            <v>1779</v>
          </cell>
          <cell r="J278">
            <v>1828</v>
          </cell>
          <cell r="K278">
            <v>2916</v>
          </cell>
        </row>
        <row r="279">
          <cell r="A279">
            <v>36381</v>
          </cell>
          <cell r="B279">
            <v>0</v>
          </cell>
          <cell r="C279">
            <v>56</v>
          </cell>
          <cell r="D279">
            <v>564</v>
          </cell>
          <cell r="E279">
            <v>295</v>
          </cell>
          <cell r="F279">
            <v>-96</v>
          </cell>
          <cell r="G279">
            <v>-773</v>
          </cell>
          <cell r="H279">
            <v>-229</v>
          </cell>
          <cell r="I279">
            <v>1437</v>
          </cell>
          <cell r="J279">
            <v>1400</v>
          </cell>
          <cell r="K279">
            <v>2876</v>
          </cell>
        </row>
        <row r="280">
          <cell r="A280">
            <v>36382</v>
          </cell>
          <cell r="B280">
            <v>0</v>
          </cell>
          <cell r="C280">
            <v>61</v>
          </cell>
          <cell r="D280">
            <v>562</v>
          </cell>
          <cell r="E280">
            <v>296</v>
          </cell>
          <cell r="F280">
            <v>-43</v>
          </cell>
          <cell r="G280">
            <v>-776</v>
          </cell>
          <cell r="H280">
            <v>-217</v>
          </cell>
          <cell r="I280">
            <v>1427</v>
          </cell>
          <cell r="J280">
            <v>1410</v>
          </cell>
          <cell r="K280">
            <v>2848</v>
          </cell>
        </row>
        <row r="281">
          <cell r="A281">
            <v>36383</v>
          </cell>
          <cell r="B281">
            <v>0</v>
          </cell>
          <cell r="C281">
            <v>62</v>
          </cell>
          <cell r="D281">
            <v>556</v>
          </cell>
          <cell r="E281">
            <v>293</v>
          </cell>
          <cell r="F281">
            <v>-43</v>
          </cell>
          <cell r="G281">
            <v>-784</v>
          </cell>
          <cell r="H281">
            <v>-213</v>
          </cell>
          <cell r="I281">
            <v>1425</v>
          </cell>
          <cell r="J281">
            <v>1400</v>
          </cell>
          <cell r="K281">
            <v>2804</v>
          </cell>
        </row>
        <row r="282">
          <cell r="A282">
            <v>36384</v>
          </cell>
          <cell r="B282">
            <v>0</v>
          </cell>
          <cell r="C282">
            <v>48</v>
          </cell>
          <cell r="D282">
            <v>559</v>
          </cell>
          <cell r="E282">
            <v>295</v>
          </cell>
          <cell r="F282">
            <v>-94</v>
          </cell>
          <cell r="G282">
            <v>-759</v>
          </cell>
          <cell r="H282">
            <v>-208</v>
          </cell>
          <cell r="I282">
            <v>1351</v>
          </cell>
          <cell r="J282">
            <v>1310</v>
          </cell>
          <cell r="K282">
            <v>2684</v>
          </cell>
        </row>
        <row r="283">
          <cell r="A283">
            <v>36385</v>
          </cell>
        </row>
        <row r="284">
          <cell r="A284">
            <v>36386</v>
          </cell>
        </row>
        <row r="285">
          <cell r="A285">
            <v>36387</v>
          </cell>
          <cell r="B285">
            <v>0</v>
          </cell>
          <cell r="C285">
            <v>64</v>
          </cell>
          <cell r="D285">
            <v>565</v>
          </cell>
          <cell r="E285">
            <v>292</v>
          </cell>
          <cell r="F285">
            <v>0</v>
          </cell>
          <cell r="G285">
            <v>-774</v>
          </cell>
          <cell r="H285">
            <v>-186</v>
          </cell>
          <cell r="I285">
            <v>1395</v>
          </cell>
          <cell r="J285">
            <v>1419</v>
          </cell>
          <cell r="K285">
            <v>2682</v>
          </cell>
        </row>
        <row r="286">
          <cell r="A286">
            <v>36388</v>
          </cell>
          <cell r="B286">
            <v>0</v>
          </cell>
          <cell r="C286">
            <v>66</v>
          </cell>
          <cell r="D286">
            <v>561</v>
          </cell>
          <cell r="E286">
            <v>292</v>
          </cell>
          <cell r="F286">
            <v>0</v>
          </cell>
          <cell r="G286">
            <v>-770</v>
          </cell>
          <cell r="H286">
            <v>-220</v>
          </cell>
          <cell r="I286">
            <v>1380</v>
          </cell>
          <cell r="J286">
            <v>1375</v>
          </cell>
          <cell r="K286">
            <v>2690</v>
          </cell>
        </row>
        <row r="287">
          <cell r="A287">
            <v>36389</v>
          </cell>
          <cell r="B287">
            <v>0</v>
          </cell>
          <cell r="C287">
            <v>58</v>
          </cell>
          <cell r="D287">
            <v>555</v>
          </cell>
          <cell r="E287">
            <v>299</v>
          </cell>
          <cell r="F287">
            <v>0</v>
          </cell>
          <cell r="G287">
            <v>-790</v>
          </cell>
          <cell r="H287">
            <v>-219</v>
          </cell>
          <cell r="I287">
            <v>1413</v>
          </cell>
          <cell r="J287">
            <v>1392</v>
          </cell>
          <cell r="K287">
            <v>2643</v>
          </cell>
        </row>
        <row r="288">
          <cell r="A288">
            <v>36390</v>
          </cell>
          <cell r="B288">
            <v>0</v>
          </cell>
          <cell r="C288">
            <v>56</v>
          </cell>
          <cell r="D288">
            <v>565</v>
          </cell>
          <cell r="E288">
            <v>286</v>
          </cell>
          <cell r="F288">
            <v>0</v>
          </cell>
          <cell r="G288">
            <v>-821</v>
          </cell>
          <cell r="H288">
            <v>-209</v>
          </cell>
          <cell r="I288">
            <v>1355</v>
          </cell>
          <cell r="J288">
            <v>1394</v>
          </cell>
          <cell r="K288">
            <v>2630</v>
          </cell>
        </row>
        <row r="289">
          <cell r="A289">
            <v>36391</v>
          </cell>
          <cell r="B289">
            <v>105</v>
          </cell>
          <cell r="C289">
            <v>56</v>
          </cell>
          <cell r="D289">
            <v>545</v>
          </cell>
          <cell r="E289">
            <v>296</v>
          </cell>
          <cell r="F289">
            <v>40</v>
          </cell>
          <cell r="G289">
            <v>-891</v>
          </cell>
          <cell r="H289">
            <v>-151</v>
          </cell>
          <cell r="I289">
            <v>1396</v>
          </cell>
          <cell r="J289">
            <v>1247</v>
          </cell>
          <cell r="K289">
            <v>2536</v>
          </cell>
        </row>
        <row r="290">
          <cell r="A290">
            <v>36392</v>
          </cell>
          <cell r="B290">
            <v>353</v>
          </cell>
          <cell r="C290">
            <v>57</v>
          </cell>
          <cell r="D290">
            <v>548</v>
          </cell>
          <cell r="E290">
            <v>291</v>
          </cell>
          <cell r="F290">
            <v>0</v>
          </cell>
          <cell r="G290">
            <v>-938</v>
          </cell>
          <cell r="H290">
            <v>-219</v>
          </cell>
          <cell r="I290">
            <v>1494</v>
          </cell>
          <cell r="J290">
            <v>1473</v>
          </cell>
          <cell r="K290">
            <v>2573</v>
          </cell>
        </row>
        <row r="291">
          <cell r="A291">
            <v>36393</v>
          </cell>
          <cell r="B291">
            <v>490</v>
          </cell>
          <cell r="C291">
            <v>76</v>
          </cell>
          <cell r="D291">
            <v>551</v>
          </cell>
          <cell r="E291">
            <v>300</v>
          </cell>
          <cell r="F291">
            <v>-121</v>
          </cell>
          <cell r="G291">
            <v>-965</v>
          </cell>
          <cell r="H291">
            <v>-235</v>
          </cell>
          <cell r="I291">
            <v>1800</v>
          </cell>
          <cell r="J291">
            <v>1842</v>
          </cell>
          <cell r="K291">
            <v>2648</v>
          </cell>
        </row>
        <row r="292">
          <cell r="A292">
            <v>36394</v>
          </cell>
          <cell r="B292">
            <v>503</v>
          </cell>
          <cell r="C292">
            <v>55</v>
          </cell>
          <cell r="D292">
            <v>552</v>
          </cell>
          <cell r="E292">
            <v>293</v>
          </cell>
          <cell r="F292">
            <v>-117</v>
          </cell>
          <cell r="G292">
            <v>-942</v>
          </cell>
          <cell r="H292">
            <v>-238</v>
          </cell>
          <cell r="I292">
            <v>1770</v>
          </cell>
          <cell r="J292">
            <v>1852</v>
          </cell>
          <cell r="K292">
            <v>2745</v>
          </cell>
        </row>
        <row r="293">
          <cell r="A293">
            <v>36395</v>
          </cell>
          <cell r="B293">
            <v>483</v>
          </cell>
          <cell r="C293">
            <v>66</v>
          </cell>
          <cell r="D293">
            <v>551</v>
          </cell>
          <cell r="E293">
            <v>293</v>
          </cell>
          <cell r="F293">
            <v>-132</v>
          </cell>
          <cell r="G293">
            <v>-943</v>
          </cell>
          <cell r="H293">
            <v>-232</v>
          </cell>
          <cell r="I293">
            <v>1733</v>
          </cell>
          <cell r="J293">
            <v>1810</v>
          </cell>
          <cell r="K293">
            <v>2810</v>
          </cell>
        </row>
        <row r="294">
          <cell r="A294">
            <v>36396</v>
          </cell>
          <cell r="B294">
            <v>491</v>
          </cell>
          <cell r="C294">
            <v>72</v>
          </cell>
          <cell r="D294">
            <v>553</v>
          </cell>
          <cell r="E294">
            <v>285</v>
          </cell>
          <cell r="F294">
            <v>-155</v>
          </cell>
          <cell r="G294">
            <v>-947</v>
          </cell>
          <cell r="H294">
            <v>-230</v>
          </cell>
          <cell r="I294">
            <v>1763</v>
          </cell>
          <cell r="J294">
            <v>1819</v>
          </cell>
          <cell r="K294">
            <v>2844</v>
          </cell>
        </row>
        <row r="295">
          <cell r="A295">
            <v>36397</v>
          </cell>
          <cell r="B295">
            <v>492</v>
          </cell>
          <cell r="C295">
            <v>73</v>
          </cell>
          <cell r="D295">
            <v>556</v>
          </cell>
          <cell r="E295">
            <v>230</v>
          </cell>
          <cell r="F295">
            <v>-145</v>
          </cell>
          <cell r="G295">
            <v>-973</v>
          </cell>
          <cell r="H295">
            <v>-237</v>
          </cell>
          <cell r="I295">
            <v>1785</v>
          </cell>
          <cell r="J295">
            <v>1763</v>
          </cell>
          <cell r="K295">
            <v>2785</v>
          </cell>
        </row>
        <row r="296">
          <cell r="A296">
            <v>36398</v>
          </cell>
          <cell r="B296">
            <v>494</v>
          </cell>
          <cell r="C296">
            <v>69</v>
          </cell>
          <cell r="D296">
            <v>555</v>
          </cell>
          <cell r="E296">
            <v>235</v>
          </cell>
          <cell r="F296">
            <v>-148</v>
          </cell>
          <cell r="G296">
            <v>-963</v>
          </cell>
          <cell r="H296">
            <v>-242</v>
          </cell>
          <cell r="I296">
            <v>1799</v>
          </cell>
          <cell r="J296">
            <v>1770</v>
          </cell>
          <cell r="K296">
            <v>2745</v>
          </cell>
        </row>
        <row r="297">
          <cell r="A297">
            <v>36399</v>
          </cell>
          <cell r="B297">
            <v>480</v>
          </cell>
          <cell r="C297">
            <v>72</v>
          </cell>
          <cell r="D297">
            <v>564</v>
          </cell>
          <cell r="E297">
            <v>250</v>
          </cell>
          <cell r="F297">
            <v>-131</v>
          </cell>
          <cell r="G297">
            <v>-954</v>
          </cell>
          <cell r="H297">
            <v>-257</v>
          </cell>
          <cell r="I297">
            <v>1786</v>
          </cell>
          <cell r="J297">
            <v>1775</v>
          </cell>
          <cell r="K297">
            <v>2731</v>
          </cell>
        </row>
        <row r="298">
          <cell r="A298">
            <v>36400</v>
          </cell>
          <cell r="B298">
            <v>475</v>
          </cell>
          <cell r="C298">
            <v>72</v>
          </cell>
          <cell r="D298">
            <v>558</v>
          </cell>
          <cell r="E298">
            <v>238</v>
          </cell>
          <cell r="F298">
            <v>-135</v>
          </cell>
          <cell r="G298">
            <v>-911</v>
          </cell>
          <cell r="H298">
            <v>-265</v>
          </cell>
          <cell r="I298">
            <v>1754</v>
          </cell>
          <cell r="J298">
            <v>1747</v>
          </cell>
          <cell r="K298">
            <v>2746</v>
          </cell>
        </row>
        <row r="299">
          <cell r="A299">
            <v>36401</v>
          </cell>
          <cell r="B299">
            <v>480</v>
          </cell>
          <cell r="C299">
            <v>70</v>
          </cell>
          <cell r="D299">
            <v>560</v>
          </cell>
          <cell r="E299">
            <v>247</v>
          </cell>
          <cell r="F299">
            <v>-141</v>
          </cell>
          <cell r="G299">
            <v>-908</v>
          </cell>
          <cell r="H299">
            <v>-264</v>
          </cell>
          <cell r="I299">
            <v>1770</v>
          </cell>
          <cell r="J299">
            <v>1809</v>
          </cell>
          <cell r="K299">
            <v>2789</v>
          </cell>
        </row>
        <row r="300">
          <cell r="A300">
            <v>36402</v>
          </cell>
          <cell r="B300">
            <v>479</v>
          </cell>
          <cell r="C300">
            <v>72</v>
          </cell>
          <cell r="D300">
            <v>552</v>
          </cell>
          <cell r="E300">
            <v>222</v>
          </cell>
          <cell r="F300">
            <v>-154</v>
          </cell>
          <cell r="G300">
            <v>-934</v>
          </cell>
          <cell r="H300">
            <v>-278</v>
          </cell>
          <cell r="I300">
            <v>1840</v>
          </cell>
          <cell r="J300">
            <v>1771</v>
          </cell>
          <cell r="K300">
            <v>2705</v>
          </cell>
        </row>
        <row r="301">
          <cell r="A301">
            <v>36403</v>
          </cell>
          <cell r="B301">
            <v>501</v>
          </cell>
          <cell r="C301">
            <v>73</v>
          </cell>
          <cell r="D301">
            <v>540</v>
          </cell>
          <cell r="E301">
            <v>267</v>
          </cell>
          <cell r="F301">
            <v>-124</v>
          </cell>
          <cell r="G301">
            <v>-974</v>
          </cell>
          <cell r="H301">
            <v>-279</v>
          </cell>
          <cell r="I301">
            <v>1838</v>
          </cell>
          <cell r="J301">
            <v>1800</v>
          </cell>
          <cell r="K301">
            <v>2643</v>
          </cell>
        </row>
        <row r="302">
          <cell r="A302">
            <v>36404</v>
          </cell>
          <cell r="B302">
            <v>523</v>
          </cell>
          <cell r="C302">
            <v>72</v>
          </cell>
          <cell r="D302">
            <v>549</v>
          </cell>
          <cell r="E302">
            <v>272</v>
          </cell>
          <cell r="F302">
            <v>-100</v>
          </cell>
          <cell r="G302">
            <v>-921</v>
          </cell>
          <cell r="H302">
            <v>-332</v>
          </cell>
          <cell r="I302">
            <v>1750</v>
          </cell>
          <cell r="J302">
            <v>1800</v>
          </cell>
          <cell r="K302">
            <v>2637</v>
          </cell>
        </row>
        <row r="303">
          <cell r="A303">
            <v>36405</v>
          </cell>
          <cell r="B303">
            <v>517</v>
          </cell>
          <cell r="C303">
            <v>57</v>
          </cell>
          <cell r="D303">
            <v>562</v>
          </cell>
          <cell r="E303">
            <v>270</v>
          </cell>
          <cell r="F303">
            <v>-78</v>
          </cell>
          <cell r="G303">
            <v>-918</v>
          </cell>
          <cell r="H303">
            <v>-266</v>
          </cell>
          <cell r="I303">
            <v>1780</v>
          </cell>
          <cell r="J303">
            <v>1810</v>
          </cell>
          <cell r="K303">
            <v>2662</v>
          </cell>
        </row>
        <row r="304">
          <cell r="A304">
            <v>36406</v>
          </cell>
          <cell r="B304">
            <v>545</v>
          </cell>
          <cell r="C304">
            <v>68</v>
          </cell>
          <cell r="D304">
            <v>558</v>
          </cell>
          <cell r="E304">
            <v>261</v>
          </cell>
          <cell r="F304">
            <v>-41</v>
          </cell>
          <cell r="G304">
            <v>-930</v>
          </cell>
          <cell r="H304">
            <v>-268</v>
          </cell>
          <cell r="I304">
            <v>1755</v>
          </cell>
          <cell r="J304">
            <v>1776</v>
          </cell>
          <cell r="K304">
            <v>2684</v>
          </cell>
        </row>
        <row r="305">
          <cell r="A305">
            <v>36407</v>
          </cell>
          <cell r="B305">
            <v>530</v>
          </cell>
          <cell r="C305">
            <v>72</v>
          </cell>
          <cell r="D305">
            <v>558</v>
          </cell>
          <cell r="E305">
            <v>261</v>
          </cell>
          <cell r="F305">
            <v>-95</v>
          </cell>
          <cell r="G305">
            <v>-860</v>
          </cell>
          <cell r="H305">
            <v>-277</v>
          </cell>
          <cell r="I305">
            <v>1750</v>
          </cell>
          <cell r="J305">
            <v>1759</v>
          </cell>
          <cell r="K305">
            <v>2702</v>
          </cell>
        </row>
        <row r="306">
          <cell r="A306">
            <v>36408</v>
          </cell>
          <cell r="B306">
            <v>521</v>
          </cell>
          <cell r="C306">
            <v>72</v>
          </cell>
          <cell r="D306">
            <v>558</v>
          </cell>
          <cell r="E306">
            <v>258</v>
          </cell>
          <cell r="F306">
            <v>-95</v>
          </cell>
          <cell r="G306">
            <v>-870</v>
          </cell>
          <cell r="H306">
            <v>-280</v>
          </cell>
          <cell r="I306">
            <v>1765</v>
          </cell>
          <cell r="J306">
            <v>1768</v>
          </cell>
          <cell r="K306">
            <v>2708</v>
          </cell>
        </row>
        <row r="307">
          <cell r="A307">
            <v>36409</v>
          </cell>
          <cell r="B307">
            <v>537</v>
          </cell>
          <cell r="C307">
            <v>67</v>
          </cell>
          <cell r="D307">
            <v>550</v>
          </cell>
          <cell r="E307">
            <v>258</v>
          </cell>
          <cell r="F307">
            <v>-93</v>
          </cell>
          <cell r="G307">
            <v>-871</v>
          </cell>
          <cell r="H307">
            <v>-279</v>
          </cell>
          <cell r="I307">
            <v>1767</v>
          </cell>
          <cell r="J307">
            <v>1781</v>
          </cell>
          <cell r="K307">
            <v>2717</v>
          </cell>
        </row>
        <row r="308">
          <cell r="A308">
            <v>36410</v>
          </cell>
          <cell r="B308">
            <v>482</v>
          </cell>
          <cell r="C308">
            <v>72</v>
          </cell>
          <cell r="D308">
            <v>548</v>
          </cell>
          <cell r="E308">
            <v>268</v>
          </cell>
          <cell r="F308">
            <v>-95</v>
          </cell>
          <cell r="G308">
            <v>-879</v>
          </cell>
          <cell r="H308">
            <v>-274</v>
          </cell>
          <cell r="I308">
            <v>1740</v>
          </cell>
          <cell r="J308">
            <v>1724</v>
          </cell>
          <cell r="K308">
            <v>2708</v>
          </cell>
        </row>
        <row r="309">
          <cell r="A309">
            <v>36411</v>
          </cell>
          <cell r="B309">
            <v>490</v>
          </cell>
          <cell r="C309">
            <v>65</v>
          </cell>
          <cell r="D309">
            <v>553</v>
          </cell>
          <cell r="E309">
            <v>251</v>
          </cell>
          <cell r="F309">
            <v>-100</v>
          </cell>
          <cell r="G309">
            <v>-925</v>
          </cell>
          <cell r="H309">
            <v>-280</v>
          </cell>
          <cell r="I309">
            <v>1799</v>
          </cell>
          <cell r="J309">
            <v>1745</v>
          </cell>
          <cell r="K309">
            <v>2632</v>
          </cell>
        </row>
        <row r="310">
          <cell r="A310">
            <v>36412</v>
          </cell>
          <cell r="B310">
            <v>493</v>
          </cell>
          <cell r="C310">
            <v>69</v>
          </cell>
          <cell r="D310">
            <v>555</v>
          </cell>
          <cell r="E310">
            <v>251</v>
          </cell>
          <cell r="F310">
            <v>-24</v>
          </cell>
          <cell r="G310">
            <v>-960</v>
          </cell>
          <cell r="H310">
            <v>-271</v>
          </cell>
          <cell r="I310">
            <v>1747</v>
          </cell>
          <cell r="J310">
            <v>1788</v>
          </cell>
          <cell r="K310">
            <v>2636</v>
          </cell>
        </row>
        <row r="311">
          <cell r="A311">
            <v>36413</v>
          </cell>
          <cell r="B311">
            <v>497</v>
          </cell>
          <cell r="C311">
            <v>76</v>
          </cell>
          <cell r="D311">
            <v>548</v>
          </cell>
          <cell r="E311">
            <v>256</v>
          </cell>
          <cell r="F311">
            <v>-68</v>
          </cell>
          <cell r="G311">
            <v>-945</v>
          </cell>
          <cell r="H311">
            <v>-254</v>
          </cell>
          <cell r="I311">
            <v>1780</v>
          </cell>
          <cell r="J311">
            <v>1765</v>
          </cell>
          <cell r="K311">
            <v>2625</v>
          </cell>
        </row>
        <row r="312">
          <cell r="A312">
            <v>36414</v>
          </cell>
          <cell r="B312">
            <v>490</v>
          </cell>
          <cell r="C312">
            <v>78</v>
          </cell>
          <cell r="D312">
            <v>549</v>
          </cell>
          <cell r="E312">
            <v>238</v>
          </cell>
          <cell r="F312">
            <v>-90</v>
          </cell>
          <cell r="G312">
            <v>-886</v>
          </cell>
          <cell r="H312">
            <v>-252</v>
          </cell>
          <cell r="I312">
            <v>1650</v>
          </cell>
          <cell r="J312">
            <v>1760</v>
          </cell>
          <cell r="K312">
            <v>2745</v>
          </cell>
        </row>
        <row r="313">
          <cell r="A313">
            <v>36415</v>
          </cell>
          <cell r="B313">
            <v>495</v>
          </cell>
          <cell r="C313">
            <v>75</v>
          </cell>
          <cell r="D313">
            <v>425</v>
          </cell>
          <cell r="E313">
            <v>251</v>
          </cell>
          <cell r="F313">
            <v>-71</v>
          </cell>
          <cell r="G313">
            <v>-880</v>
          </cell>
          <cell r="H313">
            <v>-268</v>
          </cell>
          <cell r="I313">
            <v>1675</v>
          </cell>
          <cell r="J313">
            <v>1680</v>
          </cell>
          <cell r="K313">
            <v>2760</v>
          </cell>
        </row>
        <row r="314">
          <cell r="A314">
            <v>36416</v>
          </cell>
          <cell r="B314">
            <v>490</v>
          </cell>
          <cell r="C314">
            <v>53</v>
          </cell>
          <cell r="D314">
            <v>156</v>
          </cell>
          <cell r="E314">
            <v>253</v>
          </cell>
          <cell r="F314">
            <v>18</v>
          </cell>
          <cell r="G314">
            <v>-871</v>
          </cell>
          <cell r="H314">
            <v>-253</v>
          </cell>
          <cell r="I314">
            <v>1550</v>
          </cell>
          <cell r="J314">
            <v>1380</v>
          </cell>
          <cell r="K314">
            <v>2590</v>
          </cell>
        </row>
        <row r="315">
          <cell r="A315">
            <v>36417</v>
          </cell>
          <cell r="B315">
            <v>484</v>
          </cell>
          <cell r="C315">
            <v>51</v>
          </cell>
          <cell r="D315">
            <v>549</v>
          </cell>
          <cell r="E315">
            <v>255</v>
          </cell>
          <cell r="F315">
            <v>-95</v>
          </cell>
          <cell r="G315">
            <v>-919</v>
          </cell>
          <cell r="H315">
            <v>-241</v>
          </cell>
          <cell r="I315">
            <v>1269</v>
          </cell>
          <cell r="J315">
            <v>1333</v>
          </cell>
          <cell r="K315">
            <v>2689</v>
          </cell>
        </row>
        <row r="316">
          <cell r="A316">
            <v>36418</v>
          </cell>
          <cell r="B316">
            <v>475</v>
          </cell>
          <cell r="C316">
            <v>70</v>
          </cell>
          <cell r="D316">
            <v>567</v>
          </cell>
          <cell r="E316">
            <v>246</v>
          </cell>
          <cell r="F316">
            <v>-65</v>
          </cell>
          <cell r="G316">
            <v>-905</v>
          </cell>
          <cell r="H316">
            <v>-255</v>
          </cell>
          <cell r="I316">
            <v>1652</v>
          </cell>
          <cell r="J316">
            <v>1739</v>
          </cell>
          <cell r="K316">
            <v>2805</v>
          </cell>
        </row>
        <row r="317">
          <cell r="A317">
            <v>36419</v>
          </cell>
          <cell r="B317">
            <v>496</v>
          </cell>
          <cell r="C317">
            <v>69</v>
          </cell>
          <cell r="D317">
            <v>527</v>
          </cell>
          <cell r="E317">
            <v>176</v>
          </cell>
          <cell r="F317">
            <v>-68</v>
          </cell>
          <cell r="G317">
            <v>-902</v>
          </cell>
          <cell r="H317">
            <v>-286</v>
          </cell>
          <cell r="I317">
            <v>1695</v>
          </cell>
          <cell r="J317">
            <v>1641</v>
          </cell>
          <cell r="K317">
            <v>2775</v>
          </cell>
        </row>
        <row r="318">
          <cell r="A318">
            <v>36420</v>
          </cell>
          <cell r="B318">
            <v>500</v>
          </cell>
          <cell r="C318">
            <v>75</v>
          </cell>
          <cell r="D318">
            <v>547</v>
          </cell>
          <cell r="E318">
            <v>172</v>
          </cell>
          <cell r="F318">
            <v>-72</v>
          </cell>
          <cell r="G318">
            <v>-926</v>
          </cell>
          <cell r="H318">
            <v>-273</v>
          </cell>
          <cell r="I318">
            <v>1725</v>
          </cell>
          <cell r="J318">
            <v>1670</v>
          </cell>
          <cell r="K318">
            <v>2716</v>
          </cell>
        </row>
        <row r="319">
          <cell r="A319">
            <v>36421</v>
          </cell>
          <cell r="B319">
            <v>491</v>
          </cell>
          <cell r="C319">
            <v>79</v>
          </cell>
          <cell r="D319">
            <v>548</v>
          </cell>
          <cell r="E319">
            <v>189</v>
          </cell>
          <cell r="F319">
            <v>-87</v>
          </cell>
          <cell r="G319">
            <v>-913</v>
          </cell>
          <cell r="H319">
            <v>-262</v>
          </cell>
          <cell r="I319">
            <v>1662</v>
          </cell>
          <cell r="J319">
            <v>1697</v>
          </cell>
          <cell r="K319">
            <v>2746</v>
          </cell>
        </row>
        <row r="320">
          <cell r="A320">
            <v>36422</v>
          </cell>
          <cell r="B320">
            <v>494</v>
          </cell>
          <cell r="C320">
            <v>77</v>
          </cell>
          <cell r="D320">
            <v>530</v>
          </cell>
          <cell r="E320">
            <v>213</v>
          </cell>
          <cell r="F320">
            <v>-87</v>
          </cell>
          <cell r="G320">
            <v>-910</v>
          </cell>
          <cell r="H320">
            <v>-267</v>
          </cell>
          <cell r="I320">
            <v>1710</v>
          </cell>
          <cell r="J320">
            <v>1751</v>
          </cell>
          <cell r="K320">
            <v>2776</v>
          </cell>
        </row>
        <row r="321">
          <cell r="A321">
            <v>36423</v>
          </cell>
          <cell r="B321">
            <v>487</v>
          </cell>
          <cell r="C321">
            <v>77</v>
          </cell>
          <cell r="D321">
            <v>550</v>
          </cell>
          <cell r="E321">
            <v>207</v>
          </cell>
          <cell r="F321">
            <v>-96</v>
          </cell>
          <cell r="G321">
            <v>-910</v>
          </cell>
          <cell r="H321">
            <v>-264</v>
          </cell>
          <cell r="I321">
            <v>1740</v>
          </cell>
          <cell r="J321">
            <v>1700</v>
          </cell>
          <cell r="K321">
            <v>2733</v>
          </cell>
        </row>
        <row r="322">
          <cell r="A322">
            <v>36424</v>
          </cell>
          <cell r="B322">
            <v>478</v>
          </cell>
          <cell r="C322">
            <v>68</v>
          </cell>
          <cell r="D322">
            <v>524</v>
          </cell>
          <cell r="E322">
            <v>250</v>
          </cell>
          <cell r="F322">
            <v>-65</v>
          </cell>
          <cell r="G322">
            <v>-975</v>
          </cell>
          <cell r="H322">
            <v>-292</v>
          </cell>
          <cell r="I322">
            <v>1800</v>
          </cell>
          <cell r="J322">
            <v>1738</v>
          </cell>
          <cell r="K322">
            <v>2670</v>
          </cell>
        </row>
        <row r="323">
          <cell r="A323">
            <v>36425</v>
          </cell>
          <cell r="B323">
            <v>460</v>
          </cell>
          <cell r="C323">
            <v>77</v>
          </cell>
          <cell r="D323">
            <v>538</v>
          </cell>
          <cell r="E323">
            <v>254</v>
          </cell>
          <cell r="F323">
            <v>23</v>
          </cell>
          <cell r="G323">
            <v>-970</v>
          </cell>
          <cell r="H323">
            <v>-285</v>
          </cell>
          <cell r="I323">
            <v>1763</v>
          </cell>
          <cell r="J323">
            <v>1769</v>
          </cell>
          <cell r="K323">
            <v>2675</v>
          </cell>
        </row>
        <row r="324">
          <cell r="A324">
            <v>36426</v>
          </cell>
          <cell r="B324">
            <v>481</v>
          </cell>
          <cell r="C324">
            <v>80</v>
          </cell>
          <cell r="D324">
            <v>554</v>
          </cell>
          <cell r="E324">
            <v>261</v>
          </cell>
          <cell r="F324">
            <v>30</v>
          </cell>
          <cell r="G324">
            <v>-890</v>
          </cell>
          <cell r="H324">
            <v>-390</v>
          </cell>
          <cell r="I324">
            <v>1795</v>
          </cell>
          <cell r="J324">
            <v>1800</v>
          </cell>
          <cell r="K324">
            <v>2681</v>
          </cell>
        </row>
        <row r="325">
          <cell r="A325">
            <v>36427</v>
          </cell>
          <cell r="B325">
            <v>470</v>
          </cell>
          <cell r="C325">
            <v>82</v>
          </cell>
          <cell r="D325">
            <v>557</v>
          </cell>
          <cell r="E325">
            <v>264</v>
          </cell>
          <cell r="F325">
            <v>-3</v>
          </cell>
          <cell r="G325">
            <v>-975</v>
          </cell>
          <cell r="H325">
            <v>-357</v>
          </cell>
          <cell r="I325">
            <v>1784</v>
          </cell>
          <cell r="J325">
            <v>1782</v>
          </cell>
          <cell r="K325">
            <v>2684</v>
          </cell>
        </row>
        <row r="326">
          <cell r="A326">
            <v>36428</v>
          </cell>
          <cell r="B326">
            <v>453</v>
          </cell>
          <cell r="C326">
            <v>80</v>
          </cell>
          <cell r="D326">
            <v>552</v>
          </cell>
          <cell r="E326">
            <v>280</v>
          </cell>
          <cell r="F326">
            <v>0</v>
          </cell>
          <cell r="G326">
            <v>-952</v>
          </cell>
          <cell r="H326">
            <v>-333</v>
          </cell>
          <cell r="I326">
            <v>1770</v>
          </cell>
          <cell r="J326">
            <v>1756</v>
          </cell>
          <cell r="K326">
            <v>2671</v>
          </cell>
        </row>
        <row r="327">
          <cell r="A327">
            <v>36429</v>
          </cell>
          <cell r="B327">
            <v>456</v>
          </cell>
          <cell r="C327">
            <v>80</v>
          </cell>
          <cell r="D327">
            <v>553</v>
          </cell>
          <cell r="E327">
            <v>281</v>
          </cell>
          <cell r="F327">
            <v>-32</v>
          </cell>
          <cell r="G327">
            <v>-952</v>
          </cell>
          <cell r="H327">
            <v>-335</v>
          </cell>
          <cell r="I327">
            <v>1781</v>
          </cell>
          <cell r="J327">
            <v>1802</v>
          </cell>
          <cell r="K327">
            <v>2715</v>
          </cell>
        </row>
        <row r="328">
          <cell r="A328">
            <v>36430</v>
          </cell>
          <cell r="B328">
            <v>458</v>
          </cell>
          <cell r="C328">
            <v>78</v>
          </cell>
          <cell r="D328">
            <v>521</v>
          </cell>
          <cell r="E328">
            <v>301</v>
          </cell>
          <cell r="F328">
            <v>-68</v>
          </cell>
          <cell r="G328">
            <v>-962</v>
          </cell>
          <cell r="H328">
            <v>-389</v>
          </cell>
          <cell r="I328">
            <v>1836</v>
          </cell>
          <cell r="J328">
            <v>1727</v>
          </cell>
          <cell r="K328">
            <v>2666</v>
          </cell>
        </row>
        <row r="329">
          <cell r="A329">
            <v>36431</v>
          </cell>
          <cell r="B329">
            <v>450</v>
          </cell>
          <cell r="C329">
            <v>74</v>
          </cell>
          <cell r="D329">
            <v>544</v>
          </cell>
          <cell r="E329">
            <v>311</v>
          </cell>
          <cell r="F329">
            <v>61</v>
          </cell>
          <cell r="G329">
            <v>-932</v>
          </cell>
          <cell r="H329">
            <v>-354</v>
          </cell>
          <cell r="I329">
            <v>1757</v>
          </cell>
          <cell r="J329">
            <v>1813</v>
          </cell>
          <cell r="K329">
            <v>2655</v>
          </cell>
        </row>
        <row r="330">
          <cell r="A330">
            <v>36432</v>
          </cell>
          <cell r="B330">
            <v>505</v>
          </cell>
          <cell r="C330">
            <v>80</v>
          </cell>
          <cell r="D330">
            <v>500</v>
          </cell>
          <cell r="E330">
            <v>318</v>
          </cell>
          <cell r="F330">
            <v>82</v>
          </cell>
          <cell r="G330">
            <v>-954</v>
          </cell>
          <cell r="H330">
            <v>-321</v>
          </cell>
          <cell r="I330">
            <v>1735</v>
          </cell>
          <cell r="J330">
            <v>1878</v>
          </cell>
          <cell r="K330">
            <v>2805</v>
          </cell>
        </row>
        <row r="331">
          <cell r="A331">
            <v>36433</v>
          </cell>
          <cell r="B331">
            <v>486</v>
          </cell>
          <cell r="C331">
            <v>81</v>
          </cell>
          <cell r="D331">
            <v>523</v>
          </cell>
          <cell r="E331">
            <v>325</v>
          </cell>
          <cell r="F331">
            <v>-74</v>
          </cell>
          <cell r="G331">
            <v>-915</v>
          </cell>
          <cell r="H331">
            <v>-384</v>
          </cell>
          <cell r="I331">
            <v>1821</v>
          </cell>
          <cell r="J331">
            <v>1735</v>
          </cell>
          <cell r="K331">
            <v>2761</v>
          </cell>
        </row>
        <row r="332">
          <cell r="A332">
            <v>36434</v>
          </cell>
          <cell r="B332">
            <v>472</v>
          </cell>
          <cell r="C332">
            <v>77</v>
          </cell>
          <cell r="D332">
            <v>558</v>
          </cell>
          <cell r="E332">
            <v>261</v>
          </cell>
          <cell r="F332">
            <v>-21.4</v>
          </cell>
          <cell r="G332">
            <v>-946</v>
          </cell>
          <cell r="H332">
            <v>-362</v>
          </cell>
          <cell r="I332">
            <v>1772</v>
          </cell>
          <cell r="J332">
            <v>1705</v>
          </cell>
          <cell r="K332">
            <v>2700</v>
          </cell>
        </row>
        <row r="333">
          <cell r="A333">
            <v>36435</v>
          </cell>
          <cell r="B333">
            <v>478</v>
          </cell>
          <cell r="C333">
            <v>78</v>
          </cell>
          <cell r="D333">
            <v>544</v>
          </cell>
          <cell r="E333">
            <v>320</v>
          </cell>
          <cell r="F333">
            <v>0</v>
          </cell>
          <cell r="G333">
            <v>-953</v>
          </cell>
          <cell r="H333">
            <v>-333</v>
          </cell>
          <cell r="I333">
            <v>1750</v>
          </cell>
          <cell r="J333">
            <v>1826</v>
          </cell>
          <cell r="K333">
            <v>2751</v>
          </cell>
        </row>
        <row r="334">
          <cell r="A334">
            <v>36436</v>
          </cell>
          <cell r="B334">
            <v>484</v>
          </cell>
          <cell r="C334">
            <v>75</v>
          </cell>
          <cell r="D334">
            <v>549</v>
          </cell>
          <cell r="E334">
            <v>324</v>
          </cell>
          <cell r="F334">
            <v>-40</v>
          </cell>
          <cell r="G334">
            <v>-964</v>
          </cell>
          <cell r="H334">
            <v>-337</v>
          </cell>
          <cell r="I334">
            <v>1778</v>
          </cell>
          <cell r="J334">
            <v>1821</v>
          </cell>
          <cell r="K334">
            <v>2825</v>
          </cell>
        </row>
        <row r="335">
          <cell r="A335">
            <v>36437</v>
          </cell>
          <cell r="B335">
            <v>471</v>
          </cell>
          <cell r="C335">
            <v>81</v>
          </cell>
          <cell r="D335">
            <v>545</v>
          </cell>
          <cell r="E335">
            <v>314</v>
          </cell>
          <cell r="F335">
            <v>-85</v>
          </cell>
          <cell r="G335">
            <v>-966</v>
          </cell>
          <cell r="H335">
            <v>-333</v>
          </cell>
          <cell r="I335">
            <v>1824</v>
          </cell>
          <cell r="J335">
            <v>1773</v>
          </cell>
          <cell r="K335">
            <v>2788</v>
          </cell>
        </row>
        <row r="336">
          <cell r="A336">
            <v>36438</v>
          </cell>
          <cell r="B336">
            <v>481</v>
          </cell>
          <cell r="C336">
            <v>77</v>
          </cell>
          <cell r="D336">
            <v>533</v>
          </cell>
          <cell r="E336">
            <v>323</v>
          </cell>
          <cell r="F336">
            <v>-13</v>
          </cell>
          <cell r="G336">
            <v>-1026</v>
          </cell>
          <cell r="H336">
            <v>-352</v>
          </cell>
          <cell r="I336">
            <v>1804</v>
          </cell>
          <cell r="J336">
            <v>1817</v>
          </cell>
          <cell r="K336">
            <v>2791</v>
          </cell>
        </row>
        <row r="337">
          <cell r="A337">
            <v>36439</v>
          </cell>
          <cell r="B337">
            <v>474</v>
          </cell>
          <cell r="C337">
            <v>79</v>
          </cell>
          <cell r="D337">
            <v>567</v>
          </cell>
          <cell r="E337">
            <v>307</v>
          </cell>
          <cell r="F337">
            <v>0</v>
          </cell>
          <cell r="G337">
            <v>-1049</v>
          </cell>
          <cell r="H337">
            <v>-332</v>
          </cell>
          <cell r="I337">
            <v>1793</v>
          </cell>
          <cell r="J337">
            <v>1816</v>
          </cell>
          <cell r="K337">
            <v>2806</v>
          </cell>
        </row>
        <row r="338">
          <cell r="A338">
            <v>36440</v>
          </cell>
          <cell r="B338">
            <v>483</v>
          </cell>
          <cell r="C338">
            <v>81</v>
          </cell>
          <cell r="D338">
            <v>558</v>
          </cell>
          <cell r="E338">
            <v>325</v>
          </cell>
          <cell r="F338">
            <v>0</v>
          </cell>
          <cell r="G338">
            <v>-1059</v>
          </cell>
          <cell r="H338">
            <v>-345</v>
          </cell>
          <cell r="I338">
            <v>1826</v>
          </cell>
          <cell r="J338">
            <v>1836</v>
          </cell>
          <cell r="K338">
            <v>2801</v>
          </cell>
        </row>
        <row r="339">
          <cell r="A339">
            <v>36441</v>
          </cell>
          <cell r="B339">
            <v>479</v>
          </cell>
          <cell r="C339">
            <v>79</v>
          </cell>
          <cell r="D339">
            <v>543</v>
          </cell>
          <cell r="E339">
            <v>320</v>
          </cell>
          <cell r="F339">
            <v>-53</v>
          </cell>
          <cell r="G339">
            <v>-1030</v>
          </cell>
          <cell r="H339">
            <v>-375</v>
          </cell>
          <cell r="I339">
            <v>1826</v>
          </cell>
          <cell r="J339">
            <v>1825</v>
          </cell>
          <cell r="K339">
            <v>2773</v>
          </cell>
        </row>
        <row r="340">
          <cell r="A340">
            <v>36442</v>
          </cell>
          <cell r="B340">
            <v>473</v>
          </cell>
          <cell r="C340">
            <v>81</v>
          </cell>
          <cell r="D340">
            <v>544</v>
          </cell>
          <cell r="E340">
            <v>318</v>
          </cell>
          <cell r="F340">
            <v>0</v>
          </cell>
          <cell r="G340">
            <v>-991</v>
          </cell>
          <cell r="H340">
            <v>-350</v>
          </cell>
          <cell r="I340">
            <v>1762</v>
          </cell>
          <cell r="J340">
            <v>1820</v>
          </cell>
          <cell r="K340">
            <v>2801</v>
          </cell>
        </row>
        <row r="341">
          <cell r="A341">
            <v>36443</v>
          </cell>
          <cell r="B341">
            <v>472</v>
          </cell>
          <cell r="C341">
            <v>78</v>
          </cell>
          <cell r="D341">
            <v>558</v>
          </cell>
          <cell r="E341">
            <v>324</v>
          </cell>
          <cell r="F341">
            <v>-60</v>
          </cell>
          <cell r="G341">
            <v>-987</v>
          </cell>
          <cell r="H341">
            <v>-379</v>
          </cell>
          <cell r="I341">
            <v>1826</v>
          </cell>
          <cell r="J341">
            <v>1830</v>
          </cell>
          <cell r="K341">
            <v>2795</v>
          </cell>
        </row>
        <row r="342">
          <cell r="A342">
            <v>36444</v>
          </cell>
          <cell r="B342">
            <v>478</v>
          </cell>
          <cell r="C342">
            <v>74</v>
          </cell>
          <cell r="D342">
            <v>554</v>
          </cell>
          <cell r="E342">
            <v>327</v>
          </cell>
          <cell r="F342">
            <v>-60</v>
          </cell>
          <cell r="G342">
            <v>-975</v>
          </cell>
          <cell r="H342">
            <v>-377</v>
          </cell>
          <cell r="I342">
            <v>1816</v>
          </cell>
          <cell r="J342">
            <v>1835</v>
          </cell>
          <cell r="K342">
            <v>2809</v>
          </cell>
        </row>
        <row r="343">
          <cell r="A343">
            <v>36445</v>
          </cell>
          <cell r="B343">
            <v>482</v>
          </cell>
          <cell r="C343">
            <v>75</v>
          </cell>
          <cell r="D343">
            <v>534</v>
          </cell>
          <cell r="E343">
            <v>326</v>
          </cell>
          <cell r="F343">
            <v>-55</v>
          </cell>
          <cell r="G343">
            <v>-960</v>
          </cell>
          <cell r="H343">
            <v>-407</v>
          </cell>
          <cell r="I343">
            <v>1810</v>
          </cell>
          <cell r="J343">
            <v>1815</v>
          </cell>
          <cell r="K343">
            <v>2805</v>
          </cell>
        </row>
        <row r="344">
          <cell r="A344">
            <v>36446</v>
          </cell>
          <cell r="B344">
            <v>472</v>
          </cell>
          <cell r="C344">
            <v>78</v>
          </cell>
          <cell r="D344">
            <v>548</v>
          </cell>
          <cell r="E344">
            <v>314</v>
          </cell>
          <cell r="F344">
            <v>-48</v>
          </cell>
          <cell r="G344">
            <v>-966</v>
          </cell>
          <cell r="H344">
            <v>-369</v>
          </cell>
          <cell r="I344">
            <v>1710</v>
          </cell>
          <cell r="J344">
            <v>1732</v>
          </cell>
          <cell r="K344">
            <v>2831</v>
          </cell>
        </row>
        <row r="345">
          <cell r="A345">
            <v>36447</v>
          </cell>
          <cell r="B345">
            <v>478</v>
          </cell>
          <cell r="C345">
            <v>77</v>
          </cell>
          <cell r="D345">
            <v>547</v>
          </cell>
          <cell r="E345">
            <v>322</v>
          </cell>
          <cell r="F345">
            <v>-54</v>
          </cell>
          <cell r="G345">
            <v>-1022</v>
          </cell>
          <cell r="H345">
            <v>-420</v>
          </cell>
          <cell r="I345">
            <v>1855</v>
          </cell>
          <cell r="J345">
            <v>1812</v>
          </cell>
          <cell r="K345">
            <v>2789</v>
          </cell>
        </row>
        <row r="346">
          <cell r="A346">
            <v>36448</v>
          </cell>
          <cell r="B346">
            <v>465</v>
          </cell>
          <cell r="C346">
            <v>77</v>
          </cell>
          <cell r="D346">
            <v>534</v>
          </cell>
          <cell r="E346">
            <v>326</v>
          </cell>
          <cell r="F346">
            <v>-66</v>
          </cell>
          <cell r="G346">
            <v>-1010</v>
          </cell>
          <cell r="H346">
            <v>-425</v>
          </cell>
          <cell r="I346">
            <v>1790</v>
          </cell>
          <cell r="J346">
            <v>1748</v>
          </cell>
          <cell r="K346">
            <v>2743</v>
          </cell>
        </row>
        <row r="347">
          <cell r="A347">
            <v>36449</v>
          </cell>
          <cell r="B347">
            <v>465</v>
          </cell>
          <cell r="C347">
            <v>76</v>
          </cell>
          <cell r="D347">
            <v>521</v>
          </cell>
          <cell r="E347">
            <v>306</v>
          </cell>
          <cell r="F347">
            <v>-14</v>
          </cell>
          <cell r="G347">
            <v>-1001</v>
          </cell>
          <cell r="H347">
            <v>-390</v>
          </cell>
          <cell r="I347">
            <v>1670</v>
          </cell>
          <cell r="J347">
            <v>1773</v>
          </cell>
          <cell r="K347">
            <v>2799</v>
          </cell>
        </row>
        <row r="348">
          <cell r="A348">
            <v>36450</v>
          </cell>
          <cell r="B348">
            <v>478</v>
          </cell>
          <cell r="C348">
            <v>75</v>
          </cell>
          <cell r="D348">
            <v>552</v>
          </cell>
          <cell r="E348">
            <v>318</v>
          </cell>
          <cell r="F348">
            <v>-50</v>
          </cell>
          <cell r="G348">
            <v>-980</v>
          </cell>
          <cell r="H348">
            <v>-335</v>
          </cell>
          <cell r="I348">
            <v>1689</v>
          </cell>
          <cell r="J348">
            <v>1738</v>
          </cell>
          <cell r="K348">
            <v>2890</v>
          </cell>
        </row>
        <row r="349">
          <cell r="A349">
            <v>36451</v>
          </cell>
          <cell r="B349">
            <v>479</v>
          </cell>
          <cell r="C349">
            <v>74</v>
          </cell>
          <cell r="D349">
            <v>552</v>
          </cell>
          <cell r="E349">
            <v>319</v>
          </cell>
          <cell r="F349">
            <v>-51</v>
          </cell>
          <cell r="G349">
            <v>-980</v>
          </cell>
          <cell r="H349">
            <v>-380</v>
          </cell>
          <cell r="I349">
            <v>1700</v>
          </cell>
          <cell r="J349">
            <v>1794</v>
          </cell>
          <cell r="K349">
            <v>2887</v>
          </cell>
        </row>
        <row r="350">
          <cell r="A350">
            <v>36452</v>
          </cell>
          <cell r="B350">
            <v>467</v>
          </cell>
          <cell r="C350">
            <v>75</v>
          </cell>
          <cell r="D350">
            <v>541</v>
          </cell>
          <cell r="E350">
            <v>317</v>
          </cell>
          <cell r="F350">
            <v>-41</v>
          </cell>
          <cell r="G350">
            <v>-1024</v>
          </cell>
          <cell r="H350">
            <v>-356</v>
          </cell>
          <cell r="I350">
            <v>1693</v>
          </cell>
          <cell r="J350">
            <v>1705</v>
          </cell>
          <cell r="K350">
            <v>2892</v>
          </cell>
        </row>
        <row r="351">
          <cell r="A351">
            <v>36453</v>
          </cell>
          <cell r="B351">
            <v>471</v>
          </cell>
          <cell r="C351">
            <v>77</v>
          </cell>
          <cell r="D351">
            <v>546</v>
          </cell>
          <cell r="E351">
            <v>320</v>
          </cell>
          <cell r="F351">
            <v>-77</v>
          </cell>
          <cell r="G351">
            <v>-1001</v>
          </cell>
          <cell r="H351">
            <v>-349</v>
          </cell>
          <cell r="I351">
            <v>1775</v>
          </cell>
          <cell r="J351">
            <v>1718</v>
          </cell>
          <cell r="K351">
            <v>2875</v>
          </cell>
        </row>
        <row r="352">
          <cell r="A352">
            <v>36454</v>
          </cell>
          <cell r="B352">
            <v>474</v>
          </cell>
          <cell r="C352">
            <v>76</v>
          </cell>
          <cell r="D352">
            <v>546</v>
          </cell>
          <cell r="E352">
            <v>316</v>
          </cell>
          <cell r="F352">
            <v>-85</v>
          </cell>
          <cell r="G352">
            <v>-1025</v>
          </cell>
          <cell r="H352">
            <v>-376</v>
          </cell>
          <cell r="I352">
            <v>1820</v>
          </cell>
          <cell r="J352">
            <v>1785</v>
          </cell>
          <cell r="K352">
            <v>2830</v>
          </cell>
        </row>
        <row r="353">
          <cell r="A353">
            <v>36455</v>
          </cell>
          <cell r="B353">
            <v>477</v>
          </cell>
          <cell r="C353">
            <v>78</v>
          </cell>
          <cell r="D353">
            <v>533</v>
          </cell>
          <cell r="E353">
            <v>317</v>
          </cell>
          <cell r="F353">
            <v>-79</v>
          </cell>
          <cell r="G353">
            <v>-1017</v>
          </cell>
          <cell r="H353">
            <v>-355</v>
          </cell>
          <cell r="I353">
            <v>1757</v>
          </cell>
          <cell r="J353">
            <v>1785</v>
          </cell>
          <cell r="K353">
            <v>2793</v>
          </cell>
        </row>
        <row r="354">
          <cell r="A354">
            <v>36456</v>
          </cell>
          <cell r="B354">
            <v>475</v>
          </cell>
          <cell r="C354">
            <v>78</v>
          </cell>
          <cell r="D354">
            <v>535</v>
          </cell>
          <cell r="E354">
            <v>317</v>
          </cell>
          <cell r="F354">
            <v>-20</v>
          </cell>
          <cell r="G354">
            <v>-1020</v>
          </cell>
          <cell r="H354">
            <v>-370</v>
          </cell>
          <cell r="I354">
            <v>1740</v>
          </cell>
          <cell r="J354">
            <v>1775</v>
          </cell>
          <cell r="K354">
            <v>2830</v>
          </cell>
        </row>
        <row r="355">
          <cell r="A355">
            <v>36457</v>
          </cell>
          <cell r="B355">
            <v>471</v>
          </cell>
          <cell r="C355">
            <v>74</v>
          </cell>
          <cell r="D355">
            <v>544</v>
          </cell>
          <cell r="E355">
            <v>319</v>
          </cell>
          <cell r="F355">
            <v>-63</v>
          </cell>
          <cell r="G355">
            <v>-1015</v>
          </cell>
          <cell r="H355">
            <v>-395</v>
          </cell>
          <cell r="I355">
            <v>1760</v>
          </cell>
          <cell r="J355">
            <v>1773</v>
          </cell>
          <cell r="K355">
            <v>2848</v>
          </cell>
        </row>
        <row r="356">
          <cell r="A356">
            <v>36458</v>
          </cell>
          <cell r="B356">
            <v>475</v>
          </cell>
          <cell r="C356">
            <v>72</v>
          </cell>
          <cell r="D356">
            <v>525</v>
          </cell>
          <cell r="E356">
            <v>244</v>
          </cell>
          <cell r="F356">
            <v>0</v>
          </cell>
          <cell r="G356">
            <v>-1021</v>
          </cell>
          <cell r="H356">
            <v>-396</v>
          </cell>
          <cell r="I356">
            <v>1703</v>
          </cell>
          <cell r="J356">
            <v>1717</v>
          </cell>
          <cell r="K356">
            <v>2828</v>
          </cell>
        </row>
        <row r="357">
          <cell r="A357">
            <v>36459</v>
          </cell>
          <cell r="B357">
            <v>494</v>
          </cell>
          <cell r="C357">
            <v>73</v>
          </cell>
          <cell r="D357">
            <v>529</v>
          </cell>
          <cell r="E357">
            <v>255</v>
          </cell>
          <cell r="F357">
            <v>-57</v>
          </cell>
          <cell r="G357">
            <v>-1019</v>
          </cell>
          <cell r="H357">
            <v>-433</v>
          </cell>
          <cell r="I357">
            <v>1815</v>
          </cell>
          <cell r="J357">
            <v>1737</v>
          </cell>
          <cell r="K357">
            <v>2757</v>
          </cell>
        </row>
        <row r="358">
          <cell r="A358">
            <v>36460</v>
          </cell>
          <cell r="B358">
            <v>477</v>
          </cell>
          <cell r="C358">
            <v>73</v>
          </cell>
          <cell r="D358">
            <v>500</v>
          </cell>
          <cell r="E358">
            <v>260</v>
          </cell>
          <cell r="F358">
            <v>30</v>
          </cell>
          <cell r="G358">
            <v>-992</v>
          </cell>
          <cell r="H358">
            <v>-425</v>
          </cell>
          <cell r="I358">
            <v>1753</v>
          </cell>
          <cell r="J358">
            <v>1780</v>
          </cell>
          <cell r="K358">
            <v>2745</v>
          </cell>
        </row>
        <row r="359">
          <cell r="A359">
            <v>36461</v>
          </cell>
          <cell r="B359">
            <v>483</v>
          </cell>
          <cell r="C359">
            <v>79</v>
          </cell>
          <cell r="D359">
            <v>548</v>
          </cell>
          <cell r="E359">
            <v>232</v>
          </cell>
          <cell r="F359">
            <v>18</v>
          </cell>
          <cell r="G359">
            <v>-991</v>
          </cell>
          <cell r="H359">
            <v>-411</v>
          </cell>
          <cell r="I359">
            <v>1746</v>
          </cell>
          <cell r="J359">
            <v>1799</v>
          </cell>
          <cell r="K359">
            <v>2795</v>
          </cell>
        </row>
        <row r="360">
          <cell r="A360">
            <v>36462</v>
          </cell>
          <cell r="B360">
            <v>481</v>
          </cell>
          <cell r="C360">
            <v>74</v>
          </cell>
          <cell r="D360">
            <v>545</v>
          </cell>
          <cell r="E360">
            <v>238</v>
          </cell>
          <cell r="F360">
            <v>-57</v>
          </cell>
          <cell r="G360">
            <v>-966</v>
          </cell>
          <cell r="H360">
            <v>-431</v>
          </cell>
          <cell r="I360">
            <v>1785</v>
          </cell>
          <cell r="J360">
            <v>1782</v>
          </cell>
          <cell r="K360">
            <v>2795</v>
          </cell>
        </row>
        <row r="361">
          <cell r="A361">
            <v>36463</v>
          </cell>
          <cell r="B361">
            <v>478</v>
          </cell>
          <cell r="C361">
            <v>74</v>
          </cell>
          <cell r="D361">
            <v>566</v>
          </cell>
          <cell r="E361">
            <v>299</v>
          </cell>
          <cell r="F361">
            <v>-60</v>
          </cell>
          <cell r="G361">
            <v>-1000</v>
          </cell>
          <cell r="H361">
            <v>-458</v>
          </cell>
          <cell r="I361">
            <v>1842</v>
          </cell>
          <cell r="J361">
            <v>1840</v>
          </cell>
          <cell r="K361">
            <v>2799</v>
          </cell>
        </row>
        <row r="362">
          <cell r="A362">
            <v>36464</v>
          </cell>
          <cell r="B362">
            <v>468</v>
          </cell>
          <cell r="C362">
            <v>75</v>
          </cell>
          <cell r="D362">
            <v>568</v>
          </cell>
          <cell r="E362">
            <v>316</v>
          </cell>
          <cell r="F362">
            <v>-60</v>
          </cell>
          <cell r="G362">
            <v>-990</v>
          </cell>
          <cell r="H362">
            <v>-448</v>
          </cell>
          <cell r="I362">
            <v>1835</v>
          </cell>
          <cell r="J362">
            <v>1821</v>
          </cell>
          <cell r="K362">
            <v>2783</v>
          </cell>
        </row>
        <row r="363">
          <cell r="A363">
            <v>36465</v>
          </cell>
          <cell r="B363">
            <v>460</v>
          </cell>
          <cell r="C363">
            <v>74</v>
          </cell>
          <cell r="D363">
            <v>545</v>
          </cell>
          <cell r="E363">
            <v>315</v>
          </cell>
          <cell r="F363">
            <v>-74</v>
          </cell>
          <cell r="G363">
            <v>-973</v>
          </cell>
          <cell r="H363">
            <v>-512</v>
          </cell>
          <cell r="I363">
            <v>1865</v>
          </cell>
          <cell r="J363">
            <v>1862</v>
          </cell>
          <cell r="K363">
            <v>2778</v>
          </cell>
        </row>
        <row r="364">
          <cell r="A364">
            <v>36466</v>
          </cell>
          <cell r="B364">
            <v>460</v>
          </cell>
          <cell r="C364">
            <v>77</v>
          </cell>
          <cell r="D364">
            <v>430</v>
          </cell>
          <cell r="E364">
            <v>316</v>
          </cell>
          <cell r="F364">
            <v>-32</v>
          </cell>
          <cell r="G364">
            <v>-1010</v>
          </cell>
          <cell r="H364">
            <v>-561</v>
          </cell>
          <cell r="I364">
            <v>1960</v>
          </cell>
          <cell r="J364">
            <v>1910</v>
          </cell>
          <cell r="K364">
            <v>2720</v>
          </cell>
        </row>
        <row r="365">
          <cell r="A365">
            <v>36467</v>
          </cell>
          <cell r="B365">
            <v>453</v>
          </cell>
          <cell r="C365">
            <v>76</v>
          </cell>
          <cell r="D365">
            <v>554</v>
          </cell>
          <cell r="E365">
            <v>316</v>
          </cell>
          <cell r="F365">
            <v>-34</v>
          </cell>
          <cell r="G365">
            <v>-970</v>
          </cell>
          <cell r="H365">
            <v>-551</v>
          </cell>
          <cell r="I365">
            <v>1925</v>
          </cell>
          <cell r="J365">
            <v>1955</v>
          </cell>
          <cell r="K365">
            <v>2752</v>
          </cell>
        </row>
        <row r="366">
          <cell r="A366">
            <v>36468</v>
          </cell>
          <cell r="B366">
            <v>457</v>
          </cell>
          <cell r="C366">
            <v>76</v>
          </cell>
          <cell r="D366">
            <v>553</v>
          </cell>
          <cell r="E366">
            <v>316</v>
          </cell>
          <cell r="F366">
            <v>-46</v>
          </cell>
          <cell r="G366">
            <v>-1033</v>
          </cell>
          <cell r="H366">
            <v>-529</v>
          </cell>
          <cell r="I366">
            <v>1992</v>
          </cell>
          <cell r="J366">
            <v>1989</v>
          </cell>
          <cell r="K366">
            <v>2751</v>
          </cell>
        </row>
        <row r="367">
          <cell r="A367">
            <v>36469</v>
          </cell>
          <cell r="B367">
            <v>460</v>
          </cell>
          <cell r="C367">
            <v>71</v>
          </cell>
          <cell r="D367">
            <v>509</v>
          </cell>
          <cell r="E367">
            <v>311</v>
          </cell>
          <cell r="F367">
            <v>-36</v>
          </cell>
          <cell r="G367">
            <v>-987</v>
          </cell>
          <cell r="H367">
            <v>-535</v>
          </cell>
          <cell r="I367">
            <v>1952</v>
          </cell>
          <cell r="J367">
            <v>1953</v>
          </cell>
          <cell r="K367">
            <v>2741</v>
          </cell>
        </row>
        <row r="368">
          <cell r="A368">
            <v>36470</v>
          </cell>
          <cell r="B368">
            <v>471</v>
          </cell>
          <cell r="C368">
            <v>62</v>
          </cell>
          <cell r="D368">
            <v>534</v>
          </cell>
          <cell r="E368">
            <v>320</v>
          </cell>
          <cell r="F368">
            <v>15</v>
          </cell>
          <cell r="G368">
            <v>-998</v>
          </cell>
          <cell r="H368">
            <v>-488</v>
          </cell>
          <cell r="I368">
            <v>1850</v>
          </cell>
          <cell r="J368">
            <v>1922</v>
          </cell>
          <cell r="K368">
            <v>2850</v>
          </cell>
        </row>
        <row r="369">
          <cell r="A369">
            <v>36471</v>
          </cell>
          <cell r="B369">
            <v>458</v>
          </cell>
          <cell r="C369">
            <v>74</v>
          </cell>
          <cell r="D369">
            <v>546</v>
          </cell>
          <cell r="E369">
            <v>316</v>
          </cell>
          <cell r="F369">
            <v>-12</v>
          </cell>
          <cell r="G369">
            <v>-1003</v>
          </cell>
          <cell r="H369">
            <v>-467</v>
          </cell>
          <cell r="I369">
            <v>1812</v>
          </cell>
          <cell r="J369">
            <v>1943</v>
          </cell>
          <cell r="K369">
            <v>2971</v>
          </cell>
        </row>
        <row r="370">
          <cell r="A370">
            <v>36472</v>
          </cell>
          <cell r="B370">
            <v>445</v>
          </cell>
          <cell r="C370">
            <v>68</v>
          </cell>
          <cell r="D370">
            <v>540</v>
          </cell>
          <cell r="E370">
            <v>303</v>
          </cell>
          <cell r="F370">
            <v>-32</v>
          </cell>
          <cell r="G370">
            <v>-1012</v>
          </cell>
          <cell r="H370">
            <v>-448</v>
          </cell>
          <cell r="I370">
            <v>1845</v>
          </cell>
          <cell r="J370">
            <v>1818</v>
          </cell>
          <cell r="K370">
            <v>2970</v>
          </cell>
        </row>
        <row r="371">
          <cell r="A371">
            <v>36473</v>
          </cell>
          <cell r="B371">
            <v>437</v>
          </cell>
          <cell r="C371">
            <v>84</v>
          </cell>
          <cell r="D371">
            <v>538</v>
          </cell>
          <cell r="E371">
            <v>312</v>
          </cell>
          <cell r="F371">
            <v>-67</v>
          </cell>
          <cell r="G371">
            <v>-1012</v>
          </cell>
          <cell r="H371">
            <v>-494</v>
          </cell>
          <cell r="I371">
            <v>1925</v>
          </cell>
          <cell r="J371">
            <v>1910</v>
          </cell>
          <cell r="K371">
            <v>2945</v>
          </cell>
        </row>
        <row r="372">
          <cell r="A372">
            <v>36474</v>
          </cell>
          <cell r="B372">
            <v>447</v>
          </cell>
          <cell r="C372">
            <v>74</v>
          </cell>
          <cell r="D372">
            <v>530</v>
          </cell>
          <cell r="E372">
            <v>317</v>
          </cell>
          <cell r="F372">
            <v>-63</v>
          </cell>
          <cell r="G372">
            <v>-1006</v>
          </cell>
          <cell r="H372">
            <v>-464</v>
          </cell>
          <cell r="I372">
            <v>1885</v>
          </cell>
          <cell r="J372">
            <v>1900</v>
          </cell>
          <cell r="K372">
            <v>2930</v>
          </cell>
        </row>
        <row r="373">
          <cell r="A373">
            <v>36475</v>
          </cell>
          <cell r="B373">
            <v>457</v>
          </cell>
          <cell r="C373">
            <v>77</v>
          </cell>
          <cell r="D373">
            <v>534</v>
          </cell>
          <cell r="E373">
            <v>320</v>
          </cell>
          <cell r="F373">
            <v>-78</v>
          </cell>
          <cell r="G373">
            <v>-975</v>
          </cell>
          <cell r="H373">
            <v>-465</v>
          </cell>
          <cell r="I373">
            <v>1850</v>
          </cell>
          <cell r="J373">
            <v>1875</v>
          </cell>
          <cell r="K373">
            <v>2955</v>
          </cell>
        </row>
        <row r="374">
          <cell r="A374">
            <v>36476</v>
          </cell>
          <cell r="B374">
            <v>455</v>
          </cell>
          <cell r="C374">
            <v>78</v>
          </cell>
          <cell r="D374">
            <v>538</v>
          </cell>
          <cell r="E374">
            <v>317</v>
          </cell>
          <cell r="F374">
            <v>-80</v>
          </cell>
          <cell r="G374">
            <v>-958</v>
          </cell>
          <cell r="H374">
            <v>-508</v>
          </cell>
          <cell r="I374">
            <v>1875</v>
          </cell>
          <cell r="J374">
            <v>1860</v>
          </cell>
          <cell r="K374">
            <v>2950</v>
          </cell>
        </row>
        <row r="375">
          <cell r="A375">
            <v>36477</v>
          </cell>
          <cell r="B375">
            <v>451</v>
          </cell>
          <cell r="C375">
            <v>73</v>
          </cell>
          <cell r="D375">
            <v>537</v>
          </cell>
          <cell r="E375">
            <v>321</v>
          </cell>
          <cell r="F375">
            <v>-105</v>
          </cell>
          <cell r="G375">
            <v>-926</v>
          </cell>
          <cell r="H375">
            <v>-512</v>
          </cell>
          <cell r="I375">
            <v>1890</v>
          </cell>
          <cell r="J375">
            <v>1825</v>
          </cell>
          <cell r="K375">
            <v>2891</v>
          </cell>
        </row>
        <row r="376">
          <cell r="A376">
            <v>36478</v>
          </cell>
          <cell r="B376">
            <v>441</v>
          </cell>
          <cell r="C376">
            <v>73</v>
          </cell>
          <cell r="D376">
            <v>535</v>
          </cell>
          <cell r="E376">
            <v>318</v>
          </cell>
          <cell r="F376">
            <v>-87</v>
          </cell>
          <cell r="G376">
            <v>-921</v>
          </cell>
          <cell r="H376">
            <v>-444</v>
          </cell>
          <cell r="I376">
            <v>1813</v>
          </cell>
          <cell r="J376">
            <v>1830</v>
          </cell>
          <cell r="K376">
            <v>2905</v>
          </cell>
        </row>
        <row r="377">
          <cell r="A377">
            <v>36479</v>
          </cell>
          <cell r="B377">
            <v>451</v>
          </cell>
          <cell r="C377">
            <v>76</v>
          </cell>
          <cell r="D377">
            <v>541</v>
          </cell>
          <cell r="E377">
            <v>323</v>
          </cell>
          <cell r="F377">
            <v>-110</v>
          </cell>
          <cell r="G377">
            <v>-950</v>
          </cell>
          <cell r="H377">
            <v>-435</v>
          </cell>
          <cell r="I377">
            <v>1853</v>
          </cell>
          <cell r="J377">
            <v>1815</v>
          </cell>
          <cell r="K377">
            <v>2863</v>
          </cell>
        </row>
        <row r="378">
          <cell r="A378">
            <v>36480</v>
          </cell>
          <cell r="B378">
            <v>437</v>
          </cell>
          <cell r="C378">
            <v>73</v>
          </cell>
          <cell r="D378">
            <v>527</v>
          </cell>
          <cell r="E378">
            <v>318</v>
          </cell>
          <cell r="F378">
            <v>-32</v>
          </cell>
          <cell r="G378">
            <v>-1068</v>
          </cell>
          <cell r="H378">
            <v>-410</v>
          </cell>
          <cell r="I378">
            <v>1858</v>
          </cell>
          <cell r="J378">
            <v>1817</v>
          </cell>
          <cell r="K378">
            <v>2813</v>
          </cell>
        </row>
        <row r="379">
          <cell r="A379">
            <v>36481</v>
          </cell>
          <cell r="B379">
            <v>454</v>
          </cell>
          <cell r="C379">
            <v>76</v>
          </cell>
          <cell r="D379">
            <v>529</v>
          </cell>
          <cell r="E379">
            <v>307</v>
          </cell>
          <cell r="F379">
            <v>26</v>
          </cell>
          <cell r="G379">
            <v>-1108</v>
          </cell>
          <cell r="H379">
            <v>-452</v>
          </cell>
          <cell r="I379">
            <v>1912</v>
          </cell>
          <cell r="J379">
            <v>1861</v>
          </cell>
          <cell r="K379">
            <v>2759</v>
          </cell>
        </row>
        <row r="380">
          <cell r="A380">
            <v>36482</v>
          </cell>
          <cell r="B380">
            <v>454</v>
          </cell>
          <cell r="C380">
            <v>76</v>
          </cell>
          <cell r="D380">
            <v>525</v>
          </cell>
          <cell r="E380">
            <v>313</v>
          </cell>
          <cell r="F380">
            <v>42</v>
          </cell>
          <cell r="G380">
            <v>-1027</v>
          </cell>
          <cell r="H380">
            <v>-478</v>
          </cell>
          <cell r="I380">
            <v>1890</v>
          </cell>
          <cell r="J380">
            <v>1950</v>
          </cell>
          <cell r="K380">
            <v>2808</v>
          </cell>
        </row>
        <row r="381">
          <cell r="A381">
            <v>36483</v>
          </cell>
          <cell r="B381">
            <v>458</v>
          </cell>
          <cell r="C381">
            <v>79</v>
          </cell>
          <cell r="D381">
            <v>520</v>
          </cell>
          <cell r="E381">
            <v>312</v>
          </cell>
          <cell r="F381">
            <v>0</v>
          </cell>
          <cell r="G381">
            <v>-1060</v>
          </cell>
          <cell r="H381">
            <v>-494</v>
          </cell>
          <cell r="I381">
            <v>1930</v>
          </cell>
          <cell r="J381">
            <v>1980</v>
          </cell>
          <cell r="K381">
            <v>2843</v>
          </cell>
        </row>
        <row r="382">
          <cell r="A382">
            <v>36484</v>
          </cell>
          <cell r="B382">
            <v>446</v>
          </cell>
          <cell r="C382">
            <v>78</v>
          </cell>
          <cell r="D382">
            <v>514</v>
          </cell>
          <cell r="E382">
            <v>319</v>
          </cell>
          <cell r="F382">
            <v>-36</v>
          </cell>
          <cell r="G382">
            <v>-1038</v>
          </cell>
          <cell r="H382">
            <v>-507</v>
          </cell>
          <cell r="I382">
            <v>1904</v>
          </cell>
          <cell r="J382">
            <v>1890</v>
          </cell>
          <cell r="K382">
            <v>2839</v>
          </cell>
        </row>
        <row r="383">
          <cell r="A383">
            <v>36485</v>
          </cell>
          <cell r="B383">
            <v>441</v>
          </cell>
          <cell r="C383">
            <v>78</v>
          </cell>
          <cell r="D383">
            <v>540</v>
          </cell>
          <cell r="E383">
            <v>318</v>
          </cell>
          <cell r="F383">
            <v>-63</v>
          </cell>
          <cell r="G383">
            <v>-1042</v>
          </cell>
          <cell r="H383">
            <v>-528</v>
          </cell>
          <cell r="I383">
            <v>1945</v>
          </cell>
          <cell r="J383">
            <v>1939</v>
          </cell>
          <cell r="K383">
            <v>2838</v>
          </cell>
        </row>
        <row r="384">
          <cell r="A384">
            <v>36486</v>
          </cell>
          <cell r="B384">
            <v>438</v>
          </cell>
          <cell r="C384">
            <v>71</v>
          </cell>
          <cell r="D384">
            <v>515</v>
          </cell>
          <cell r="E384">
            <v>319</v>
          </cell>
          <cell r="F384">
            <v>-61</v>
          </cell>
          <cell r="G384">
            <v>-1030</v>
          </cell>
          <cell r="H384">
            <v>-530</v>
          </cell>
          <cell r="K384">
            <v>2790</v>
          </cell>
        </row>
        <row r="385">
          <cell r="A385">
            <v>36487</v>
          </cell>
          <cell r="B385">
            <v>440</v>
          </cell>
          <cell r="C385">
            <v>77</v>
          </cell>
          <cell r="D385">
            <v>529</v>
          </cell>
          <cell r="E385">
            <v>314</v>
          </cell>
          <cell r="F385">
            <v>27</v>
          </cell>
          <cell r="G385">
            <v>-1065</v>
          </cell>
          <cell r="H385">
            <v>-525</v>
          </cell>
          <cell r="I385">
            <v>1850</v>
          </cell>
          <cell r="J385">
            <v>1897</v>
          </cell>
          <cell r="K385">
            <v>2845</v>
          </cell>
        </row>
        <row r="386">
          <cell r="A386">
            <v>36488</v>
          </cell>
          <cell r="B386">
            <v>445</v>
          </cell>
          <cell r="C386">
            <v>72</v>
          </cell>
          <cell r="D386">
            <v>530</v>
          </cell>
          <cell r="E386">
            <v>311</v>
          </cell>
          <cell r="F386">
            <v>-12</v>
          </cell>
          <cell r="G386">
            <v>-1005</v>
          </cell>
          <cell r="H386">
            <v>-574</v>
          </cell>
          <cell r="I386">
            <v>1875</v>
          </cell>
          <cell r="J386">
            <v>1939</v>
          </cell>
          <cell r="K386">
            <v>2897</v>
          </cell>
        </row>
        <row r="387">
          <cell r="A387">
            <v>36489</v>
          </cell>
          <cell r="B387">
            <v>453</v>
          </cell>
          <cell r="C387">
            <v>74</v>
          </cell>
          <cell r="D387">
            <v>533</v>
          </cell>
          <cell r="E387">
            <v>310</v>
          </cell>
          <cell r="F387">
            <v>-39</v>
          </cell>
          <cell r="G387">
            <v>-951</v>
          </cell>
          <cell r="H387">
            <v>-644</v>
          </cell>
          <cell r="I387">
            <v>1885</v>
          </cell>
          <cell r="J387">
            <v>1907</v>
          </cell>
          <cell r="K387">
            <v>2935</v>
          </cell>
        </row>
        <row r="388">
          <cell r="A388">
            <v>36490</v>
          </cell>
          <cell r="B388">
            <v>451</v>
          </cell>
          <cell r="C388">
            <v>77</v>
          </cell>
          <cell r="D388">
            <v>534</v>
          </cell>
          <cell r="E388">
            <v>320</v>
          </cell>
          <cell r="F388">
            <v>-49</v>
          </cell>
          <cell r="G388">
            <v>-940</v>
          </cell>
          <cell r="H388">
            <v>-555</v>
          </cell>
          <cell r="I388">
            <v>1925</v>
          </cell>
          <cell r="J388">
            <v>1897</v>
          </cell>
          <cell r="K388">
            <v>2905</v>
          </cell>
        </row>
        <row r="389">
          <cell r="A389">
            <v>36491</v>
          </cell>
          <cell r="B389">
            <v>438</v>
          </cell>
          <cell r="C389">
            <v>75</v>
          </cell>
          <cell r="D389">
            <v>509</v>
          </cell>
          <cell r="E389">
            <v>309</v>
          </cell>
          <cell r="F389">
            <v>-50</v>
          </cell>
          <cell r="G389">
            <v>-947</v>
          </cell>
          <cell r="H389">
            <v>-541</v>
          </cell>
          <cell r="I389">
            <v>1890</v>
          </cell>
          <cell r="J389">
            <v>1920</v>
          </cell>
          <cell r="K389">
            <v>2861</v>
          </cell>
        </row>
        <row r="390">
          <cell r="A390">
            <v>36492</v>
          </cell>
          <cell r="B390">
            <v>437</v>
          </cell>
          <cell r="C390">
            <v>76</v>
          </cell>
          <cell r="D390">
            <v>519</v>
          </cell>
          <cell r="E390">
            <v>319</v>
          </cell>
          <cell r="F390">
            <v>-52</v>
          </cell>
          <cell r="G390">
            <v>-938</v>
          </cell>
          <cell r="H390">
            <v>-524</v>
          </cell>
          <cell r="I390">
            <v>1905</v>
          </cell>
          <cell r="J390">
            <v>1966</v>
          </cell>
          <cell r="K390">
            <v>2938</v>
          </cell>
        </row>
        <row r="391">
          <cell r="A391">
            <v>36493</v>
          </cell>
          <cell r="B391">
            <v>439</v>
          </cell>
          <cell r="C391">
            <v>75</v>
          </cell>
          <cell r="D391">
            <v>493</v>
          </cell>
          <cell r="E391">
            <v>317</v>
          </cell>
          <cell r="F391">
            <v>-54</v>
          </cell>
          <cell r="G391">
            <v>-958</v>
          </cell>
          <cell r="H391">
            <v>-520</v>
          </cell>
          <cell r="I391">
            <v>1893</v>
          </cell>
          <cell r="J391">
            <v>1926</v>
          </cell>
          <cell r="K391">
            <v>2969</v>
          </cell>
        </row>
        <row r="392">
          <cell r="A392">
            <v>36494</v>
          </cell>
          <cell r="B392">
            <v>443</v>
          </cell>
          <cell r="C392">
            <v>74</v>
          </cell>
          <cell r="D392">
            <v>533</v>
          </cell>
          <cell r="E392">
            <v>314</v>
          </cell>
          <cell r="F392">
            <v>-61</v>
          </cell>
          <cell r="G392">
            <v>-1038</v>
          </cell>
          <cell r="H392">
            <v>-494</v>
          </cell>
          <cell r="I392">
            <v>1944</v>
          </cell>
          <cell r="J392">
            <v>1951</v>
          </cell>
          <cell r="K392">
            <v>2963</v>
          </cell>
        </row>
        <row r="393">
          <cell r="A393">
            <v>36495</v>
          </cell>
          <cell r="B393">
            <v>508</v>
          </cell>
          <cell r="C393">
            <v>74</v>
          </cell>
          <cell r="D393">
            <v>537</v>
          </cell>
          <cell r="E393">
            <v>285</v>
          </cell>
          <cell r="F393">
            <v>-62</v>
          </cell>
          <cell r="G393">
            <v>-1073</v>
          </cell>
          <cell r="H393">
            <v>-549</v>
          </cell>
          <cell r="I393">
            <v>2011</v>
          </cell>
          <cell r="J393">
            <v>1947</v>
          </cell>
          <cell r="K393">
            <v>2885</v>
          </cell>
        </row>
        <row r="394">
          <cell r="A394">
            <v>36496</v>
          </cell>
          <cell r="B394">
            <v>511</v>
          </cell>
          <cell r="C394">
            <v>67</v>
          </cell>
          <cell r="D394">
            <v>534</v>
          </cell>
          <cell r="E394">
            <v>319</v>
          </cell>
          <cell r="F394">
            <v>-68</v>
          </cell>
          <cell r="G394">
            <v>-1052</v>
          </cell>
          <cell r="H394">
            <v>-546</v>
          </cell>
          <cell r="I394">
            <v>2045</v>
          </cell>
          <cell r="J394">
            <v>2042</v>
          </cell>
          <cell r="K394">
            <v>2885</v>
          </cell>
        </row>
        <row r="395">
          <cell r="A395">
            <v>36497</v>
          </cell>
          <cell r="B395">
            <v>483</v>
          </cell>
          <cell r="C395">
            <v>74</v>
          </cell>
          <cell r="D395">
            <v>519</v>
          </cell>
          <cell r="E395">
            <v>317</v>
          </cell>
          <cell r="F395">
            <v>-20</v>
          </cell>
          <cell r="G395">
            <v>-1055</v>
          </cell>
          <cell r="H395">
            <v>-550</v>
          </cell>
          <cell r="I395" t="str">
            <v>N/A</v>
          </cell>
          <cell r="J395" t="str">
            <v>N/A</v>
          </cell>
          <cell r="K395">
            <v>2872</v>
          </cell>
        </row>
        <row r="396">
          <cell r="A396">
            <v>36498</v>
          </cell>
          <cell r="B396">
            <v>512</v>
          </cell>
          <cell r="C396">
            <v>73</v>
          </cell>
          <cell r="D396">
            <v>492</v>
          </cell>
          <cell r="E396">
            <v>287</v>
          </cell>
          <cell r="F396">
            <v>-45</v>
          </cell>
          <cell r="G396">
            <v>-1056</v>
          </cell>
          <cell r="H396">
            <v>-524</v>
          </cell>
          <cell r="I396">
            <v>2011</v>
          </cell>
          <cell r="J396">
            <v>2001</v>
          </cell>
          <cell r="K396">
            <v>2867</v>
          </cell>
        </row>
        <row r="397">
          <cell r="A397">
            <v>36499</v>
          </cell>
          <cell r="B397">
            <v>509</v>
          </cell>
          <cell r="C397">
            <v>72</v>
          </cell>
          <cell r="D397">
            <v>496</v>
          </cell>
          <cell r="E397">
            <v>314</v>
          </cell>
          <cell r="F397">
            <v>-44</v>
          </cell>
          <cell r="G397">
            <v>-1059</v>
          </cell>
          <cell r="H397">
            <v>-553</v>
          </cell>
          <cell r="I397">
            <v>2042</v>
          </cell>
          <cell r="J397">
            <v>2032</v>
          </cell>
          <cell r="K397">
            <v>2857</v>
          </cell>
        </row>
        <row r="398">
          <cell r="A398">
            <v>36500</v>
          </cell>
          <cell r="B398">
            <v>485</v>
          </cell>
          <cell r="C398">
            <v>74</v>
          </cell>
          <cell r="D398">
            <v>531</v>
          </cell>
          <cell r="E398">
            <v>311</v>
          </cell>
          <cell r="F398">
            <v>-26</v>
          </cell>
          <cell r="G398">
            <v>-1042</v>
          </cell>
          <cell r="H398">
            <v>-581</v>
          </cell>
          <cell r="I398">
            <v>2052</v>
          </cell>
          <cell r="J398">
            <v>2058</v>
          </cell>
          <cell r="K398">
            <v>2851</v>
          </cell>
        </row>
        <row r="399">
          <cell r="A399">
            <v>36501</v>
          </cell>
          <cell r="B399">
            <v>447</v>
          </cell>
          <cell r="C399">
            <v>75</v>
          </cell>
          <cell r="D399">
            <v>511</v>
          </cell>
          <cell r="E399">
            <v>303</v>
          </cell>
          <cell r="F399">
            <v>-33</v>
          </cell>
          <cell r="G399">
            <v>-1014</v>
          </cell>
          <cell r="H399">
            <v>-585</v>
          </cell>
          <cell r="I399">
            <v>2048</v>
          </cell>
          <cell r="J399">
            <v>2015</v>
          </cell>
          <cell r="K399">
            <v>2820</v>
          </cell>
        </row>
        <row r="400">
          <cell r="A400">
            <v>36502</v>
          </cell>
          <cell r="B400">
            <v>425</v>
          </cell>
          <cell r="C400">
            <v>73</v>
          </cell>
          <cell r="D400">
            <v>493</v>
          </cell>
          <cell r="E400">
            <v>309</v>
          </cell>
          <cell r="F400">
            <v>-11</v>
          </cell>
          <cell r="G400">
            <v>-988</v>
          </cell>
          <cell r="H400">
            <v>-585</v>
          </cell>
          <cell r="I400">
            <v>1997</v>
          </cell>
          <cell r="J400">
            <v>1960</v>
          </cell>
          <cell r="K400">
            <v>2767</v>
          </cell>
        </row>
        <row r="401">
          <cell r="A401">
            <v>36503</v>
          </cell>
          <cell r="B401">
            <v>480</v>
          </cell>
          <cell r="C401">
            <v>71</v>
          </cell>
          <cell r="D401">
            <v>506</v>
          </cell>
          <cell r="E401">
            <v>301</v>
          </cell>
          <cell r="F401">
            <v>-42</v>
          </cell>
          <cell r="G401">
            <v>-974</v>
          </cell>
          <cell r="H401">
            <v>-589</v>
          </cell>
          <cell r="I401">
            <v>1976</v>
          </cell>
          <cell r="J401">
            <v>2035</v>
          </cell>
          <cell r="K401">
            <v>2819</v>
          </cell>
        </row>
        <row r="402">
          <cell r="A402">
            <v>36504</v>
          </cell>
          <cell r="B402">
            <v>461</v>
          </cell>
          <cell r="C402">
            <v>63</v>
          </cell>
          <cell r="D402">
            <v>512</v>
          </cell>
          <cell r="E402">
            <v>308</v>
          </cell>
          <cell r="F402">
            <v>-30</v>
          </cell>
          <cell r="G402">
            <v>-978</v>
          </cell>
          <cell r="H402">
            <v>-656</v>
          </cell>
          <cell r="I402">
            <v>2059</v>
          </cell>
          <cell r="J402">
            <v>2065</v>
          </cell>
          <cell r="K402">
            <v>2839</v>
          </cell>
        </row>
        <row r="403">
          <cell r="A403">
            <v>36505</v>
          </cell>
          <cell r="B403">
            <v>461</v>
          </cell>
          <cell r="C403">
            <v>51</v>
          </cell>
          <cell r="D403">
            <v>510</v>
          </cell>
          <cell r="E403">
            <v>309</v>
          </cell>
          <cell r="F403">
            <v>-37</v>
          </cell>
          <cell r="G403">
            <v>-920</v>
          </cell>
          <cell r="H403">
            <v>-615</v>
          </cell>
          <cell r="I403">
            <v>1970</v>
          </cell>
          <cell r="J403">
            <v>2063</v>
          </cell>
          <cell r="K403">
            <v>2938</v>
          </cell>
        </row>
        <row r="404">
          <cell r="A404">
            <v>36506</v>
          </cell>
          <cell r="B404">
            <v>473</v>
          </cell>
          <cell r="C404">
            <v>47</v>
          </cell>
          <cell r="D404">
            <v>485</v>
          </cell>
          <cell r="E404">
            <v>267</v>
          </cell>
          <cell r="F404">
            <v>-37</v>
          </cell>
          <cell r="G404">
            <v>-926</v>
          </cell>
          <cell r="H404">
            <v>-625</v>
          </cell>
          <cell r="I404">
            <v>1960</v>
          </cell>
          <cell r="J404">
            <v>1930</v>
          </cell>
          <cell r="K404">
            <v>2924</v>
          </cell>
        </row>
        <row r="405">
          <cell r="A405">
            <v>36507</v>
          </cell>
          <cell r="B405">
            <v>470</v>
          </cell>
          <cell r="C405">
            <v>52</v>
          </cell>
          <cell r="D405">
            <v>515</v>
          </cell>
          <cell r="E405">
            <v>302</v>
          </cell>
          <cell r="F405">
            <v>-41</v>
          </cell>
          <cell r="G405">
            <v>-930</v>
          </cell>
          <cell r="H405">
            <v>-676</v>
          </cell>
          <cell r="I405">
            <v>2026</v>
          </cell>
          <cell r="J405">
            <v>2047</v>
          </cell>
          <cell r="K405">
            <v>2925</v>
          </cell>
        </row>
        <row r="406">
          <cell r="A406">
            <v>36508</v>
          </cell>
          <cell r="B406">
            <v>480</v>
          </cell>
          <cell r="C406">
            <v>69</v>
          </cell>
          <cell r="D406">
            <v>505</v>
          </cell>
          <cell r="E406">
            <v>299</v>
          </cell>
          <cell r="F406">
            <v>-43</v>
          </cell>
          <cell r="G406">
            <v>-970</v>
          </cell>
          <cell r="H406">
            <v>-631</v>
          </cell>
          <cell r="I406">
            <v>2051</v>
          </cell>
          <cell r="J406">
            <v>1989</v>
          </cell>
          <cell r="K406">
            <v>2867</v>
          </cell>
        </row>
        <row r="407">
          <cell r="A407">
            <v>36509</v>
          </cell>
          <cell r="B407">
            <v>498</v>
          </cell>
          <cell r="C407">
            <v>73</v>
          </cell>
          <cell r="D407">
            <v>512</v>
          </cell>
          <cell r="E407">
            <v>307</v>
          </cell>
          <cell r="F407">
            <v>-23</v>
          </cell>
          <cell r="G407">
            <v>-990</v>
          </cell>
          <cell r="H407">
            <v>-611</v>
          </cell>
          <cell r="I407">
            <v>2040</v>
          </cell>
          <cell r="J407">
            <v>2057</v>
          </cell>
          <cell r="K407">
            <v>2883</v>
          </cell>
        </row>
        <row r="408">
          <cell r="A408">
            <v>36510</v>
          </cell>
          <cell r="B408">
            <v>434</v>
          </cell>
          <cell r="C408">
            <v>69</v>
          </cell>
          <cell r="D408">
            <v>510</v>
          </cell>
          <cell r="E408">
            <v>301</v>
          </cell>
          <cell r="F408">
            <v>-53</v>
          </cell>
          <cell r="G408">
            <v>-959</v>
          </cell>
          <cell r="H408">
            <v>-617</v>
          </cell>
          <cell r="I408">
            <v>1964</v>
          </cell>
          <cell r="J408">
            <v>1992</v>
          </cell>
          <cell r="K408">
            <v>2875</v>
          </cell>
        </row>
        <row r="409">
          <cell r="A409">
            <v>36511</v>
          </cell>
          <cell r="B409">
            <v>475</v>
          </cell>
          <cell r="C409">
            <v>72</v>
          </cell>
          <cell r="D409">
            <v>495</v>
          </cell>
          <cell r="E409">
            <v>313</v>
          </cell>
          <cell r="F409">
            <v>-55</v>
          </cell>
          <cell r="G409">
            <v>-977</v>
          </cell>
          <cell r="H409">
            <v>-615</v>
          </cell>
          <cell r="I409">
            <v>2019</v>
          </cell>
          <cell r="J409">
            <v>2020</v>
          </cell>
          <cell r="K409">
            <v>2873</v>
          </cell>
        </row>
        <row r="410">
          <cell r="A410">
            <v>36512</v>
          </cell>
          <cell r="B410">
            <v>454</v>
          </cell>
          <cell r="C410">
            <v>74</v>
          </cell>
          <cell r="D410">
            <v>522</v>
          </cell>
          <cell r="E410">
            <v>305</v>
          </cell>
          <cell r="F410">
            <v>-41</v>
          </cell>
          <cell r="G410">
            <v>-1002</v>
          </cell>
          <cell r="H410">
            <v>-556</v>
          </cell>
          <cell r="I410">
            <v>1972</v>
          </cell>
          <cell r="J410">
            <v>2035</v>
          </cell>
          <cell r="K410">
            <v>2910</v>
          </cell>
        </row>
        <row r="411">
          <cell r="A411">
            <v>36513</v>
          </cell>
          <cell r="B411">
            <v>449</v>
          </cell>
          <cell r="C411">
            <v>73</v>
          </cell>
          <cell r="D411">
            <v>515</v>
          </cell>
          <cell r="E411">
            <v>296</v>
          </cell>
          <cell r="F411">
            <v>-41</v>
          </cell>
          <cell r="G411">
            <v>-985</v>
          </cell>
          <cell r="H411">
            <v>-590</v>
          </cell>
          <cell r="I411">
            <v>2025</v>
          </cell>
          <cell r="J411">
            <v>2005</v>
          </cell>
          <cell r="K411">
            <v>2895</v>
          </cell>
        </row>
        <row r="412">
          <cell r="A412">
            <v>36514</v>
          </cell>
          <cell r="B412">
            <v>455</v>
          </cell>
          <cell r="C412">
            <v>72</v>
          </cell>
          <cell r="D412">
            <v>503</v>
          </cell>
          <cell r="E412">
            <v>301</v>
          </cell>
          <cell r="F412">
            <v>-41</v>
          </cell>
          <cell r="G412">
            <v>-964</v>
          </cell>
          <cell r="H412">
            <v>-630</v>
          </cell>
          <cell r="I412">
            <v>2025</v>
          </cell>
          <cell r="J412">
            <v>1990</v>
          </cell>
          <cell r="K412">
            <v>2860</v>
          </cell>
        </row>
        <row r="413">
          <cell r="A413">
            <v>36515</v>
          </cell>
          <cell r="B413">
            <v>464</v>
          </cell>
          <cell r="C413">
            <v>69</v>
          </cell>
          <cell r="D413">
            <v>504</v>
          </cell>
          <cell r="E413">
            <v>298</v>
          </cell>
          <cell r="F413">
            <v>-41</v>
          </cell>
          <cell r="G413">
            <v>-963</v>
          </cell>
          <cell r="H413">
            <v>-660</v>
          </cell>
          <cell r="I413">
            <v>2065</v>
          </cell>
          <cell r="J413">
            <v>2035</v>
          </cell>
          <cell r="K413">
            <v>2835</v>
          </cell>
        </row>
        <row r="414">
          <cell r="A414">
            <v>36516</v>
          </cell>
          <cell r="B414">
            <v>462</v>
          </cell>
          <cell r="C414">
            <v>65</v>
          </cell>
          <cell r="D414">
            <v>514</v>
          </cell>
          <cell r="E414">
            <v>289</v>
          </cell>
          <cell r="F414">
            <v>-8</v>
          </cell>
          <cell r="G414">
            <v>-994</v>
          </cell>
          <cell r="H414">
            <v>-627</v>
          </cell>
          <cell r="I414">
            <v>2025</v>
          </cell>
          <cell r="J414">
            <v>2050</v>
          </cell>
          <cell r="K414">
            <v>2860</v>
          </cell>
        </row>
        <row r="415">
          <cell r="A415">
            <v>36517</v>
          </cell>
        </row>
        <row r="416">
          <cell r="A416">
            <v>36518</v>
          </cell>
        </row>
        <row r="417">
          <cell r="A417">
            <v>36519</v>
          </cell>
        </row>
        <row r="418">
          <cell r="A418">
            <v>36520</v>
          </cell>
          <cell r="B418">
            <v>457</v>
          </cell>
          <cell r="C418">
            <v>70</v>
          </cell>
          <cell r="D418">
            <v>527</v>
          </cell>
          <cell r="E418">
            <v>312</v>
          </cell>
          <cell r="F418">
            <v>-42</v>
          </cell>
          <cell r="G418">
            <v>-1015</v>
          </cell>
          <cell r="H418">
            <v>-646</v>
          </cell>
          <cell r="I418">
            <v>2060</v>
          </cell>
          <cell r="J418">
            <v>2064</v>
          </cell>
          <cell r="K418">
            <v>2862</v>
          </cell>
        </row>
        <row r="419">
          <cell r="A419">
            <v>36521</v>
          </cell>
        </row>
        <row r="420">
          <cell r="A420">
            <v>36522</v>
          </cell>
          <cell r="B420">
            <v>485</v>
          </cell>
          <cell r="C420">
            <v>74</v>
          </cell>
          <cell r="D420">
            <v>510</v>
          </cell>
          <cell r="E420">
            <v>306</v>
          </cell>
          <cell r="F420">
            <v>-41</v>
          </cell>
          <cell r="G420">
            <v>-935</v>
          </cell>
          <cell r="H420">
            <v>-688</v>
          </cell>
          <cell r="I420">
            <v>2045</v>
          </cell>
          <cell r="J420">
            <v>2095</v>
          </cell>
          <cell r="K420">
            <v>2852</v>
          </cell>
        </row>
        <row r="421">
          <cell r="A421">
            <v>36523</v>
          </cell>
          <cell r="B421">
            <v>455</v>
          </cell>
          <cell r="C421">
            <v>75</v>
          </cell>
          <cell r="D421">
            <v>515</v>
          </cell>
          <cell r="E421">
            <v>301</v>
          </cell>
          <cell r="F421">
            <v>0</v>
          </cell>
          <cell r="G421">
            <v>-951</v>
          </cell>
          <cell r="H421">
            <v>-683</v>
          </cell>
          <cell r="I421">
            <v>2031</v>
          </cell>
          <cell r="J421">
            <v>2048</v>
          </cell>
          <cell r="K421">
            <v>2874</v>
          </cell>
        </row>
        <row r="422">
          <cell r="A422">
            <v>36524</v>
          </cell>
        </row>
        <row r="423">
          <cell r="A423">
            <v>36525</v>
          </cell>
          <cell r="B423">
            <v>458</v>
          </cell>
          <cell r="C423">
            <v>74</v>
          </cell>
          <cell r="D423">
            <v>514</v>
          </cell>
          <cell r="E423">
            <v>309</v>
          </cell>
          <cell r="F423">
            <v>-39</v>
          </cell>
          <cell r="G423">
            <v>-940</v>
          </cell>
          <cell r="H423">
            <v>-567</v>
          </cell>
          <cell r="I423">
            <v>2005</v>
          </cell>
          <cell r="J423">
            <v>2029</v>
          </cell>
          <cell r="K423">
            <v>2918</v>
          </cell>
        </row>
        <row r="424">
          <cell r="A424">
            <v>36526</v>
          </cell>
          <cell r="B424">
            <v>447</v>
          </cell>
          <cell r="C424">
            <v>74</v>
          </cell>
          <cell r="D424">
            <v>518</v>
          </cell>
          <cell r="E424">
            <v>303</v>
          </cell>
          <cell r="F424">
            <v>-36</v>
          </cell>
          <cell r="G424">
            <v>-890</v>
          </cell>
          <cell r="H424">
            <v>-633</v>
          </cell>
          <cell r="I424">
            <v>1950</v>
          </cell>
          <cell r="J424">
            <v>1997</v>
          </cell>
          <cell r="K424">
            <v>2977</v>
          </cell>
        </row>
        <row r="425">
          <cell r="A425">
            <v>36527</v>
          </cell>
          <cell r="B425">
            <v>443</v>
          </cell>
          <cell r="C425">
            <v>74</v>
          </cell>
          <cell r="D425">
            <v>514</v>
          </cell>
          <cell r="E425">
            <v>269</v>
          </cell>
          <cell r="F425">
            <v>-21</v>
          </cell>
          <cell r="G425">
            <v>-920</v>
          </cell>
          <cell r="H425">
            <v>-700</v>
          </cell>
          <cell r="I425">
            <v>2030</v>
          </cell>
          <cell r="J425">
            <v>1939</v>
          </cell>
          <cell r="K425">
            <v>2885</v>
          </cell>
        </row>
        <row r="426">
          <cell r="A426">
            <v>36528</v>
          </cell>
          <cell r="B426">
            <v>437</v>
          </cell>
          <cell r="C426">
            <v>73</v>
          </cell>
          <cell r="D426">
            <v>500</v>
          </cell>
          <cell r="E426">
            <v>304</v>
          </cell>
          <cell r="F426">
            <v>0</v>
          </cell>
          <cell r="G426">
            <v>-943</v>
          </cell>
          <cell r="H426">
            <v>-677</v>
          </cell>
          <cell r="I426">
            <v>2075</v>
          </cell>
          <cell r="J426">
            <v>2018</v>
          </cell>
          <cell r="K426">
            <v>2830</v>
          </cell>
        </row>
        <row r="427">
          <cell r="A427">
            <v>36529</v>
          </cell>
          <cell r="B427">
            <v>445</v>
          </cell>
          <cell r="C427">
            <v>75</v>
          </cell>
          <cell r="D427">
            <v>506</v>
          </cell>
          <cell r="E427">
            <v>302</v>
          </cell>
          <cell r="F427">
            <v>-10</v>
          </cell>
          <cell r="G427">
            <v>-921</v>
          </cell>
          <cell r="H427">
            <v>-659</v>
          </cell>
          <cell r="I427">
            <v>1983</v>
          </cell>
          <cell r="J427">
            <v>2010</v>
          </cell>
          <cell r="K427">
            <v>2870</v>
          </cell>
        </row>
        <row r="428">
          <cell r="A428">
            <v>36530</v>
          </cell>
        </row>
        <row r="429">
          <cell r="A429">
            <v>36531</v>
          </cell>
        </row>
        <row r="430">
          <cell r="A430">
            <v>36532</v>
          </cell>
        </row>
        <row r="431">
          <cell r="A431">
            <v>36533</v>
          </cell>
        </row>
        <row r="432">
          <cell r="A432">
            <v>36534</v>
          </cell>
          <cell r="B432">
            <v>470</v>
          </cell>
          <cell r="C432">
            <v>79</v>
          </cell>
          <cell r="D432">
            <v>461</v>
          </cell>
          <cell r="E432">
            <v>295</v>
          </cell>
          <cell r="F432">
            <v>0</v>
          </cell>
          <cell r="G432">
            <v>-907</v>
          </cell>
          <cell r="H432">
            <v>-713</v>
          </cell>
          <cell r="I432">
            <v>2005</v>
          </cell>
          <cell r="J432">
            <v>1970</v>
          </cell>
          <cell r="K432">
            <v>2795</v>
          </cell>
        </row>
        <row r="433">
          <cell r="A433">
            <v>36535</v>
          </cell>
          <cell r="B433">
            <v>435</v>
          </cell>
          <cell r="C433">
            <v>73</v>
          </cell>
          <cell r="D433">
            <v>466</v>
          </cell>
          <cell r="E433">
            <v>292</v>
          </cell>
          <cell r="F433">
            <v>13</v>
          </cell>
          <cell r="G433">
            <v>-879</v>
          </cell>
          <cell r="H433">
            <v>-728</v>
          </cell>
          <cell r="I433">
            <v>2000</v>
          </cell>
          <cell r="J433">
            <v>1985</v>
          </cell>
          <cell r="K433">
            <v>2780</v>
          </cell>
        </row>
        <row r="434">
          <cell r="A434">
            <v>36536</v>
          </cell>
          <cell r="B434">
            <v>475</v>
          </cell>
          <cell r="C434">
            <v>85</v>
          </cell>
          <cell r="D434">
            <v>477</v>
          </cell>
          <cell r="E434">
            <v>255</v>
          </cell>
          <cell r="F434">
            <v>44</v>
          </cell>
          <cell r="G434">
            <v>-882</v>
          </cell>
          <cell r="H434">
            <v>-665</v>
          </cell>
          <cell r="I434">
            <v>1970</v>
          </cell>
          <cell r="J434">
            <v>1980</v>
          </cell>
          <cell r="K434">
            <v>2790</v>
          </cell>
        </row>
        <row r="435">
          <cell r="A435">
            <v>36537</v>
          </cell>
          <cell r="B435">
            <v>460</v>
          </cell>
          <cell r="C435">
            <v>79</v>
          </cell>
          <cell r="D435">
            <v>473</v>
          </cell>
          <cell r="E435">
            <v>250</v>
          </cell>
          <cell r="F435">
            <v>34</v>
          </cell>
          <cell r="G435">
            <v>-824</v>
          </cell>
          <cell r="H435">
            <v>-724</v>
          </cell>
          <cell r="I435">
            <v>1988</v>
          </cell>
          <cell r="J435">
            <v>1960</v>
          </cell>
          <cell r="K435">
            <v>2769</v>
          </cell>
        </row>
        <row r="436">
          <cell r="A436">
            <v>36538</v>
          </cell>
          <cell r="B436">
            <v>485</v>
          </cell>
          <cell r="C436">
            <v>76</v>
          </cell>
          <cell r="D436">
            <v>497</v>
          </cell>
          <cell r="E436">
            <v>287</v>
          </cell>
          <cell r="F436">
            <v>77</v>
          </cell>
          <cell r="G436">
            <v>-835</v>
          </cell>
          <cell r="H436">
            <v>-694</v>
          </cell>
          <cell r="I436">
            <v>1970</v>
          </cell>
          <cell r="J436">
            <v>2080</v>
          </cell>
          <cell r="K436">
            <v>2840</v>
          </cell>
        </row>
        <row r="437">
          <cell r="A437">
            <v>36539</v>
          </cell>
          <cell r="B437">
            <v>490</v>
          </cell>
          <cell r="C437">
            <v>77</v>
          </cell>
          <cell r="D437">
            <v>496</v>
          </cell>
          <cell r="E437">
            <v>286</v>
          </cell>
          <cell r="F437">
            <v>56</v>
          </cell>
          <cell r="G437">
            <v>-819</v>
          </cell>
          <cell r="H437">
            <v>-701</v>
          </cell>
          <cell r="I437">
            <v>1961</v>
          </cell>
          <cell r="J437">
            <v>2029</v>
          </cell>
          <cell r="K437">
            <v>2885</v>
          </cell>
        </row>
        <row r="438">
          <cell r="A438">
            <v>36540</v>
          </cell>
          <cell r="B438">
            <v>433</v>
          </cell>
          <cell r="C438">
            <v>75</v>
          </cell>
          <cell r="D438">
            <v>502</v>
          </cell>
          <cell r="E438">
            <v>285</v>
          </cell>
          <cell r="F438">
            <v>27</v>
          </cell>
          <cell r="G438">
            <v>-836</v>
          </cell>
          <cell r="H438">
            <v>-688</v>
          </cell>
          <cell r="I438">
            <v>1977</v>
          </cell>
          <cell r="J438">
            <v>1986</v>
          </cell>
          <cell r="K438">
            <v>2849</v>
          </cell>
        </row>
        <row r="439">
          <cell r="A439">
            <v>36541</v>
          </cell>
          <cell r="B439">
            <v>483</v>
          </cell>
          <cell r="C439">
            <v>76</v>
          </cell>
          <cell r="D439">
            <v>503</v>
          </cell>
          <cell r="E439">
            <v>294</v>
          </cell>
          <cell r="F439">
            <v>24</v>
          </cell>
          <cell r="G439">
            <v>-814</v>
          </cell>
          <cell r="H439">
            <v>-761</v>
          </cell>
          <cell r="I439">
            <v>2006</v>
          </cell>
          <cell r="J439">
            <v>1990</v>
          </cell>
          <cell r="K439">
            <v>2813</v>
          </cell>
        </row>
        <row r="440">
          <cell r="A440">
            <v>36542</v>
          </cell>
          <cell r="B440">
            <v>490</v>
          </cell>
          <cell r="C440">
            <v>79</v>
          </cell>
          <cell r="D440">
            <v>501</v>
          </cell>
          <cell r="E440">
            <v>289</v>
          </cell>
          <cell r="F440">
            <v>33</v>
          </cell>
          <cell r="G440">
            <v>-790</v>
          </cell>
          <cell r="H440">
            <v>-731</v>
          </cell>
          <cell r="I440">
            <v>1955</v>
          </cell>
          <cell r="J440">
            <v>1980</v>
          </cell>
          <cell r="K440">
            <v>2833</v>
          </cell>
        </row>
        <row r="441">
          <cell r="A441">
            <v>36543</v>
          </cell>
          <cell r="B441">
            <v>444</v>
          </cell>
          <cell r="C441">
            <v>76</v>
          </cell>
          <cell r="D441">
            <v>489</v>
          </cell>
          <cell r="E441">
            <v>293</v>
          </cell>
          <cell r="F441">
            <v>23</v>
          </cell>
          <cell r="G441">
            <v>-775</v>
          </cell>
          <cell r="H441">
            <v>-746</v>
          </cell>
          <cell r="I441">
            <v>1973</v>
          </cell>
          <cell r="J441">
            <v>2014</v>
          </cell>
          <cell r="K441">
            <v>2863</v>
          </cell>
        </row>
        <row r="442">
          <cell r="A442">
            <v>36544</v>
          </cell>
          <cell r="B442">
            <v>452</v>
          </cell>
          <cell r="C442">
            <v>75</v>
          </cell>
          <cell r="D442">
            <v>487</v>
          </cell>
          <cell r="E442">
            <v>285</v>
          </cell>
          <cell r="F442">
            <v>0</v>
          </cell>
          <cell r="G442">
            <v>-826</v>
          </cell>
          <cell r="H442">
            <v>-672</v>
          </cell>
          <cell r="I442">
            <v>1981</v>
          </cell>
          <cell r="J442">
            <v>1945</v>
          </cell>
          <cell r="K442">
            <v>2809</v>
          </cell>
        </row>
        <row r="443">
          <cell r="A443">
            <v>36545</v>
          </cell>
          <cell r="B443">
            <v>485</v>
          </cell>
          <cell r="C443">
            <v>76</v>
          </cell>
          <cell r="D443">
            <v>495</v>
          </cell>
          <cell r="E443">
            <v>297</v>
          </cell>
          <cell r="F443">
            <v>0</v>
          </cell>
          <cell r="G443">
            <v>-840</v>
          </cell>
          <cell r="H443">
            <v>-665</v>
          </cell>
          <cell r="I443">
            <v>2020</v>
          </cell>
          <cell r="J443">
            <v>2040</v>
          </cell>
          <cell r="K443">
            <v>2835</v>
          </cell>
        </row>
        <row r="444">
          <cell r="A444">
            <v>36546</v>
          </cell>
          <cell r="B444">
            <v>480</v>
          </cell>
          <cell r="C444">
            <v>78</v>
          </cell>
          <cell r="D444">
            <v>493</v>
          </cell>
          <cell r="E444">
            <v>295</v>
          </cell>
          <cell r="F444">
            <v>-21</v>
          </cell>
          <cell r="G444">
            <v>-793</v>
          </cell>
          <cell r="H444">
            <v>-655</v>
          </cell>
          <cell r="I444">
            <v>1921</v>
          </cell>
          <cell r="J444">
            <v>2012</v>
          </cell>
          <cell r="K444">
            <v>2930</v>
          </cell>
        </row>
        <row r="445">
          <cell r="A445">
            <v>36547</v>
          </cell>
          <cell r="B445">
            <v>472</v>
          </cell>
          <cell r="C445">
            <v>76</v>
          </cell>
          <cell r="D445">
            <v>489</v>
          </cell>
          <cell r="E445">
            <v>308</v>
          </cell>
          <cell r="F445">
            <v>-50</v>
          </cell>
          <cell r="G445">
            <v>-821</v>
          </cell>
          <cell r="H445">
            <v>-601</v>
          </cell>
          <cell r="I445">
            <v>1905</v>
          </cell>
          <cell r="J445">
            <v>1914</v>
          </cell>
          <cell r="K445">
            <v>2948</v>
          </cell>
        </row>
        <row r="446">
          <cell r="A446">
            <v>36548</v>
          </cell>
          <cell r="B446">
            <v>482</v>
          </cell>
          <cell r="C446">
            <v>77</v>
          </cell>
          <cell r="D446">
            <v>497</v>
          </cell>
          <cell r="E446">
            <v>304</v>
          </cell>
          <cell r="F446">
            <v>-52</v>
          </cell>
          <cell r="G446">
            <v>-834</v>
          </cell>
          <cell r="H446">
            <v>-627</v>
          </cell>
          <cell r="I446">
            <v>1873</v>
          </cell>
          <cell r="J446">
            <v>1862</v>
          </cell>
          <cell r="K446">
            <v>2944</v>
          </cell>
        </row>
        <row r="447">
          <cell r="A447">
            <v>36549</v>
          </cell>
          <cell r="B447">
            <v>423</v>
          </cell>
          <cell r="C447">
            <v>73</v>
          </cell>
          <cell r="D447">
            <v>504</v>
          </cell>
          <cell r="E447">
            <v>303</v>
          </cell>
          <cell r="F447">
            <v>-9</v>
          </cell>
          <cell r="G447">
            <v>-844</v>
          </cell>
          <cell r="H447">
            <v>-660</v>
          </cell>
          <cell r="I447">
            <v>1868</v>
          </cell>
          <cell r="J447">
            <v>1965</v>
          </cell>
          <cell r="K447">
            <v>2927</v>
          </cell>
        </row>
        <row r="448">
          <cell r="A448">
            <v>36550</v>
          </cell>
          <cell r="B448">
            <v>502</v>
          </cell>
          <cell r="C448">
            <v>76</v>
          </cell>
          <cell r="D448">
            <v>498</v>
          </cell>
          <cell r="E448">
            <v>309</v>
          </cell>
          <cell r="F448">
            <v>-11</v>
          </cell>
          <cell r="G448">
            <v>-972</v>
          </cell>
          <cell r="H448">
            <v>-638</v>
          </cell>
          <cell r="I448">
            <v>2017</v>
          </cell>
          <cell r="J448">
            <v>2020</v>
          </cell>
          <cell r="K448">
            <v>2920</v>
          </cell>
        </row>
        <row r="449">
          <cell r="A449">
            <v>36551</v>
          </cell>
          <cell r="B449">
            <v>485</v>
          </cell>
          <cell r="C449">
            <v>77</v>
          </cell>
          <cell r="D449">
            <v>498</v>
          </cell>
          <cell r="E449">
            <v>303</v>
          </cell>
          <cell r="F449">
            <v>-33</v>
          </cell>
          <cell r="G449">
            <v>-964</v>
          </cell>
          <cell r="H449">
            <v>-644</v>
          </cell>
          <cell r="I449">
            <v>2040</v>
          </cell>
          <cell r="J449">
            <v>2018</v>
          </cell>
          <cell r="K449">
            <v>2867</v>
          </cell>
        </row>
        <row r="450">
          <cell r="A450">
            <v>36552</v>
          </cell>
          <cell r="B450">
            <v>480</v>
          </cell>
          <cell r="C450">
            <v>74</v>
          </cell>
          <cell r="D450">
            <v>497</v>
          </cell>
          <cell r="E450">
            <v>313</v>
          </cell>
          <cell r="F450">
            <v>-61</v>
          </cell>
          <cell r="G450">
            <v>-936</v>
          </cell>
          <cell r="H450">
            <v>-594</v>
          </cell>
          <cell r="I450">
            <v>2100</v>
          </cell>
          <cell r="J450">
            <v>2033</v>
          </cell>
          <cell r="K450">
            <v>2926</v>
          </cell>
          <cell r="L450">
            <v>34</v>
          </cell>
        </row>
        <row r="451">
          <cell r="A451">
            <v>36553</v>
          </cell>
          <cell r="B451">
            <v>492</v>
          </cell>
          <cell r="C451">
            <v>71</v>
          </cell>
          <cell r="D451">
            <v>502</v>
          </cell>
          <cell r="E451">
            <v>290</v>
          </cell>
          <cell r="F451">
            <v>-31</v>
          </cell>
          <cell r="G451">
            <v>-966</v>
          </cell>
          <cell r="H451">
            <v>-588</v>
          </cell>
          <cell r="I451">
            <v>1985</v>
          </cell>
          <cell r="J451">
            <v>2010</v>
          </cell>
          <cell r="K451">
            <v>2950</v>
          </cell>
          <cell r="L451">
            <v>25</v>
          </cell>
        </row>
        <row r="452">
          <cell r="A452">
            <v>36554</v>
          </cell>
          <cell r="B452">
            <v>497</v>
          </cell>
          <cell r="C452">
            <v>75</v>
          </cell>
          <cell r="D452">
            <v>505</v>
          </cell>
          <cell r="E452">
            <v>305</v>
          </cell>
          <cell r="F452">
            <v>-29</v>
          </cell>
          <cell r="G452">
            <v>-985</v>
          </cell>
          <cell r="H452">
            <v>-645</v>
          </cell>
          <cell r="I452">
            <v>2050</v>
          </cell>
          <cell r="J452">
            <v>2040</v>
          </cell>
          <cell r="K452">
            <v>2945</v>
          </cell>
          <cell r="L452">
            <v>-10</v>
          </cell>
        </row>
        <row r="453">
          <cell r="A453">
            <v>36555</v>
          </cell>
          <cell r="B453">
            <v>510</v>
          </cell>
          <cell r="C453">
            <v>75</v>
          </cell>
          <cell r="D453">
            <v>504</v>
          </cell>
          <cell r="E453">
            <v>307</v>
          </cell>
          <cell r="F453">
            <v>-50</v>
          </cell>
          <cell r="G453">
            <v>-980</v>
          </cell>
          <cell r="H453">
            <v>-595</v>
          </cell>
          <cell r="I453">
            <v>2030</v>
          </cell>
          <cell r="J453">
            <v>2035</v>
          </cell>
          <cell r="K453">
            <v>2950</v>
          </cell>
          <cell r="L453">
            <v>5</v>
          </cell>
        </row>
        <row r="454">
          <cell r="A454">
            <v>36556</v>
          </cell>
          <cell r="B454">
            <v>483</v>
          </cell>
          <cell r="C454">
            <v>77</v>
          </cell>
          <cell r="D454">
            <v>505</v>
          </cell>
          <cell r="E454">
            <v>303</v>
          </cell>
          <cell r="F454">
            <v>-64</v>
          </cell>
          <cell r="G454">
            <v>-960</v>
          </cell>
          <cell r="H454">
            <v>-639</v>
          </cell>
          <cell r="I454">
            <v>2075</v>
          </cell>
          <cell r="J454">
            <v>2020</v>
          </cell>
          <cell r="K454">
            <v>2895</v>
          </cell>
          <cell r="L454">
            <v>-55</v>
          </cell>
        </row>
        <row r="455">
          <cell r="A455">
            <v>36557</v>
          </cell>
          <cell r="B455">
            <v>465</v>
          </cell>
          <cell r="C455">
            <v>56</v>
          </cell>
          <cell r="D455">
            <v>525</v>
          </cell>
          <cell r="E455">
            <v>302</v>
          </cell>
          <cell r="F455">
            <v>0</v>
          </cell>
          <cell r="G455">
            <v>-996</v>
          </cell>
          <cell r="H455">
            <v>-576</v>
          </cell>
          <cell r="I455">
            <v>1975</v>
          </cell>
          <cell r="J455">
            <v>1985</v>
          </cell>
          <cell r="K455">
            <v>2898</v>
          </cell>
          <cell r="L455">
            <v>7</v>
          </cell>
        </row>
        <row r="456">
          <cell r="A456">
            <v>36558</v>
          </cell>
          <cell r="B456">
            <v>430</v>
          </cell>
          <cell r="C456">
            <v>62</v>
          </cell>
          <cell r="D456">
            <v>527</v>
          </cell>
          <cell r="E456">
            <v>302</v>
          </cell>
          <cell r="F456">
            <v>-10</v>
          </cell>
          <cell r="G456">
            <v>-970</v>
          </cell>
          <cell r="H456">
            <v>-605</v>
          </cell>
          <cell r="I456">
            <v>2000</v>
          </cell>
          <cell r="J456">
            <v>1995</v>
          </cell>
          <cell r="K456">
            <v>2903</v>
          </cell>
          <cell r="L456">
            <v>15</v>
          </cell>
        </row>
        <row r="457">
          <cell r="A457">
            <v>36559</v>
          </cell>
          <cell r="B457">
            <v>444</v>
          </cell>
          <cell r="C457">
            <v>81</v>
          </cell>
          <cell r="D457">
            <v>518</v>
          </cell>
          <cell r="E457">
            <v>305</v>
          </cell>
          <cell r="F457">
            <v>0</v>
          </cell>
          <cell r="G457">
            <v>-1036</v>
          </cell>
          <cell r="H457">
            <v>-576</v>
          </cell>
          <cell r="I457">
            <v>2026</v>
          </cell>
          <cell r="J457">
            <v>2086</v>
          </cell>
          <cell r="K457">
            <v>2903</v>
          </cell>
          <cell r="L457">
            <v>-4</v>
          </cell>
        </row>
        <row r="458">
          <cell r="A458">
            <v>36560</v>
          </cell>
          <cell r="B458">
            <v>476</v>
          </cell>
          <cell r="C458">
            <v>74</v>
          </cell>
          <cell r="D458">
            <v>521</v>
          </cell>
          <cell r="E458">
            <v>288</v>
          </cell>
          <cell r="F458">
            <v>-15</v>
          </cell>
          <cell r="G458">
            <v>-1041</v>
          </cell>
          <cell r="H458">
            <v>-562</v>
          </cell>
          <cell r="I458">
            <v>2036</v>
          </cell>
          <cell r="J458">
            <v>2076</v>
          </cell>
          <cell r="K458">
            <v>2875</v>
          </cell>
          <cell r="L458">
            <v>-23</v>
          </cell>
        </row>
        <row r="459">
          <cell r="A459">
            <v>36561</v>
          </cell>
          <cell r="B459">
            <v>463</v>
          </cell>
          <cell r="C459">
            <v>66</v>
          </cell>
          <cell r="D459">
            <v>418</v>
          </cell>
          <cell r="E459">
            <v>308</v>
          </cell>
          <cell r="F459">
            <v>0</v>
          </cell>
          <cell r="G459">
            <v>-987</v>
          </cell>
          <cell r="H459">
            <v>-495</v>
          </cell>
          <cell r="I459">
            <v>1922</v>
          </cell>
          <cell r="J459">
            <v>1960</v>
          </cell>
          <cell r="K459">
            <v>2870</v>
          </cell>
          <cell r="L459">
            <v>28</v>
          </cell>
        </row>
        <row r="460">
          <cell r="A460">
            <v>36562</v>
          </cell>
          <cell r="B460">
            <v>463</v>
          </cell>
          <cell r="C460">
            <v>66</v>
          </cell>
          <cell r="D460">
            <v>418</v>
          </cell>
          <cell r="E460">
            <v>308</v>
          </cell>
          <cell r="F460">
            <v>0</v>
          </cell>
          <cell r="G460">
            <v>-987</v>
          </cell>
          <cell r="H460">
            <v>-495</v>
          </cell>
          <cell r="I460">
            <v>1922</v>
          </cell>
          <cell r="J460">
            <v>1960</v>
          </cell>
          <cell r="K460">
            <v>2870</v>
          </cell>
          <cell r="L460">
            <v>28</v>
          </cell>
        </row>
        <row r="461">
          <cell r="A461">
            <v>36563</v>
          </cell>
          <cell r="B461">
            <v>487</v>
          </cell>
          <cell r="C461">
            <v>77</v>
          </cell>
          <cell r="D461">
            <v>458</v>
          </cell>
          <cell r="E461">
            <v>308</v>
          </cell>
          <cell r="F461">
            <v>-43</v>
          </cell>
          <cell r="G461">
            <v>-1039</v>
          </cell>
          <cell r="H461">
            <v>-503</v>
          </cell>
          <cell r="I461">
            <v>1999</v>
          </cell>
          <cell r="J461">
            <v>1969</v>
          </cell>
          <cell r="K461">
            <v>2838</v>
          </cell>
          <cell r="L461">
            <v>-31</v>
          </cell>
        </row>
        <row r="462">
          <cell r="A462">
            <v>36564</v>
          </cell>
          <cell r="B462">
            <v>515</v>
          </cell>
          <cell r="C462">
            <v>73</v>
          </cell>
          <cell r="D462">
            <v>514</v>
          </cell>
          <cell r="E462">
            <v>307</v>
          </cell>
          <cell r="F462">
            <v>-16</v>
          </cell>
          <cell r="G462">
            <v>-964</v>
          </cell>
          <cell r="H462">
            <v>-518</v>
          </cell>
          <cell r="I462">
            <v>1917</v>
          </cell>
          <cell r="J462">
            <v>2015</v>
          </cell>
          <cell r="K462">
            <v>2944</v>
          </cell>
          <cell r="L462">
            <v>99</v>
          </cell>
        </row>
        <row r="463">
          <cell r="A463">
            <v>36565</v>
          </cell>
          <cell r="B463">
            <v>470</v>
          </cell>
          <cell r="C463">
            <v>85</v>
          </cell>
          <cell r="D463">
            <v>512</v>
          </cell>
          <cell r="E463">
            <v>313</v>
          </cell>
          <cell r="F463">
            <v>-59</v>
          </cell>
          <cell r="G463">
            <v>-1026</v>
          </cell>
          <cell r="H463">
            <v>-579</v>
          </cell>
          <cell r="I463">
            <v>2080</v>
          </cell>
          <cell r="J463">
            <v>2000</v>
          </cell>
          <cell r="K463">
            <v>2875</v>
          </cell>
          <cell r="L463">
            <v>-80</v>
          </cell>
        </row>
        <row r="464">
          <cell r="A464">
            <v>36566</v>
          </cell>
          <cell r="B464">
            <v>479</v>
          </cell>
          <cell r="C464">
            <v>58</v>
          </cell>
          <cell r="D464">
            <v>525</v>
          </cell>
          <cell r="E464">
            <v>304</v>
          </cell>
          <cell r="F464">
            <v>-37</v>
          </cell>
          <cell r="G464">
            <v>-1033</v>
          </cell>
          <cell r="H464">
            <v>-552</v>
          </cell>
          <cell r="I464">
            <v>2065</v>
          </cell>
          <cell r="J464">
            <v>2022</v>
          </cell>
          <cell r="K464">
            <v>2830</v>
          </cell>
          <cell r="L464">
            <v>-30</v>
          </cell>
        </row>
        <row r="465">
          <cell r="A465">
            <v>36567</v>
          </cell>
          <cell r="B465">
            <v>460</v>
          </cell>
          <cell r="C465">
            <v>68</v>
          </cell>
          <cell r="D465">
            <v>526</v>
          </cell>
          <cell r="E465">
            <v>310</v>
          </cell>
          <cell r="F465">
            <v>6</v>
          </cell>
          <cell r="G465">
            <v>-972</v>
          </cell>
          <cell r="H465">
            <v>-569</v>
          </cell>
          <cell r="I465">
            <v>1990</v>
          </cell>
          <cell r="J465">
            <v>2046</v>
          </cell>
          <cell r="K465">
            <v>2885</v>
          </cell>
          <cell r="L465">
            <v>56</v>
          </cell>
        </row>
        <row r="466">
          <cell r="A466">
            <v>36568</v>
          </cell>
          <cell r="B466">
            <v>462</v>
          </cell>
          <cell r="C466">
            <v>72</v>
          </cell>
          <cell r="D466">
            <v>521</v>
          </cell>
          <cell r="E466">
            <v>307</v>
          </cell>
          <cell r="F466">
            <v>-36</v>
          </cell>
          <cell r="G466">
            <v>-938</v>
          </cell>
          <cell r="H466">
            <v>-536</v>
          </cell>
          <cell r="I466">
            <v>1970</v>
          </cell>
          <cell r="J466">
            <v>2023</v>
          </cell>
          <cell r="K466">
            <v>2955</v>
          </cell>
          <cell r="L466">
            <v>53</v>
          </cell>
        </row>
        <row r="467">
          <cell r="A467">
            <v>36569</v>
          </cell>
          <cell r="B467">
            <v>465</v>
          </cell>
          <cell r="C467">
            <v>73</v>
          </cell>
          <cell r="D467">
            <v>520</v>
          </cell>
          <cell r="E467">
            <v>304</v>
          </cell>
          <cell r="F467">
            <v>-82</v>
          </cell>
          <cell r="G467">
            <v>-956</v>
          </cell>
          <cell r="H467">
            <v>-547</v>
          </cell>
          <cell r="I467">
            <v>2027</v>
          </cell>
          <cell r="J467">
            <v>2036</v>
          </cell>
          <cell r="K467">
            <v>2969</v>
          </cell>
          <cell r="L467">
            <v>19</v>
          </cell>
        </row>
        <row r="468">
          <cell r="A468">
            <v>36570</v>
          </cell>
          <cell r="B468">
            <v>495</v>
          </cell>
          <cell r="C468">
            <v>70</v>
          </cell>
          <cell r="D468">
            <v>478</v>
          </cell>
          <cell r="E468">
            <v>307</v>
          </cell>
          <cell r="F468">
            <v>-78</v>
          </cell>
          <cell r="G468">
            <v>-949</v>
          </cell>
          <cell r="H468">
            <v>-599</v>
          </cell>
          <cell r="I468">
            <v>1988</v>
          </cell>
          <cell r="J468">
            <v>1930</v>
          </cell>
          <cell r="K468">
            <v>2896</v>
          </cell>
          <cell r="L468">
            <v>-69</v>
          </cell>
        </row>
        <row r="469">
          <cell r="A469">
            <v>36571</v>
          </cell>
          <cell r="B469">
            <v>493</v>
          </cell>
          <cell r="C469">
            <v>67</v>
          </cell>
          <cell r="D469">
            <v>511</v>
          </cell>
          <cell r="E469">
            <v>303</v>
          </cell>
          <cell r="F469">
            <v>-51</v>
          </cell>
          <cell r="G469">
            <v>-982</v>
          </cell>
          <cell r="H469">
            <v>-593</v>
          </cell>
          <cell r="I469">
            <v>2061</v>
          </cell>
          <cell r="J469">
            <v>2015</v>
          </cell>
          <cell r="K469">
            <v>2858</v>
          </cell>
          <cell r="L469">
            <v>-33</v>
          </cell>
        </row>
        <row r="470">
          <cell r="A470">
            <v>36572</v>
          </cell>
          <cell r="B470">
            <v>475</v>
          </cell>
          <cell r="C470">
            <v>67</v>
          </cell>
          <cell r="D470">
            <v>525</v>
          </cell>
          <cell r="E470">
            <v>295</v>
          </cell>
          <cell r="F470">
            <v>0</v>
          </cell>
          <cell r="G470">
            <v>-900</v>
          </cell>
          <cell r="H470">
            <v>-680</v>
          </cell>
          <cell r="I470">
            <v>2013</v>
          </cell>
          <cell r="J470">
            <v>2037</v>
          </cell>
          <cell r="K470">
            <v>2838</v>
          </cell>
          <cell r="L470">
            <v>-4</v>
          </cell>
        </row>
        <row r="471">
          <cell r="A471">
            <v>36573</v>
          </cell>
          <cell r="B471">
            <v>470</v>
          </cell>
          <cell r="C471">
            <v>69</v>
          </cell>
          <cell r="D471">
            <v>531</v>
          </cell>
          <cell r="E471">
            <v>308</v>
          </cell>
          <cell r="F471">
            <v>-20</v>
          </cell>
          <cell r="G471">
            <v>-952</v>
          </cell>
          <cell r="H471">
            <v>-631</v>
          </cell>
          <cell r="I471">
            <v>2050</v>
          </cell>
          <cell r="J471">
            <v>2070</v>
          </cell>
          <cell r="K471">
            <v>2858</v>
          </cell>
          <cell r="L471">
            <v>21</v>
          </cell>
        </row>
        <row r="472">
          <cell r="A472">
            <v>36574</v>
          </cell>
          <cell r="B472">
            <v>474</v>
          </cell>
          <cell r="C472">
            <v>65</v>
          </cell>
          <cell r="D472">
            <v>527</v>
          </cell>
          <cell r="E472">
            <v>304</v>
          </cell>
          <cell r="F472">
            <v>-34</v>
          </cell>
          <cell r="G472">
            <v>-941</v>
          </cell>
          <cell r="H472">
            <v>-629</v>
          </cell>
          <cell r="I472">
            <v>2057</v>
          </cell>
          <cell r="J472">
            <v>2067</v>
          </cell>
          <cell r="K472">
            <v>2852</v>
          </cell>
          <cell r="L472">
            <v>10</v>
          </cell>
        </row>
        <row r="473">
          <cell r="A473">
            <v>36575</v>
          </cell>
          <cell r="B473">
            <v>479</v>
          </cell>
          <cell r="C473">
            <v>62</v>
          </cell>
          <cell r="D473">
            <v>524</v>
          </cell>
          <cell r="E473">
            <v>305</v>
          </cell>
          <cell r="F473">
            <v>0</v>
          </cell>
          <cell r="G473">
            <v>-967</v>
          </cell>
          <cell r="H473">
            <v>-598</v>
          </cell>
          <cell r="I473">
            <v>1990</v>
          </cell>
          <cell r="J473">
            <v>2072</v>
          </cell>
          <cell r="K473">
            <v>2935</v>
          </cell>
          <cell r="L473">
            <v>82</v>
          </cell>
        </row>
        <row r="474">
          <cell r="A474">
            <v>36576</v>
          </cell>
          <cell r="B474">
            <v>480</v>
          </cell>
          <cell r="C474">
            <v>63</v>
          </cell>
          <cell r="D474">
            <v>518</v>
          </cell>
          <cell r="E474">
            <v>304</v>
          </cell>
          <cell r="F474">
            <v>-61</v>
          </cell>
          <cell r="G474">
            <v>-967</v>
          </cell>
          <cell r="H474">
            <v>-561</v>
          </cell>
          <cell r="I474">
            <v>1990</v>
          </cell>
          <cell r="J474">
            <v>2067</v>
          </cell>
          <cell r="K474">
            <v>3002</v>
          </cell>
          <cell r="L474">
            <v>77</v>
          </cell>
        </row>
        <row r="475">
          <cell r="A475">
            <v>36577</v>
          </cell>
          <cell r="B475">
            <v>474</v>
          </cell>
          <cell r="C475">
            <v>64</v>
          </cell>
          <cell r="D475">
            <v>519</v>
          </cell>
          <cell r="E475">
            <v>149</v>
          </cell>
          <cell r="F475">
            <v>-116</v>
          </cell>
          <cell r="G475">
            <v>-969</v>
          </cell>
          <cell r="H475">
            <v>-578</v>
          </cell>
          <cell r="I475">
            <v>2025</v>
          </cell>
          <cell r="J475">
            <v>1841</v>
          </cell>
          <cell r="K475">
            <v>2878</v>
          </cell>
          <cell r="L475">
            <v>-128</v>
          </cell>
        </row>
        <row r="476">
          <cell r="A476">
            <v>36578</v>
          </cell>
          <cell r="B476">
            <v>487</v>
          </cell>
          <cell r="C476">
            <v>52</v>
          </cell>
          <cell r="D476">
            <v>526</v>
          </cell>
          <cell r="E476">
            <v>230</v>
          </cell>
          <cell r="F476">
            <v>-7</v>
          </cell>
          <cell r="G476">
            <v>-927</v>
          </cell>
          <cell r="H476">
            <v>-602</v>
          </cell>
          <cell r="I476">
            <v>1925</v>
          </cell>
          <cell r="J476">
            <v>1929</v>
          </cell>
          <cell r="K476">
            <v>2855</v>
          </cell>
          <cell r="L476">
            <v>-13</v>
          </cell>
        </row>
        <row r="477">
          <cell r="A477">
            <v>36579</v>
          </cell>
          <cell r="B477">
            <v>456</v>
          </cell>
          <cell r="C477">
            <v>79</v>
          </cell>
          <cell r="D477">
            <v>534</v>
          </cell>
          <cell r="E477">
            <v>295</v>
          </cell>
          <cell r="F477">
            <v>-15</v>
          </cell>
          <cell r="G477">
            <v>-1059</v>
          </cell>
          <cell r="H477">
            <v>-518</v>
          </cell>
          <cell r="I477">
            <v>1985</v>
          </cell>
          <cell r="J477">
            <v>2002</v>
          </cell>
          <cell r="K477">
            <v>2884</v>
          </cell>
          <cell r="L477">
            <v>17</v>
          </cell>
        </row>
        <row r="478">
          <cell r="A478">
            <v>36580</v>
          </cell>
          <cell r="B478">
            <v>461</v>
          </cell>
          <cell r="C478">
            <v>80</v>
          </cell>
          <cell r="D478">
            <v>515</v>
          </cell>
          <cell r="E478">
            <v>296</v>
          </cell>
          <cell r="F478">
            <v>-31</v>
          </cell>
          <cell r="G478">
            <v>-1097</v>
          </cell>
          <cell r="H478">
            <v>-495</v>
          </cell>
          <cell r="I478">
            <v>2040</v>
          </cell>
          <cell r="J478">
            <v>2044</v>
          </cell>
          <cell r="K478">
            <v>2883</v>
          </cell>
          <cell r="L478">
            <v>-10</v>
          </cell>
        </row>
        <row r="479">
          <cell r="A479">
            <v>36581</v>
          </cell>
          <cell r="B479">
            <v>495</v>
          </cell>
          <cell r="C479">
            <v>84</v>
          </cell>
          <cell r="D479">
            <v>510</v>
          </cell>
          <cell r="E479">
            <v>301</v>
          </cell>
          <cell r="F479">
            <v>0</v>
          </cell>
          <cell r="G479">
            <v>-1058</v>
          </cell>
          <cell r="H479">
            <v>-552</v>
          </cell>
          <cell r="I479">
            <v>2033</v>
          </cell>
          <cell r="J479">
            <v>2074</v>
          </cell>
          <cell r="K479">
            <v>2921</v>
          </cell>
          <cell r="L479">
            <v>29</v>
          </cell>
        </row>
        <row r="480">
          <cell r="A480">
            <v>36582</v>
          </cell>
          <cell r="B480">
            <v>479</v>
          </cell>
          <cell r="C480">
            <v>85</v>
          </cell>
          <cell r="D480">
            <v>513</v>
          </cell>
          <cell r="E480">
            <v>280</v>
          </cell>
          <cell r="F480">
            <v>-58</v>
          </cell>
          <cell r="G480">
            <v>-1015</v>
          </cell>
          <cell r="H480">
            <v>-520</v>
          </cell>
          <cell r="I480">
            <v>2006</v>
          </cell>
          <cell r="J480">
            <v>2003</v>
          </cell>
          <cell r="K480">
            <v>2932</v>
          </cell>
          <cell r="L480">
            <v>15</v>
          </cell>
        </row>
        <row r="481">
          <cell r="A481">
            <v>36583</v>
          </cell>
          <cell r="B481">
            <v>476</v>
          </cell>
          <cell r="C481">
            <v>80</v>
          </cell>
          <cell r="D481">
            <v>528</v>
          </cell>
          <cell r="E481">
            <v>301</v>
          </cell>
          <cell r="F481">
            <v>-58</v>
          </cell>
          <cell r="G481">
            <v>-1013</v>
          </cell>
          <cell r="H481">
            <v>-557</v>
          </cell>
          <cell r="I481">
            <v>2045</v>
          </cell>
          <cell r="J481">
            <v>2052</v>
          </cell>
          <cell r="K481">
            <v>2953</v>
          </cell>
          <cell r="L481">
            <v>7</v>
          </cell>
        </row>
        <row r="482">
          <cell r="A482">
            <v>36584</v>
          </cell>
          <cell r="B482">
            <v>429</v>
          </cell>
          <cell r="C482">
            <v>80</v>
          </cell>
          <cell r="D482">
            <v>516</v>
          </cell>
          <cell r="E482">
            <v>270</v>
          </cell>
          <cell r="F482">
            <v>-62</v>
          </cell>
          <cell r="G482">
            <v>-1019</v>
          </cell>
          <cell r="H482">
            <v>-566</v>
          </cell>
          <cell r="I482">
            <v>2072</v>
          </cell>
          <cell r="J482">
            <v>1957</v>
          </cell>
          <cell r="K482">
            <v>2835</v>
          </cell>
          <cell r="L482">
            <v>-115</v>
          </cell>
        </row>
        <row r="483">
          <cell r="A483">
            <v>36585</v>
          </cell>
          <cell r="B483">
            <v>484</v>
          </cell>
          <cell r="C483">
            <v>84</v>
          </cell>
          <cell r="D483">
            <v>518</v>
          </cell>
          <cell r="E483">
            <v>300</v>
          </cell>
          <cell r="F483">
            <v>-31</v>
          </cell>
          <cell r="G483">
            <v>-966</v>
          </cell>
          <cell r="H483">
            <v>-587</v>
          </cell>
          <cell r="I483">
            <v>2005</v>
          </cell>
          <cell r="J483">
            <v>2041</v>
          </cell>
          <cell r="K483">
            <v>2876</v>
          </cell>
          <cell r="L483">
            <v>36</v>
          </cell>
        </row>
        <row r="484">
          <cell r="A484">
            <v>36586</v>
          </cell>
          <cell r="B484">
            <v>454</v>
          </cell>
          <cell r="C484">
            <v>78</v>
          </cell>
          <cell r="D484">
            <v>521</v>
          </cell>
          <cell r="E484">
            <v>294</v>
          </cell>
          <cell r="F484">
            <v>-45</v>
          </cell>
          <cell r="G484">
            <v>-972</v>
          </cell>
          <cell r="H484">
            <v>-610</v>
          </cell>
          <cell r="I484">
            <v>2025</v>
          </cell>
          <cell r="J484">
            <v>2013</v>
          </cell>
          <cell r="K484">
            <v>2873</v>
          </cell>
          <cell r="L484">
            <v>-12</v>
          </cell>
        </row>
        <row r="485">
          <cell r="A485">
            <v>36587</v>
          </cell>
          <cell r="B485">
            <v>461</v>
          </cell>
          <cell r="C485">
            <v>86</v>
          </cell>
          <cell r="D485">
            <v>518</v>
          </cell>
          <cell r="E485">
            <v>287</v>
          </cell>
          <cell r="F485">
            <v>-51</v>
          </cell>
          <cell r="G485">
            <v>-998</v>
          </cell>
          <cell r="H485">
            <v>-546</v>
          </cell>
          <cell r="I485">
            <v>2028</v>
          </cell>
          <cell r="J485">
            <v>2037</v>
          </cell>
          <cell r="K485">
            <v>2880</v>
          </cell>
          <cell r="L485">
            <v>9</v>
          </cell>
        </row>
        <row r="486">
          <cell r="A486">
            <v>36588</v>
          </cell>
          <cell r="B486">
            <v>456</v>
          </cell>
          <cell r="C486">
            <v>88</v>
          </cell>
          <cell r="D486">
            <v>522</v>
          </cell>
          <cell r="E486">
            <v>300</v>
          </cell>
          <cell r="F486">
            <v>-63</v>
          </cell>
          <cell r="G486">
            <v>-951</v>
          </cell>
          <cell r="H486">
            <v>-569</v>
          </cell>
          <cell r="I486">
            <v>1996</v>
          </cell>
          <cell r="J486">
            <v>1994</v>
          </cell>
          <cell r="K486">
            <v>2886</v>
          </cell>
          <cell r="L486">
            <v>-2</v>
          </cell>
        </row>
        <row r="487">
          <cell r="A487">
            <v>36589</v>
          </cell>
          <cell r="B487">
            <v>489</v>
          </cell>
          <cell r="C487">
            <v>85</v>
          </cell>
          <cell r="D487">
            <v>526</v>
          </cell>
          <cell r="E487">
            <v>297</v>
          </cell>
          <cell r="F487">
            <v>-74</v>
          </cell>
          <cell r="G487">
            <v>-969</v>
          </cell>
          <cell r="H487">
            <v>-544</v>
          </cell>
          <cell r="I487">
            <v>2030</v>
          </cell>
          <cell r="J487">
            <v>2007</v>
          </cell>
          <cell r="K487">
            <v>2887</v>
          </cell>
          <cell r="L487">
            <v>-4</v>
          </cell>
        </row>
        <row r="488">
          <cell r="A488">
            <v>36590</v>
          </cell>
          <cell r="B488">
            <v>479</v>
          </cell>
          <cell r="C488">
            <v>86</v>
          </cell>
          <cell r="D488">
            <v>527</v>
          </cell>
          <cell r="E488">
            <v>294</v>
          </cell>
          <cell r="F488">
            <v>-75</v>
          </cell>
          <cell r="G488">
            <v>-957</v>
          </cell>
          <cell r="H488">
            <v>-547</v>
          </cell>
          <cell r="I488">
            <v>2015</v>
          </cell>
          <cell r="J488">
            <v>2030</v>
          </cell>
          <cell r="K488">
            <v>2901</v>
          </cell>
          <cell r="L488">
            <v>20</v>
          </cell>
        </row>
        <row r="489">
          <cell r="A489">
            <v>36591</v>
          </cell>
          <cell r="B489">
            <v>475</v>
          </cell>
          <cell r="C489">
            <v>82</v>
          </cell>
          <cell r="D489">
            <v>515</v>
          </cell>
          <cell r="E489">
            <v>289</v>
          </cell>
          <cell r="F489">
            <v>-74</v>
          </cell>
          <cell r="G489">
            <v>-973</v>
          </cell>
          <cell r="H489">
            <v>-575</v>
          </cell>
          <cell r="I489">
            <v>2086</v>
          </cell>
          <cell r="J489">
            <v>2040</v>
          </cell>
          <cell r="K489">
            <v>2853</v>
          </cell>
          <cell r="L489">
            <v>-51</v>
          </cell>
        </row>
        <row r="490">
          <cell r="A490">
            <v>36592</v>
          </cell>
          <cell r="B490">
            <v>414</v>
          </cell>
          <cell r="C490">
            <v>79</v>
          </cell>
          <cell r="D490">
            <v>514</v>
          </cell>
          <cell r="E490">
            <v>301</v>
          </cell>
          <cell r="F490">
            <v>-82</v>
          </cell>
          <cell r="G490">
            <v>-937</v>
          </cell>
          <cell r="H490">
            <v>-543</v>
          </cell>
          <cell r="I490">
            <v>2025</v>
          </cell>
          <cell r="J490">
            <v>1980</v>
          </cell>
          <cell r="K490">
            <v>2824</v>
          </cell>
          <cell r="L490">
            <v>-24</v>
          </cell>
        </row>
        <row r="491">
          <cell r="A491">
            <v>36593</v>
          </cell>
          <cell r="B491">
            <v>465</v>
          </cell>
          <cell r="C491">
            <v>85</v>
          </cell>
          <cell r="D491">
            <v>453</v>
          </cell>
          <cell r="E491">
            <v>288</v>
          </cell>
          <cell r="F491">
            <v>-52</v>
          </cell>
          <cell r="G491">
            <v>-933</v>
          </cell>
          <cell r="H491">
            <v>-519</v>
          </cell>
          <cell r="I491">
            <v>1956</v>
          </cell>
          <cell r="J491">
            <v>1880</v>
          </cell>
          <cell r="K491">
            <v>2771</v>
          </cell>
          <cell r="L491">
            <v>-54</v>
          </cell>
        </row>
        <row r="492">
          <cell r="A492">
            <v>36594</v>
          </cell>
          <cell r="B492">
            <v>481</v>
          </cell>
          <cell r="C492">
            <v>89</v>
          </cell>
          <cell r="D492">
            <v>516</v>
          </cell>
          <cell r="E492">
            <v>294</v>
          </cell>
          <cell r="F492">
            <v>0</v>
          </cell>
          <cell r="G492">
            <v>-989</v>
          </cell>
          <cell r="H492">
            <v>-531</v>
          </cell>
          <cell r="I492">
            <v>1962</v>
          </cell>
          <cell r="J492">
            <v>1976</v>
          </cell>
          <cell r="K492">
            <v>2781</v>
          </cell>
          <cell r="L492">
            <v>13</v>
          </cell>
        </row>
        <row r="493">
          <cell r="A493">
            <v>36595</v>
          </cell>
          <cell r="B493">
            <v>486</v>
          </cell>
          <cell r="C493">
            <v>90</v>
          </cell>
          <cell r="D493">
            <v>520</v>
          </cell>
          <cell r="E493">
            <v>294</v>
          </cell>
          <cell r="F493">
            <v>-71</v>
          </cell>
          <cell r="G493">
            <v>-962</v>
          </cell>
          <cell r="H493">
            <v>-486</v>
          </cell>
          <cell r="I493">
            <v>1954</v>
          </cell>
          <cell r="J493">
            <v>2004</v>
          </cell>
          <cell r="K493">
            <v>2826</v>
          </cell>
          <cell r="L493">
            <v>53</v>
          </cell>
        </row>
        <row r="494">
          <cell r="A494">
            <v>36596</v>
          </cell>
          <cell r="B494">
            <v>474</v>
          </cell>
          <cell r="C494">
            <v>90</v>
          </cell>
          <cell r="D494">
            <v>506</v>
          </cell>
          <cell r="E494">
            <v>293</v>
          </cell>
          <cell r="F494">
            <v>-83</v>
          </cell>
          <cell r="G494">
            <v>-851</v>
          </cell>
          <cell r="H494">
            <v>-566</v>
          </cell>
          <cell r="I494">
            <v>1924</v>
          </cell>
          <cell r="J494">
            <v>1950</v>
          </cell>
          <cell r="K494">
            <v>2852</v>
          </cell>
          <cell r="L494">
            <v>27</v>
          </cell>
        </row>
        <row r="495">
          <cell r="A495">
            <v>36597</v>
          </cell>
          <cell r="B495">
            <v>463</v>
          </cell>
          <cell r="C495">
            <v>88</v>
          </cell>
          <cell r="D495">
            <v>495</v>
          </cell>
          <cell r="E495">
            <v>299</v>
          </cell>
          <cell r="F495">
            <v>-84</v>
          </cell>
          <cell r="G495">
            <v>-933</v>
          </cell>
          <cell r="H495">
            <v>-545</v>
          </cell>
          <cell r="I495">
            <v>1970</v>
          </cell>
          <cell r="J495">
            <v>1929</v>
          </cell>
          <cell r="K495">
            <v>2812</v>
          </cell>
          <cell r="L495">
            <v>-36</v>
          </cell>
        </row>
        <row r="496">
          <cell r="A496">
            <v>36598</v>
          </cell>
          <cell r="B496">
            <v>455</v>
          </cell>
          <cell r="C496">
            <v>92</v>
          </cell>
          <cell r="D496">
            <v>485</v>
          </cell>
          <cell r="E496">
            <v>278</v>
          </cell>
          <cell r="F496">
            <v>-82</v>
          </cell>
          <cell r="G496">
            <v>-941</v>
          </cell>
          <cell r="H496">
            <v>-569</v>
          </cell>
          <cell r="I496">
            <v>1990</v>
          </cell>
          <cell r="J496">
            <v>1920</v>
          </cell>
          <cell r="K496">
            <v>2764</v>
          </cell>
          <cell r="L496">
            <v>-46</v>
          </cell>
        </row>
        <row r="497">
          <cell r="A497">
            <v>36599</v>
          </cell>
          <cell r="B497">
            <v>452</v>
          </cell>
          <cell r="C497">
            <v>82</v>
          </cell>
          <cell r="D497">
            <v>471</v>
          </cell>
          <cell r="E497">
            <v>290</v>
          </cell>
          <cell r="F497">
            <v>-26</v>
          </cell>
          <cell r="G497">
            <v>-948</v>
          </cell>
          <cell r="H497">
            <v>-567</v>
          </cell>
          <cell r="I497">
            <v>1950</v>
          </cell>
          <cell r="J497">
            <v>1987</v>
          </cell>
          <cell r="K497">
            <v>2763</v>
          </cell>
          <cell r="L497">
            <v>6</v>
          </cell>
        </row>
        <row r="498">
          <cell r="A498">
            <v>36600</v>
          </cell>
          <cell r="B498">
            <v>470</v>
          </cell>
          <cell r="C498">
            <v>78</v>
          </cell>
          <cell r="D498">
            <v>398</v>
          </cell>
          <cell r="E498">
            <v>276</v>
          </cell>
          <cell r="F498">
            <v>-37</v>
          </cell>
          <cell r="G498">
            <v>-871</v>
          </cell>
          <cell r="H498">
            <v>-531</v>
          </cell>
          <cell r="I498">
            <v>1852</v>
          </cell>
          <cell r="J498">
            <v>1880</v>
          </cell>
          <cell r="K498">
            <v>2814</v>
          </cell>
          <cell r="L498">
            <v>53</v>
          </cell>
        </row>
        <row r="499">
          <cell r="A499">
            <v>36601</v>
          </cell>
          <cell r="B499">
            <v>472</v>
          </cell>
          <cell r="C499">
            <v>74</v>
          </cell>
          <cell r="D499">
            <v>389</v>
          </cell>
          <cell r="E499">
            <v>287</v>
          </cell>
          <cell r="F499">
            <v>-51</v>
          </cell>
          <cell r="G499">
            <v>-848</v>
          </cell>
          <cell r="H499">
            <v>-570</v>
          </cell>
          <cell r="I499">
            <v>1889</v>
          </cell>
          <cell r="J499">
            <v>1875</v>
          </cell>
          <cell r="K499">
            <v>2807</v>
          </cell>
          <cell r="L499">
            <v>-6</v>
          </cell>
        </row>
        <row r="500">
          <cell r="A500">
            <v>36602</v>
          </cell>
          <cell r="B500">
            <v>469</v>
          </cell>
          <cell r="C500">
            <v>80</v>
          </cell>
          <cell r="D500">
            <v>383</v>
          </cell>
          <cell r="E500">
            <v>299</v>
          </cell>
          <cell r="F500">
            <v>-50</v>
          </cell>
          <cell r="G500">
            <v>-868</v>
          </cell>
          <cell r="H500">
            <v>-551</v>
          </cell>
          <cell r="I500">
            <v>1887</v>
          </cell>
          <cell r="J500">
            <v>1885</v>
          </cell>
          <cell r="K500">
            <v>2812</v>
          </cell>
          <cell r="L500">
            <v>1</v>
          </cell>
        </row>
        <row r="501">
          <cell r="A501">
            <v>36603</v>
          </cell>
          <cell r="B501">
            <v>454</v>
          </cell>
          <cell r="C501">
            <v>89</v>
          </cell>
          <cell r="D501">
            <v>399</v>
          </cell>
          <cell r="E501">
            <v>297</v>
          </cell>
          <cell r="F501">
            <v>-53</v>
          </cell>
          <cell r="G501">
            <v>-861</v>
          </cell>
          <cell r="H501">
            <v>-549</v>
          </cell>
          <cell r="I501">
            <v>1884</v>
          </cell>
          <cell r="J501">
            <v>1920</v>
          </cell>
          <cell r="K501">
            <v>2850</v>
          </cell>
          <cell r="L501">
            <v>32</v>
          </cell>
        </row>
        <row r="502">
          <cell r="A502">
            <v>36604</v>
          </cell>
          <cell r="B502">
            <v>459</v>
          </cell>
          <cell r="C502">
            <v>84</v>
          </cell>
          <cell r="D502">
            <v>395</v>
          </cell>
          <cell r="E502">
            <v>296</v>
          </cell>
          <cell r="F502">
            <v>-55</v>
          </cell>
          <cell r="G502">
            <v>-857</v>
          </cell>
          <cell r="H502">
            <v>-563</v>
          </cell>
          <cell r="I502">
            <v>1876</v>
          </cell>
          <cell r="J502">
            <v>1890</v>
          </cell>
          <cell r="K502">
            <v>2870</v>
          </cell>
          <cell r="L502">
            <v>11</v>
          </cell>
        </row>
        <row r="503">
          <cell r="A503">
            <v>36605</v>
          </cell>
          <cell r="B503">
            <v>490</v>
          </cell>
          <cell r="C503">
            <v>43</v>
          </cell>
          <cell r="D503">
            <v>392</v>
          </cell>
          <cell r="E503">
            <v>284</v>
          </cell>
          <cell r="F503">
            <v>-54</v>
          </cell>
          <cell r="G503">
            <v>-849</v>
          </cell>
          <cell r="H503">
            <v>-552</v>
          </cell>
          <cell r="I503">
            <v>1865</v>
          </cell>
          <cell r="J503">
            <v>1860</v>
          </cell>
          <cell r="K503">
            <v>2862</v>
          </cell>
          <cell r="L503">
            <v>-5</v>
          </cell>
        </row>
        <row r="504">
          <cell r="A504">
            <v>36606</v>
          </cell>
          <cell r="B504">
            <v>497</v>
          </cell>
          <cell r="C504">
            <v>62</v>
          </cell>
          <cell r="D504">
            <v>429</v>
          </cell>
          <cell r="E504">
            <v>283</v>
          </cell>
          <cell r="F504">
            <v>-53</v>
          </cell>
          <cell r="G504">
            <v>-905</v>
          </cell>
          <cell r="H504">
            <v>-555</v>
          </cell>
          <cell r="I504">
            <v>1916</v>
          </cell>
          <cell r="J504">
            <v>1923</v>
          </cell>
          <cell r="K504">
            <v>2878</v>
          </cell>
          <cell r="L504">
            <v>7</v>
          </cell>
        </row>
        <row r="505">
          <cell r="A505">
            <v>36607</v>
          </cell>
          <cell r="B505">
            <v>470</v>
          </cell>
          <cell r="C505">
            <v>87</v>
          </cell>
          <cell r="D505">
            <v>526</v>
          </cell>
          <cell r="E505">
            <v>292</v>
          </cell>
          <cell r="F505">
            <v>-33</v>
          </cell>
          <cell r="G505">
            <v>-912</v>
          </cell>
          <cell r="H505">
            <v>-550</v>
          </cell>
          <cell r="I505">
            <v>1895</v>
          </cell>
          <cell r="J505">
            <v>1945</v>
          </cell>
          <cell r="K505">
            <v>2940</v>
          </cell>
          <cell r="L505">
            <v>50</v>
          </cell>
        </row>
        <row r="506">
          <cell r="A506">
            <v>36608</v>
          </cell>
          <cell r="B506">
            <v>465</v>
          </cell>
          <cell r="C506">
            <v>85</v>
          </cell>
          <cell r="D506">
            <v>498</v>
          </cell>
          <cell r="E506">
            <v>283</v>
          </cell>
          <cell r="F506">
            <v>-44</v>
          </cell>
          <cell r="G506">
            <v>-963</v>
          </cell>
          <cell r="H506">
            <v>-536</v>
          </cell>
          <cell r="I506">
            <v>1936</v>
          </cell>
          <cell r="J506">
            <v>1950</v>
          </cell>
          <cell r="K506">
            <v>2958</v>
          </cell>
          <cell r="L506">
            <v>14</v>
          </cell>
        </row>
        <row r="507">
          <cell r="A507">
            <v>36609</v>
          </cell>
          <cell r="B507">
            <v>460</v>
          </cell>
          <cell r="C507">
            <v>90</v>
          </cell>
          <cell r="D507">
            <v>423</v>
          </cell>
          <cell r="E507">
            <v>290</v>
          </cell>
          <cell r="F507">
            <v>-52</v>
          </cell>
          <cell r="G507">
            <v>-972</v>
          </cell>
          <cell r="H507">
            <v>-506</v>
          </cell>
          <cell r="I507">
            <v>1920</v>
          </cell>
          <cell r="J507">
            <v>1917</v>
          </cell>
          <cell r="K507">
            <v>2950</v>
          </cell>
          <cell r="L507">
            <v>-3</v>
          </cell>
        </row>
        <row r="508">
          <cell r="A508">
            <v>36610</v>
          </cell>
          <cell r="B508">
            <v>462</v>
          </cell>
          <cell r="C508">
            <v>89</v>
          </cell>
          <cell r="D508">
            <v>420</v>
          </cell>
          <cell r="E508">
            <v>295</v>
          </cell>
          <cell r="F508">
            <v>-35</v>
          </cell>
          <cell r="G508">
            <v>-1029</v>
          </cell>
          <cell r="H508">
            <v>-478</v>
          </cell>
          <cell r="I508">
            <v>1934</v>
          </cell>
          <cell r="J508">
            <v>1894</v>
          </cell>
          <cell r="K508">
            <v>2900</v>
          </cell>
          <cell r="L508">
            <v>-49</v>
          </cell>
        </row>
        <row r="509">
          <cell r="A509">
            <v>36611</v>
          </cell>
          <cell r="B509">
            <v>457</v>
          </cell>
          <cell r="C509">
            <v>85</v>
          </cell>
          <cell r="D509">
            <v>446</v>
          </cell>
          <cell r="E509">
            <v>302</v>
          </cell>
          <cell r="F509">
            <v>-43</v>
          </cell>
          <cell r="G509">
            <v>-973</v>
          </cell>
          <cell r="H509">
            <v>-494</v>
          </cell>
          <cell r="I509">
            <v>1914</v>
          </cell>
          <cell r="J509">
            <v>1935</v>
          </cell>
          <cell r="K509">
            <v>2917</v>
          </cell>
          <cell r="L509">
            <v>23</v>
          </cell>
        </row>
        <row r="510">
          <cell r="A510">
            <v>36612</v>
          </cell>
          <cell r="B510">
            <v>484</v>
          </cell>
          <cell r="C510">
            <v>69</v>
          </cell>
          <cell r="D510">
            <v>539</v>
          </cell>
          <cell r="E510">
            <v>300</v>
          </cell>
          <cell r="F510">
            <v>-32</v>
          </cell>
          <cell r="G510">
            <v>-1035</v>
          </cell>
          <cell r="H510">
            <v>-541</v>
          </cell>
          <cell r="I510">
            <v>2009</v>
          </cell>
          <cell r="J510">
            <v>2007</v>
          </cell>
          <cell r="K510">
            <v>2910</v>
          </cell>
          <cell r="L510">
            <v>-11</v>
          </cell>
        </row>
        <row r="511">
          <cell r="A511">
            <v>36613</v>
          </cell>
          <cell r="B511">
            <v>499</v>
          </cell>
          <cell r="C511">
            <v>65</v>
          </cell>
          <cell r="D511">
            <v>545</v>
          </cell>
          <cell r="E511">
            <v>303</v>
          </cell>
          <cell r="F511">
            <v>-44</v>
          </cell>
          <cell r="G511">
            <v>-1105</v>
          </cell>
          <cell r="H511">
            <v>-522</v>
          </cell>
          <cell r="I511">
            <v>2075</v>
          </cell>
          <cell r="J511">
            <v>2010</v>
          </cell>
          <cell r="K511">
            <v>2865</v>
          </cell>
          <cell r="L511">
            <v>-65</v>
          </cell>
        </row>
        <row r="512">
          <cell r="A512">
            <v>36614</v>
          </cell>
          <cell r="B512">
            <v>474</v>
          </cell>
          <cell r="C512">
            <v>70</v>
          </cell>
          <cell r="D512">
            <v>570</v>
          </cell>
          <cell r="E512">
            <v>299</v>
          </cell>
          <cell r="F512">
            <v>-42</v>
          </cell>
          <cell r="G512">
            <v>-1090</v>
          </cell>
          <cell r="H512">
            <v>-492</v>
          </cell>
          <cell r="I512">
            <v>2060</v>
          </cell>
          <cell r="J512">
            <v>2070</v>
          </cell>
          <cell r="K512">
            <v>2879</v>
          </cell>
          <cell r="L512">
            <v>10</v>
          </cell>
        </row>
        <row r="513">
          <cell r="A513">
            <v>36615</v>
          </cell>
          <cell r="B513">
            <v>490</v>
          </cell>
          <cell r="C513">
            <v>53</v>
          </cell>
          <cell r="D513">
            <v>579</v>
          </cell>
          <cell r="E513">
            <v>304</v>
          </cell>
          <cell r="F513">
            <v>-42</v>
          </cell>
          <cell r="G513">
            <v>-1055</v>
          </cell>
          <cell r="H513">
            <v>-510</v>
          </cell>
          <cell r="I513">
            <v>2040</v>
          </cell>
          <cell r="J513">
            <v>2058</v>
          </cell>
          <cell r="K513">
            <v>2895</v>
          </cell>
          <cell r="L513">
            <v>18</v>
          </cell>
        </row>
        <row r="514">
          <cell r="A514">
            <v>36616</v>
          </cell>
          <cell r="B514">
            <v>491</v>
          </cell>
          <cell r="C514">
            <v>51</v>
          </cell>
          <cell r="D514">
            <v>582</v>
          </cell>
          <cell r="E514">
            <v>290</v>
          </cell>
          <cell r="F514">
            <v>-43</v>
          </cell>
          <cell r="G514">
            <v>-1089</v>
          </cell>
          <cell r="H514">
            <v>-458</v>
          </cell>
          <cell r="I514">
            <v>2010</v>
          </cell>
          <cell r="J514">
            <v>2040</v>
          </cell>
          <cell r="K514">
            <v>2920</v>
          </cell>
          <cell r="L514">
            <v>30</v>
          </cell>
        </row>
        <row r="515">
          <cell r="A515">
            <v>36617</v>
          </cell>
          <cell r="B515">
            <v>491</v>
          </cell>
          <cell r="C515">
            <v>85</v>
          </cell>
          <cell r="D515">
            <v>574</v>
          </cell>
          <cell r="E515">
            <v>296</v>
          </cell>
          <cell r="F515">
            <v>-99</v>
          </cell>
          <cell r="G515">
            <v>-782</v>
          </cell>
          <cell r="H515">
            <v>-471</v>
          </cell>
          <cell r="I515">
            <v>1865</v>
          </cell>
          <cell r="J515">
            <v>1905</v>
          </cell>
          <cell r="K515">
            <v>2999</v>
          </cell>
          <cell r="L515">
            <v>40</v>
          </cell>
        </row>
        <row r="516">
          <cell r="A516">
            <v>36618</v>
          </cell>
          <cell r="B516">
            <v>512</v>
          </cell>
          <cell r="C516">
            <v>88</v>
          </cell>
          <cell r="D516">
            <v>589</v>
          </cell>
          <cell r="E516">
            <v>285</v>
          </cell>
          <cell r="F516">
            <v>-97</v>
          </cell>
          <cell r="G516">
            <v>-801</v>
          </cell>
          <cell r="H516">
            <v>-405</v>
          </cell>
          <cell r="I516">
            <v>1884</v>
          </cell>
          <cell r="J516">
            <v>1940</v>
          </cell>
          <cell r="K516">
            <v>3032</v>
          </cell>
          <cell r="L516">
            <v>51</v>
          </cell>
        </row>
        <row r="517">
          <cell r="A517">
            <v>36619</v>
          </cell>
          <cell r="B517">
            <v>477</v>
          </cell>
          <cell r="C517">
            <v>87</v>
          </cell>
          <cell r="D517">
            <v>575</v>
          </cell>
          <cell r="E517">
            <v>276</v>
          </cell>
          <cell r="F517">
            <v>-106</v>
          </cell>
          <cell r="G517">
            <v>-823</v>
          </cell>
          <cell r="H517">
            <v>-401</v>
          </cell>
          <cell r="I517">
            <v>1863</v>
          </cell>
          <cell r="J517">
            <v>1871</v>
          </cell>
          <cell r="K517">
            <v>3023</v>
          </cell>
          <cell r="L517">
            <v>20</v>
          </cell>
        </row>
        <row r="518">
          <cell r="A518">
            <v>36620</v>
          </cell>
          <cell r="B518">
            <v>474</v>
          </cell>
          <cell r="C518">
            <v>67</v>
          </cell>
          <cell r="D518">
            <v>582</v>
          </cell>
          <cell r="E518">
            <v>227</v>
          </cell>
          <cell r="F518">
            <v>-60</v>
          </cell>
          <cell r="G518">
            <v>-803</v>
          </cell>
          <cell r="H518">
            <v>-482</v>
          </cell>
          <cell r="I518">
            <v>1893</v>
          </cell>
          <cell r="J518">
            <v>1814</v>
          </cell>
          <cell r="K518">
            <v>2923</v>
          </cell>
          <cell r="L518">
            <v>-86</v>
          </cell>
        </row>
        <row r="519">
          <cell r="A519">
            <v>36621</v>
          </cell>
          <cell r="B519">
            <v>490</v>
          </cell>
          <cell r="C519">
            <v>88</v>
          </cell>
          <cell r="D519">
            <v>570</v>
          </cell>
          <cell r="E519">
            <v>248</v>
          </cell>
          <cell r="F519">
            <v>-70</v>
          </cell>
          <cell r="G519">
            <v>-815</v>
          </cell>
          <cell r="H519">
            <v>-539</v>
          </cell>
          <cell r="I519">
            <v>1875</v>
          </cell>
          <cell r="J519">
            <v>1810</v>
          </cell>
          <cell r="K519">
            <v>2812</v>
          </cell>
          <cell r="L519">
            <v>-98</v>
          </cell>
        </row>
        <row r="520">
          <cell r="A520">
            <v>36622</v>
          </cell>
          <cell r="B520">
            <v>485</v>
          </cell>
          <cell r="C520">
            <v>82</v>
          </cell>
          <cell r="D520">
            <v>575</v>
          </cell>
          <cell r="E520">
            <v>278</v>
          </cell>
          <cell r="F520">
            <v>-66</v>
          </cell>
          <cell r="G520">
            <v>-801</v>
          </cell>
          <cell r="H520">
            <v>-523</v>
          </cell>
          <cell r="I520">
            <v>1883</v>
          </cell>
          <cell r="J520">
            <v>1845</v>
          </cell>
          <cell r="K520">
            <v>2774</v>
          </cell>
          <cell r="L520">
            <v>-45</v>
          </cell>
        </row>
        <row r="521">
          <cell r="A521">
            <v>36623</v>
          </cell>
          <cell r="B521">
            <v>486</v>
          </cell>
          <cell r="C521">
            <v>83</v>
          </cell>
          <cell r="D521">
            <v>578</v>
          </cell>
          <cell r="E521">
            <v>178</v>
          </cell>
          <cell r="F521">
            <v>-43</v>
          </cell>
          <cell r="G521">
            <v>-764</v>
          </cell>
          <cell r="H521">
            <v>-386</v>
          </cell>
          <cell r="I521">
            <v>1728</v>
          </cell>
          <cell r="J521">
            <v>1771</v>
          </cell>
          <cell r="K521">
            <v>2866</v>
          </cell>
          <cell r="L521">
            <v>43</v>
          </cell>
        </row>
        <row r="522">
          <cell r="A522">
            <v>36624</v>
          </cell>
          <cell r="B522">
            <v>480</v>
          </cell>
          <cell r="C522">
            <v>69</v>
          </cell>
          <cell r="D522">
            <v>576</v>
          </cell>
          <cell r="E522">
            <v>298</v>
          </cell>
          <cell r="F522">
            <v>-65</v>
          </cell>
          <cell r="G522">
            <v>-774</v>
          </cell>
          <cell r="H522">
            <v>-409</v>
          </cell>
          <cell r="I522">
            <v>1778</v>
          </cell>
          <cell r="J522">
            <v>1840</v>
          </cell>
          <cell r="K522">
            <v>2945</v>
          </cell>
          <cell r="L522">
            <v>58</v>
          </cell>
        </row>
        <row r="523">
          <cell r="A523">
            <v>36625</v>
          </cell>
          <cell r="B523">
            <v>480</v>
          </cell>
          <cell r="C523">
            <v>69</v>
          </cell>
          <cell r="D523">
            <v>576</v>
          </cell>
          <cell r="E523">
            <v>298</v>
          </cell>
          <cell r="F523">
            <v>-65</v>
          </cell>
          <cell r="G523">
            <v>-774</v>
          </cell>
          <cell r="H523">
            <v>-409</v>
          </cell>
          <cell r="I523">
            <v>1778</v>
          </cell>
          <cell r="J523">
            <v>1840</v>
          </cell>
          <cell r="K523">
            <v>2945</v>
          </cell>
          <cell r="L523">
            <v>58</v>
          </cell>
        </row>
        <row r="524">
          <cell r="A524">
            <v>36626</v>
          </cell>
          <cell r="B524">
            <v>476</v>
          </cell>
          <cell r="C524">
            <v>44</v>
          </cell>
          <cell r="D524">
            <v>575</v>
          </cell>
          <cell r="E524">
            <v>303</v>
          </cell>
          <cell r="F524">
            <v>-88</v>
          </cell>
          <cell r="G524">
            <v>-734</v>
          </cell>
          <cell r="H524">
            <v>-476</v>
          </cell>
          <cell r="I524">
            <v>1805</v>
          </cell>
          <cell r="J524">
            <v>1879</v>
          </cell>
          <cell r="K524">
            <v>3006</v>
          </cell>
          <cell r="L524">
            <v>60</v>
          </cell>
        </row>
        <row r="525">
          <cell r="A525">
            <v>36627</v>
          </cell>
          <cell r="B525">
            <v>471</v>
          </cell>
          <cell r="C525">
            <v>42</v>
          </cell>
          <cell r="D525">
            <v>582</v>
          </cell>
          <cell r="E525">
            <v>298</v>
          </cell>
          <cell r="F525">
            <v>-100</v>
          </cell>
          <cell r="G525">
            <v>-761</v>
          </cell>
          <cell r="H525">
            <v>-391</v>
          </cell>
          <cell r="I525">
            <v>1870</v>
          </cell>
          <cell r="J525">
            <v>1871</v>
          </cell>
          <cell r="K525">
            <v>3025</v>
          </cell>
          <cell r="L525">
            <v>20</v>
          </cell>
        </row>
        <row r="526">
          <cell r="A526">
            <v>36628</v>
          </cell>
          <cell r="B526">
            <v>472</v>
          </cell>
          <cell r="C526">
            <v>45</v>
          </cell>
          <cell r="D526">
            <v>597</v>
          </cell>
          <cell r="E526">
            <v>292</v>
          </cell>
          <cell r="F526">
            <v>-64</v>
          </cell>
          <cell r="G526">
            <v>-779</v>
          </cell>
          <cell r="H526">
            <v>-376</v>
          </cell>
          <cell r="I526">
            <v>1867</v>
          </cell>
          <cell r="J526">
            <v>1856</v>
          </cell>
          <cell r="K526">
            <v>2969</v>
          </cell>
          <cell r="L526">
            <v>-28</v>
          </cell>
        </row>
        <row r="527">
          <cell r="A527">
            <v>36629</v>
          </cell>
          <cell r="B527">
            <v>457</v>
          </cell>
          <cell r="C527">
            <v>30</v>
          </cell>
          <cell r="D527">
            <v>578</v>
          </cell>
          <cell r="E527">
            <v>299</v>
          </cell>
          <cell r="F527">
            <v>-101</v>
          </cell>
          <cell r="G527">
            <v>-768</v>
          </cell>
          <cell r="H527">
            <v>-402</v>
          </cell>
          <cell r="I527">
            <v>1868</v>
          </cell>
          <cell r="J527">
            <v>1765</v>
          </cell>
          <cell r="K527">
            <v>2853</v>
          </cell>
          <cell r="L527">
            <v>-90</v>
          </cell>
        </row>
        <row r="528">
          <cell r="A528">
            <v>36630</v>
          </cell>
          <cell r="B528">
            <v>486</v>
          </cell>
          <cell r="C528">
            <v>38</v>
          </cell>
          <cell r="D528">
            <v>572</v>
          </cell>
          <cell r="E528">
            <v>300</v>
          </cell>
          <cell r="F528">
            <v>-81</v>
          </cell>
          <cell r="G528">
            <v>-819</v>
          </cell>
          <cell r="H528">
            <v>-476</v>
          </cell>
          <cell r="I528">
            <v>1860</v>
          </cell>
          <cell r="J528">
            <v>1810</v>
          </cell>
          <cell r="K528">
            <v>2791</v>
          </cell>
          <cell r="L528">
            <v>-53</v>
          </cell>
        </row>
        <row r="529">
          <cell r="A529">
            <v>36631</v>
          </cell>
          <cell r="B529">
            <v>474</v>
          </cell>
          <cell r="C529">
            <v>57</v>
          </cell>
          <cell r="D529">
            <v>576</v>
          </cell>
          <cell r="E529">
            <v>293</v>
          </cell>
          <cell r="F529">
            <v>-79</v>
          </cell>
          <cell r="G529">
            <v>-842</v>
          </cell>
          <cell r="H529">
            <v>-480</v>
          </cell>
          <cell r="I529">
            <v>1875</v>
          </cell>
          <cell r="J529">
            <v>1828</v>
          </cell>
          <cell r="K529">
            <v>2760</v>
          </cell>
          <cell r="L529">
            <v>-19</v>
          </cell>
        </row>
        <row r="530">
          <cell r="A530">
            <v>36632</v>
          </cell>
          <cell r="B530">
            <v>461</v>
          </cell>
          <cell r="C530">
            <v>61</v>
          </cell>
          <cell r="D530">
            <v>587</v>
          </cell>
          <cell r="E530">
            <v>299</v>
          </cell>
          <cell r="F530">
            <v>-77</v>
          </cell>
          <cell r="G530">
            <v>-843</v>
          </cell>
          <cell r="H530">
            <v>-437</v>
          </cell>
          <cell r="I530">
            <v>1737</v>
          </cell>
          <cell r="J530">
            <v>1823</v>
          </cell>
          <cell r="K530">
            <v>2830</v>
          </cell>
          <cell r="L530">
            <v>76</v>
          </cell>
        </row>
        <row r="531">
          <cell r="A531">
            <v>36633</v>
          </cell>
          <cell r="B531">
            <v>490</v>
          </cell>
          <cell r="C531">
            <v>62</v>
          </cell>
          <cell r="D531">
            <v>575</v>
          </cell>
          <cell r="E531">
            <v>302</v>
          </cell>
          <cell r="F531">
            <v>-114</v>
          </cell>
          <cell r="G531">
            <v>-843</v>
          </cell>
          <cell r="H531">
            <v>-487</v>
          </cell>
          <cell r="I531">
            <v>1835</v>
          </cell>
          <cell r="J531">
            <v>1785</v>
          </cell>
          <cell r="K531">
            <v>2875</v>
          </cell>
          <cell r="L531">
            <v>50</v>
          </cell>
        </row>
        <row r="532">
          <cell r="A532">
            <v>36634</v>
          </cell>
          <cell r="B532">
            <v>462</v>
          </cell>
          <cell r="C532">
            <v>78</v>
          </cell>
          <cell r="D532">
            <v>560</v>
          </cell>
          <cell r="E532">
            <v>299</v>
          </cell>
          <cell r="F532">
            <v>-105</v>
          </cell>
          <cell r="G532">
            <v>-870</v>
          </cell>
          <cell r="H532">
            <v>-465</v>
          </cell>
          <cell r="I532">
            <v>1800</v>
          </cell>
          <cell r="J532">
            <v>1800</v>
          </cell>
          <cell r="K532">
            <v>2870</v>
          </cell>
          <cell r="L532">
            <v>0</v>
          </cell>
        </row>
        <row r="533">
          <cell r="A533">
            <v>36635</v>
          </cell>
          <cell r="B533">
            <v>481</v>
          </cell>
          <cell r="C533">
            <v>87</v>
          </cell>
          <cell r="D533">
            <v>575</v>
          </cell>
          <cell r="E533">
            <v>290</v>
          </cell>
          <cell r="F533">
            <v>-103</v>
          </cell>
          <cell r="G533">
            <v>-883</v>
          </cell>
          <cell r="H533">
            <v>-462</v>
          </cell>
          <cell r="I533">
            <v>1800</v>
          </cell>
          <cell r="J533">
            <v>1850</v>
          </cell>
          <cell r="K533">
            <v>2920</v>
          </cell>
          <cell r="L533">
            <v>50</v>
          </cell>
        </row>
        <row r="534">
          <cell r="A534">
            <v>36636</v>
          </cell>
          <cell r="B534">
            <v>484</v>
          </cell>
          <cell r="C534">
            <v>92</v>
          </cell>
          <cell r="D534">
            <v>582</v>
          </cell>
          <cell r="E534">
            <v>299</v>
          </cell>
          <cell r="F534">
            <v>-91</v>
          </cell>
          <cell r="G534">
            <v>-860</v>
          </cell>
          <cell r="H534">
            <v>-440</v>
          </cell>
          <cell r="I534">
            <v>1730</v>
          </cell>
          <cell r="J534">
            <v>1870</v>
          </cell>
          <cell r="K534">
            <v>3700</v>
          </cell>
          <cell r="L534">
            <v>140</v>
          </cell>
        </row>
        <row r="535">
          <cell r="A535">
            <v>36637</v>
          </cell>
          <cell r="B535">
            <v>481</v>
          </cell>
          <cell r="C535">
            <v>85</v>
          </cell>
          <cell r="D535">
            <v>585</v>
          </cell>
          <cell r="E535">
            <v>300</v>
          </cell>
          <cell r="F535">
            <v>-108</v>
          </cell>
          <cell r="G535">
            <v>-846</v>
          </cell>
          <cell r="H535">
            <v>-427</v>
          </cell>
          <cell r="I535">
            <v>2006</v>
          </cell>
          <cell r="J535">
            <v>1902</v>
          </cell>
          <cell r="K535">
            <v>3009</v>
          </cell>
          <cell r="L535">
            <v>-72</v>
          </cell>
        </row>
        <row r="536">
          <cell r="A536">
            <v>36638</v>
          </cell>
          <cell r="B536">
            <v>469</v>
          </cell>
          <cell r="C536">
            <v>92</v>
          </cell>
          <cell r="D536">
            <v>603</v>
          </cell>
          <cell r="E536">
            <v>300</v>
          </cell>
          <cell r="F536">
            <v>-63</v>
          </cell>
          <cell r="G536">
            <v>-815</v>
          </cell>
          <cell r="H536">
            <v>-386</v>
          </cell>
          <cell r="I536">
            <v>1909</v>
          </cell>
          <cell r="J536">
            <v>1915</v>
          </cell>
          <cell r="K536">
            <v>2997</v>
          </cell>
          <cell r="L536">
            <v>-3.5</v>
          </cell>
        </row>
        <row r="537">
          <cell r="A537">
            <v>36639</v>
          </cell>
          <cell r="B537">
            <v>481</v>
          </cell>
          <cell r="C537">
            <v>84</v>
          </cell>
          <cell r="D537">
            <v>600</v>
          </cell>
          <cell r="E537">
            <v>302</v>
          </cell>
          <cell r="F537">
            <v>-110</v>
          </cell>
          <cell r="G537">
            <v>-832</v>
          </cell>
          <cell r="H537">
            <v>-432</v>
          </cell>
          <cell r="I537">
            <v>1960</v>
          </cell>
          <cell r="J537">
            <v>1924</v>
          </cell>
          <cell r="K537">
            <v>2921</v>
          </cell>
          <cell r="L537">
            <v>-76</v>
          </cell>
        </row>
        <row r="538">
          <cell r="A538">
            <v>36640</v>
          </cell>
          <cell r="B538">
            <v>428</v>
          </cell>
          <cell r="C538">
            <v>85</v>
          </cell>
          <cell r="D538">
            <v>601</v>
          </cell>
          <cell r="E538">
            <v>297</v>
          </cell>
          <cell r="F538">
            <v>-60</v>
          </cell>
          <cell r="G538">
            <v>-874</v>
          </cell>
          <cell r="H538">
            <v>-382</v>
          </cell>
          <cell r="I538">
            <v>1860</v>
          </cell>
          <cell r="J538">
            <v>1826</v>
          </cell>
          <cell r="K538">
            <v>2887</v>
          </cell>
          <cell r="L538">
            <v>-17</v>
          </cell>
        </row>
        <row r="539">
          <cell r="A539">
            <v>36641</v>
          </cell>
          <cell r="B539">
            <v>477</v>
          </cell>
          <cell r="C539">
            <v>85</v>
          </cell>
          <cell r="D539">
            <v>587</v>
          </cell>
          <cell r="E539">
            <v>191</v>
          </cell>
          <cell r="F539">
            <v>-75</v>
          </cell>
          <cell r="G539">
            <v>-906</v>
          </cell>
          <cell r="H539">
            <v>-419</v>
          </cell>
          <cell r="I539">
            <v>1900</v>
          </cell>
          <cell r="J539">
            <v>1758</v>
          </cell>
          <cell r="K539">
            <v>2739</v>
          </cell>
          <cell r="L539">
            <v>-144</v>
          </cell>
        </row>
        <row r="540">
          <cell r="A540">
            <v>36642</v>
          </cell>
          <cell r="B540">
            <v>482</v>
          </cell>
          <cell r="C540">
            <v>89</v>
          </cell>
          <cell r="D540">
            <v>583</v>
          </cell>
          <cell r="E540">
            <v>299</v>
          </cell>
          <cell r="F540">
            <v>-50</v>
          </cell>
          <cell r="G540">
            <v>-886</v>
          </cell>
          <cell r="H540">
            <v>-324</v>
          </cell>
          <cell r="I540">
            <v>1800</v>
          </cell>
          <cell r="J540">
            <v>1863</v>
          </cell>
          <cell r="K540">
            <v>2805</v>
          </cell>
          <cell r="L540">
            <v>76</v>
          </cell>
        </row>
        <row r="541">
          <cell r="A541">
            <v>36643</v>
          </cell>
          <cell r="B541">
            <v>480</v>
          </cell>
          <cell r="C541">
            <v>88</v>
          </cell>
          <cell r="D541">
            <v>568</v>
          </cell>
          <cell r="E541">
            <v>300</v>
          </cell>
          <cell r="F541">
            <v>-56</v>
          </cell>
          <cell r="G541">
            <v>-868</v>
          </cell>
          <cell r="H541">
            <v>-394</v>
          </cell>
          <cell r="I541">
            <v>1880</v>
          </cell>
          <cell r="J541">
            <v>1910</v>
          </cell>
          <cell r="K541">
            <v>2865</v>
          </cell>
          <cell r="L541">
            <v>30</v>
          </cell>
        </row>
        <row r="542">
          <cell r="A542">
            <v>36644</v>
          </cell>
          <cell r="B542">
            <v>462</v>
          </cell>
          <cell r="C542">
            <v>91</v>
          </cell>
          <cell r="D542">
            <v>568</v>
          </cell>
          <cell r="E542">
            <v>298</v>
          </cell>
          <cell r="F542">
            <v>-52</v>
          </cell>
          <cell r="G542">
            <v>-864</v>
          </cell>
          <cell r="H542">
            <v>-431</v>
          </cell>
          <cell r="I542">
            <v>1860</v>
          </cell>
          <cell r="J542">
            <v>1840</v>
          </cell>
          <cell r="K542">
            <v>2840</v>
          </cell>
          <cell r="L542">
            <v>-20</v>
          </cell>
        </row>
        <row r="543">
          <cell r="A543">
            <v>36645</v>
          </cell>
          <cell r="B543">
            <v>479</v>
          </cell>
          <cell r="C543">
            <v>90</v>
          </cell>
          <cell r="D543">
            <v>610</v>
          </cell>
          <cell r="E543">
            <v>299</v>
          </cell>
          <cell r="F543">
            <v>-51</v>
          </cell>
          <cell r="G543">
            <v>-874</v>
          </cell>
          <cell r="H543">
            <v>-376</v>
          </cell>
          <cell r="I543">
            <v>1890</v>
          </cell>
          <cell r="J543">
            <v>1902</v>
          </cell>
          <cell r="K543">
            <v>2857</v>
          </cell>
          <cell r="L543">
            <v>12</v>
          </cell>
        </row>
        <row r="544">
          <cell r="A544">
            <v>36646</v>
          </cell>
          <cell r="B544">
            <v>471</v>
          </cell>
          <cell r="C544">
            <v>89</v>
          </cell>
          <cell r="D544">
            <v>620</v>
          </cell>
          <cell r="E544">
            <v>302</v>
          </cell>
          <cell r="F544">
            <v>-51</v>
          </cell>
          <cell r="G544">
            <v>-873</v>
          </cell>
          <cell r="H544">
            <v>-395</v>
          </cell>
          <cell r="I544">
            <v>1850</v>
          </cell>
          <cell r="J544">
            <v>1900</v>
          </cell>
          <cell r="K544">
            <v>2910</v>
          </cell>
          <cell r="L544">
            <v>50</v>
          </cell>
        </row>
        <row r="545">
          <cell r="A545">
            <v>36647</v>
          </cell>
          <cell r="B545">
            <v>471</v>
          </cell>
          <cell r="C545">
            <v>85</v>
          </cell>
          <cell r="D545">
            <v>591</v>
          </cell>
          <cell r="E545">
            <v>305</v>
          </cell>
          <cell r="F545">
            <v>-75</v>
          </cell>
          <cell r="G545">
            <v>-890</v>
          </cell>
          <cell r="H545">
            <v>-347</v>
          </cell>
          <cell r="I545">
            <v>1845</v>
          </cell>
          <cell r="J545">
            <v>1893</v>
          </cell>
          <cell r="K545">
            <v>2955</v>
          </cell>
          <cell r="L545">
            <v>48</v>
          </cell>
        </row>
        <row r="546">
          <cell r="A546">
            <v>36648</v>
          </cell>
          <cell r="B546">
            <v>490</v>
          </cell>
          <cell r="C546">
            <v>89</v>
          </cell>
          <cell r="D546">
            <v>579</v>
          </cell>
          <cell r="E546">
            <v>296</v>
          </cell>
          <cell r="F546">
            <v>-92</v>
          </cell>
          <cell r="G546">
            <v>-903</v>
          </cell>
          <cell r="H546">
            <v>-382</v>
          </cell>
          <cell r="I546">
            <v>1930</v>
          </cell>
          <cell r="J546">
            <v>1892</v>
          </cell>
          <cell r="K546">
            <v>2915</v>
          </cell>
          <cell r="L546">
            <v>-38</v>
          </cell>
        </row>
        <row r="547">
          <cell r="A547">
            <v>36649</v>
          </cell>
          <cell r="B547">
            <v>526</v>
          </cell>
          <cell r="C547">
            <v>76</v>
          </cell>
          <cell r="D547">
            <v>586</v>
          </cell>
          <cell r="E547">
            <v>299</v>
          </cell>
          <cell r="F547">
            <v>-79</v>
          </cell>
          <cell r="G547">
            <v>-961</v>
          </cell>
          <cell r="H547">
            <v>-454</v>
          </cell>
          <cell r="I547">
            <v>1998</v>
          </cell>
          <cell r="J547">
            <v>1856</v>
          </cell>
          <cell r="K547">
            <v>2809</v>
          </cell>
          <cell r="L547">
            <v>-100</v>
          </cell>
        </row>
        <row r="548">
          <cell r="A548">
            <v>36650</v>
          </cell>
          <cell r="B548">
            <v>526</v>
          </cell>
          <cell r="C548">
            <v>58</v>
          </cell>
          <cell r="D548">
            <v>589</v>
          </cell>
          <cell r="E548">
            <v>295</v>
          </cell>
          <cell r="F548">
            <v>-9</v>
          </cell>
          <cell r="G548">
            <v>-928</v>
          </cell>
          <cell r="H548">
            <v>-438</v>
          </cell>
          <cell r="I548">
            <v>1829</v>
          </cell>
          <cell r="J548">
            <v>1830</v>
          </cell>
          <cell r="K548">
            <v>2844</v>
          </cell>
          <cell r="L548">
            <v>12</v>
          </cell>
        </row>
        <row r="549">
          <cell r="A549">
            <v>36651</v>
          </cell>
          <cell r="B549">
            <v>528</v>
          </cell>
          <cell r="C549">
            <v>81</v>
          </cell>
          <cell r="D549">
            <v>593</v>
          </cell>
          <cell r="E549">
            <v>304</v>
          </cell>
          <cell r="F549">
            <v>-41</v>
          </cell>
          <cell r="G549">
            <v>-980</v>
          </cell>
          <cell r="H549">
            <v>-400</v>
          </cell>
          <cell r="I549">
            <v>1907</v>
          </cell>
          <cell r="J549">
            <v>1876</v>
          </cell>
          <cell r="K549">
            <v>2785</v>
          </cell>
          <cell r="L549">
            <v>-52</v>
          </cell>
        </row>
        <row r="550">
          <cell r="A550">
            <v>36652</v>
          </cell>
          <cell r="B550">
            <v>462</v>
          </cell>
          <cell r="C550">
            <v>84</v>
          </cell>
          <cell r="D550">
            <v>613</v>
          </cell>
          <cell r="E550">
            <v>298</v>
          </cell>
          <cell r="F550">
            <v>-31</v>
          </cell>
          <cell r="G550">
            <v>-930</v>
          </cell>
          <cell r="H550">
            <v>-399</v>
          </cell>
          <cell r="I550">
            <v>1890</v>
          </cell>
          <cell r="J550">
            <v>1853</v>
          </cell>
          <cell r="K550">
            <v>2867</v>
          </cell>
          <cell r="L550">
            <v>58</v>
          </cell>
        </row>
        <row r="551">
          <cell r="A551">
            <v>36653</v>
          </cell>
          <cell r="B551">
            <v>462</v>
          </cell>
          <cell r="C551">
            <v>84</v>
          </cell>
          <cell r="D551">
            <v>632</v>
          </cell>
          <cell r="E551">
            <v>301</v>
          </cell>
          <cell r="F551">
            <v>-84</v>
          </cell>
          <cell r="G551">
            <v>-941</v>
          </cell>
          <cell r="H551">
            <v>-322</v>
          </cell>
          <cell r="I551">
            <v>1932</v>
          </cell>
          <cell r="J551">
            <v>1883</v>
          </cell>
          <cell r="K551">
            <v>2813</v>
          </cell>
          <cell r="L551">
            <v>-38</v>
          </cell>
        </row>
        <row r="552">
          <cell r="A552">
            <v>36654</v>
          </cell>
          <cell r="B552">
            <v>483</v>
          </cell>
          <cell r="C552">
            <v>89</v>
          </cell>
          <cell r="D552">
            <v>643</v>
          </cell>
          <cell r="E552">
            <v>292</v>
          </cell>
          <cell r="F552">
            <v>-76</v>
          </cell>
          <cell r="G552">
            <v>-961</v>
          </cell>
          <cell r="H552">
            <v>-416</v>
          </cell>
          <cell r="I552">
            <v>1980</v>
          </cell>
          <cell r="J552">
            <v>1904</v>
          </cell>
          <cell r="K552">
            <v>2761</v>
          </cell>
          <cell r="L552">
            <v>-31</v>
          </cell>
        </row>
        <row r="553">
          <cell r="A553">
            <v>36655</v>
          </cell>
          <cell r="B553">
            <v>477</v>
          </cell>
          <cell r="C553">
            <v>79</v>
          </cell>
          <cell r="D553">
            <v>630</v>
          </cell>
          <cell r="E553">
            <v>270</v>
          </cell>
          <cell r="F553">
            <v>-85</v>
          </cell>
          <cell r="G553">
            <v>-914</v>
          </cell>
          <cell r="H553">
            <v>-443</v>
          </cell>
          <cell r="I553">
            <v>1909</v>
          </cell>
          <cell r="J553">
            <v>1860</v>
          </cell>
          <cell r="K553">
            <v>2712</v>
          </cell>
          <cell r="L553">
            <v>-40</v>
          </cell>
        </row>
        <row r="554">
          <cell r="A554">
            <v>36656</v>
          </cell>
          <cell r="B554">
            <v>466</v>
          </cell>
          <cell r="C554">
            <v>79</v>
          </cell>
          <cell r="D554">
            <v>621</v>
          </cell>
          <cell r="E554">
            <v>282</v>
          </cell>
          <cell r="F554">
            <v>-19</v>
          </cell>
          <cell r="G554">
            <v>-930</v>
          </cell>
          <cell r="H554">
            <v>-525</v>
          </cell>
          <cell r="I554">
            <v>1859</v>
          </cell>
          <cell r="J554">
            <v>1888</v>
          </cell>
          <cell r="K554">
            <v>2695</v>
          </cell>
          <cell r="L554">
            <v>-11</v>
          </cell>
        </row>
        <row r="555">
          <cell r="A555">
            <v>36657</v>
          </cell>
          <cell r="B555">
            <v>495</v>
          </cell>
          <cell r="C555">
            <v>85</v>
          </cell>
          <cell r="D555">
            <v>631</v>
          </cell>
          <cell r="E555">
            <v>278</v>
          </cell>
          <cell r="F555">
            <v>0</v>
          </cell>
          <cell r="G555">
            <v>-931</v>
          </cell>
          <cell r="H555">
            <v>-474</v>
          </cell>
          <cell r="I555">
            <v>1860</v>
          </cell>
          <cell r="J555">
            <v>1912</v>
          </cell>
          <cell r="K555">
            <v>2752</v>
          </cell>
          <cell r="L555">
            <v>52</v>
          </cell>
        </row>
        <row r="556">
          <cell r="A556">
            <v>36658</v>
          </cell>
          <cell r="B556">
            <v>480</v>
          </cell>
          <cell r="C556">
            <v>65</v>
          </cell>
          <cell r="D556">
            <v>633</v>
          </cell>
          <cell r="E556">
            <v>283</v>
          </cell>
          <cell r="F556">
            <v>-74</v>
          </cell>
          <cell r="G556">
            <v>-906</v>
          </cell>
          <cell r="H556">
            <v>-2240</v>
          </cell>
          <cell r="I556">
            <v>1914</v>
          </cell>
          <cell r="J556">
            <v>1931</v>
          </cell>
          <cell r="K556">
            <v>2774</v>
          </cell>
          <cell r="L556">
            <v>17</v>
          </cell>
        </row>
        <row r="557">
          <cell r="A557">
            <v>36659</v>
          </cell>
          <cell r="B557">
            <v>480</v>
          </cell>
          <cell r="C557">
            <v>65</v>
          </cell>
          <cell r="D557">
            <v>650</v>
          </cell>
          <cell r="E557">
            <v>292</v>
          </cell>
          <cell r="F557">
            <v>-66</v>
          </cell>
          <cell r="G557">
            <v>-875</v>
          </cell>
          <cell r="H557">
            <v>-2100</v>
          </cell>
          <cell r="I557">
            <v>1874</v>
          </cell>
          <cell r="J557">
            <v>1929</v>
          </cell>
          <cell r="K557">
            <v>2825</v>
          </cell>
          <cell r="L557">
            <v>55</v>
          </cell>
        </row>
        <row r="558">
          <cell r="A558">
            <v>36660</v>
          </cell>
          <cell r="B558">
            <v>477</v>
          </cell>
          <cell r="C558">
            <v>78</v>
          </cell>
          <cell r="D558">
            <v>654</v>
          </cell>
          <cell r="E558">
            <v>293</v>
          </cell>
          <cell r="F558">
            <v>-76</v>
          </cell>
          <cell r="G558">
            <v>-872</v>
          </cell>
          <cell r="H558">
            <v>-368</v>
          </cell>
          <cell r="I558">
            <v>1849</v>
          </cell>
          <cell r="J558">
            <v>1915</v>
          </cell>
          <cell r="K558">
            <v>2904</v>
          </cell>
          <cell r="L558">
            <v>66</v>
          </cell>
        </row>
        <row r="559">
          <cell r="A559">
            <v>36661</v>
          </cell>
          <cell r="B559">
            <v>273</v>
          </cell>
          <cell r="C559">
            <v>82</v>
          </cell>
          <cell r="D559">
            <v>659</v>
          </cell>
          <cell r="E559">
            <v>289</v>
          </cell>
          <cell r="F559">
            <v>-78</v>
          </cell>
          <cell r="G559">
            <v>-855</v>
          </cell>
          <cell r="H559">
            <v>-365</v>
          </cell>
          <cell r="I559">
            <v>1953</v>
          </cell>
          <cell r="J559">
            <v>1800</v>
          </cell>
          <cell r="K559">
            <v>2773</v>
          </cell>
          <cell r="L559">
            <v>-130</v>
          </cell>
        </row>
        <row r="560">
          <cell r="A560">
            <v>36662</v>
          </cell>
          <cell r="B560">
            <v>538</v>
          </cell>
          <cell r="C560">
            <v>78</v>
          </cell>
          <cell r="D560">
            <v>673</v>
          </cell>
          <cell r="E560">
            <v>291</v>
          </cell>
          <cell r="F560">
            <v>-84</v>
          </cell>
          <cell r="G560">
            <v>-902</v>
          </cell>
          <cell r="H560">
            <v>-348</v>
          </cell>
          <cell r="I560">
            <v>1930</v>
          </cell>
          <cell r="J560">
            <v>2050</v>
          </cell>
          <cell r="K560">
            <v>2920</v>
          </cell>
          <cell r="L560">
            <v>152</v>
          </cell>
        </row>
        <row r="561">
          <cell r="A561">
            <v>36663</v>
          </cell>
          <cell r="B561">
            <v>479</v>
          </cell>
          <cell r="C561">
            <v>84</v>
          </cell>
          <cell r="D561">
            <v>670</v>
          </cell>
          <cell r="E561">
            <v>287</v>
          </cell>
          <cell r="F561">
            <v>-85</v>
          </cell>
          <cell r="G561">
            <v>-882</v>
          </cell>
          <cell r="H561">
            <v>-379</v>
          </cell>
          <cell r="I561">
            <v>1932</v>
          </cell>
          <cell r="J561">
            <v>1934</v>
          </cell>
          <cell r="K561">
            <v>2930</v>
          </cell>
          <cell r="L561">
            <v>2</v>
          </cell>
        </row>
        <row r="562">
          <cell r="A562">
            <v>36664</v>
          </cell>
          <cell r="B562">
            <v>478</v>
          </cell>
          <cell r="C562">
            <v>84</v>
          </cell>
          <cell r="D562">
            <v>666</v>
          </cell>
          <cell r="E562">
            <v>295</v>
          </cell>
          <cell r="F562">
            <v>-80</v>
          </cell>
          <cell r="G562">
            <v>-902</v>
          </cell>
          <cell r="H562">
            <v>-366</v>
          </cell>
          <cell r="I562">
            <v>2100</v>
          </cell>
          <cell r="J562">
            <v>2075</v>
          </cell>
          <cell r="K562">
            <v>2920</v>
          </cell>
          <cell r="L562">
            <v>-20</v>
          </cell>
        </row>
        <row r="563">
          <cell r="A563">
            <v>36665</v>
          </cell>
          <cell r="B563">
            <v>461</v>
          </cell>
          <cell r="C563">
            <v>80</v>
          </cell>
          <cell r="D563">
            <v>657</v>
          </cell>
          <cell r="E563">
            <v>292</v>
          </cell>
          <cell r="F563">
            <v>-88</v>
          </cell>
          <cell r="G563">
            <v>-969</v>
          </cell>
          <cell r="H563">
            <v>-356</v>
          </cell>
          <cell r="I563">
            <v>2145</v>
          </cell>
          <cell r="J563">
            <v>2820</v>
          </cell>
          <cell r="K563">
            <v>2854</v>
          </cell>
          <cell r="L563">
            <v>-63</v>
          </cell>
        </row>
        <row r="564">
          <cell r="A564">
            <v>36666</v>
          </cell>
          <cell r="B564">
            <v>466</v>
          </cell>
          <cell r="C564">
            <v>85</v>
          </cell>
          <cell r="D564">
            <v>667</v>
          </cell>
          <cell r="E564">
            <v>269</v>
          </cell>
          <cell r="F564">
            <v>-56</v>
          </cell>
          <cell r="G564">
            <v>-983</v>
          </cell>
          <cell r="H564">
            <v>-342</v>
          </cell>
          <cell r="I564">
            <v>1932</v>
          </cell>
          <cell r="J564">
            <v>2895</v>
          </cell>
          <cell r="K564">
            <v>2808</v>
          </cell>
          <cell r="L564">
            <v>-37</v>
          </cell>
        </row>
        <row r="565">
          <cell r="A565">
            <v>36667</v>
          </cell>
          <cell r="B565">
            <v>475</v>
          </cell>
          <cell r="C565">
            <v>77</v>
          </cell>
          <cell r="D565">
            <v>668</v>
          </cell>
          <cell r="E565">
            <v>265</v>
          </cell>
          <cell r="F565">
            <v>-43</v>
          </cell>
          <cell r="G565">
            <v>-990</v>
          </cell>
          <cell r="H565">
            <v>-390</v>
          </cell>
          <cell r="I565">
            <v>2075</v>
          </cell>
          <cell r="J565">
            <v>2061</v>
          </cell>
          <cell r="K565">
            <v>2795</v>
          </cell>
          <cell r="L565">
            <v>-14</v>
          </cell>
        </row>
        <row r="566">
          <cell r="A566">
            <v>36668</v>
          </cell>
          <cell r="B566">
            <v>487</v>
          </cell>
          <cell r="C566">
            <v>77</v>
          </cell>
          <cell r="D566">
            <v>671</v>
          </cell>
          <cell r="E566">
            <v>266</v>
          </cell>
          <cell r="F566">
            <v>-43</v>
          </cell>
          <cell r="G566">
            <v>-1000</v>
          </cell>
          <cell r="H566">
            <v>-350</v>
          </cell>
          <cell r="I566">
            <v>1924</v>
          </cell>
          <cell r="J566">
            <v>1950</v>
          </cell>
          <cell r="K566">
            <v>2830</v>
          </cell>
          <cell r="L566">
            <v>26</v>
          </cell>
        </row>
        <row r="567">
          <cell r="A567">
            <v>36669</v>
          </cell>
          <cell r="B567">
            <v>471</v>
          </cell>
          <cell r="C567">
            <v>81</v>
          </cell>
          <cell r="D567">
            <v>669</v>
          </cell>
          <cell r="E567">
            <v>263</v>
          </cell>
          <cell r="F567">
            <v>-54</v>
          </cell>
          <cell r="G567">
            <v>-978</v>
          </cell>
          <cell r="H567">
            <v>-344</v>
          </cell>
          <cell r="I567">
            <v>1970</v>
          </cell>
          <cell r="J567">
            <v>1993</v>
          </cell>
          <cell r="K567">
            <v>2802</v>
          </cell>
          <cell r="L567">
            <v>-23</v>
          </cell>
        </row>
        <row r="568">
          <cell r="A568">
            <v>36670</v>
          </cell>
          <cell r="B568">
            <v>459</v>
          </cell>
          <cell r="C568">
            <v>85</v>
          </cell>
          <cell r="D568">
            <v>664</v>
          </cell>
          <cell r="E568">
            <v>248</v>
          </cell>
          <cell r="F568">
            <v>-49</v>
          </cell>
          <cell r="G568">
            <v>-941</v>
          </cell>
          <cell r="H568">
            <v>-346</v>
          </cell>
          <cell r="I568">
            <v>2046</v>
          </cell>
          <cell r="J568">
            <v>1998</v>
          </cell>
          <cell r="K568">
            <v>2761</v>
          </cell>
          <cell r="L568">
            <v>-42</v>
          </cell>
        </row>
        <row r="569">
          <cell r="A569">
            <v>36671</v>
          </cell>
          <cell r="B569">
            <v>482</v>
          </cell>
          <cell r="C569">
            <v>87</v>
          </cell>
          <cell r="D569">
            <v>665</v>
          </cell>
          <cell r="E569">
            <v>255</v>
          </cell>
          <cell r="F569">
            <v>-80</v>
          </cell>
          <cell r="G569">
            <v>-860</v>
          </cell>
          <cell r="H569">
            <v>-345</v>
          </cell>
          <cell r="I569">
            <v>1960</v>
          </cell>
          <cell r="J569">
            <v>2054</v>
          </cell>
          <cell r="K569">
            <v>2848</v>
          </cell>
          <cell r="L569">
            <v>94</v>
          </cell>
        </row>
        <row r="570">
          <cell r="A570">
            <v>36672</v>
          </cell>
          <cell r="B570">
            <v>463</v>
          </cell>
          <cell r="C570">
            <v>84</v>
          </cell>
          <cell r="D570">
            <v>668</v>
          </cell>
          <cell r="E570">
            <v>261</v>
          </cell>
          <cell r="F570">
            <v>-77</v>
          </cell>
          <cell r="G570">
            <v>-887</v>
          </cell>
          <cell r="H570">
            <v>-380</v>
          </cell>
          <cell r="I570">
            <v>1905</v>
          </cell>
          <cell r="J570">
            <v>1930</v>
          </cell>
          <cell r="K570">
            <v>2875</v>
          </cell>
          <cell r="L570">
            <v>25</v>
          </cell>
        </row>
        <row r="571">
          <cell r="A571">
            <v>36673</v>
          </cell>
          <cell r="B571">
            <v>484</v>
          </cell>
          <cell r="C571">
            <v>86</v>
          </cell>
          <cell r="D571">
            <v>660</v>
          </cell>
          <cell r="E571">
            <v>278</v>
          </cell>
          <cell r="F571">
            <v>-83</v>
          </cell>
          <cell r="G571">
            <v>-911</v>
          </cell>
          <cell r="H571">
            <v>-370</v>
          </cell>
          <cell r="I571">
            <v>1915</v>
          </cell>
          <cell r="J571">
            <v>1955</v>
          </cell>
          <cell r="K571">
            <v>2930</v>
          </cell>
          <cell r="L571">
            <v>40</v>
          </cell>
        </row>
        <row r="572">
          <cell r="A572">
            <v>36674</v>
          </cell>
        </row>
        <row r="573">
          <cell r="A573">
            <v>36675</v>
          </cell>
        </row>
        <row r="574">
          <cell r="A574">
            <v>36676</v>
          </cell>
          <cell r="B574">
            <v>477</v>
          </cell>
          <cell r="C574">
            <v>76</v>
          </cell>
          <cell r="D574">
            <v>656</v>
          </cell>
          <cell r="E574">
            <v>291</v>
          </cell>
          <cell r="F574">
            <v>-104</v>
          </cell>
          <cell r="G574">
            <v>-952</v>
          </cell>
          <cell r="H574">
            <v>-358</v>
          </cell>
          <cell r="I574">
            <v>2030</v>
          </cell>
          <cell r="J574">
            <v>1950</v>
          </cell>
          <cell r="K574">
            <v>2905</v>
          </cell>
          <cell r="L574">
            <v>-80</v>
          </cell>
        </row>
        <row r="575">
          <cell r="A575">
            <v>36677</v>
          </cell>
          <cell r="B575">
            <v>496</v>
          </cell>
          <cell r="C575">
            <v>85</v>
          </cell>
          <cell r="D575">
            <v>632</v>
          </cell>
          <cell r="E575">
            <v>289</v>
          </cell>
          <cell r="F575">
            <v>-92</v>
          </cell>
          <cell r="G575">
            <v>-946</v>
          </cell>
          <cell r="H575">
            <v>-376</v>
          </cell>
          <cell r="I575">
            <v>2023</v>
          </cell>
          <cell r="J575">
            <v>1890</v>
          </cell>
          <cell r="K575">
            <v>2830</v>
          </cell>
          <cell r="L575">
            <v>-44</v>
          </cell>
        </row>
        <row r="576">
          <cell r="A576">
            <v>36678</v>
          </cell>
          <cell r="B576">
            <v>390</v>
          </cell>
          <cell r="C576">
            <v>87</v>
          </cell>
          <cell r="D576">
            <v>653</v>
          </cell>
          <cell r="E576">
            <v>291</v>
          </cell>
          <cell r="F576">
            <v>-62</v>
          </cell>
          <cell r="G576">
            <v>-921</v>
          </cell>
          <cell r="H576">
            <v>-289</v>
          </cell>
          <cell r="I576">
            <v>1767</v>
          </cell>
          <cell r="J576">
            <v>1856</v>
          </cell>
          <cell r="K576">
            <v>2943</v>
          </cell>
          <cell r="L576">
            <v>96</v>
          </cell>
        </row>
        <row r="577">
          <cell r="A577">
            <v>36679</v>
          </cell>
          <cell r="B577">
            <v>464</v>
          </cell>
          <cell r="C577">
            <v>83</v>
          </cell>
          <cell r="D577">
            <v>636</v>
          </cell>
          <cell r="E577">
            <v>297</v>
          </cell>
          <cell r="F577">
            <v>-85</v>
          </cell>
          <cell r="G577">
            <v>-890</v>
          </cell>
          <cell r="H577">
            <v>-299</v>
          </cell>
          <cell r="I577">
            <v>1877</v>
          </cell>
          <cell r="J577">
            <v>1900</v>
          </cell>
          <cell r="K577">
            <v>3012</v>
          </cell>
          <cell r="L577">
            <v>45</v>
          </cell>
        </row>
        <row r="578">
          <cell r="A578">
            <v>36680</v>
          </cell>
          <cell r="B578">
            <v>498</v>
          </cell>
          <cell r="C578">
            <v>49</v>
          </cell>
          <cell r="D578">
            <v>642</v>
          </cell>
          <cell r="E578">
            <v>295</v>
          </cell>
          <cell r="F578">
            <v>-89</v>
          </cell>
          <cell r="G578">
            <v>-819</v>
          </cell>
          <cell r="H578">
            <v>-435</v>
          </cell>
          <cell r="I578">
            <v>1915</v>
          </cell>
          <cell r="J578">
            <v>1895</v>
          </cell>
          <cell r="K578">
            <v>2990</v>
          </cell>
          <cell r="L578">
            <v>-27</v>
          </cell>
        </row>
        <row r="579">
          <cell r="A579">
            <v>36681</v>
          </cell>
          <cell r="B579">
            <v>513</v>
          </cell>
          <cell r="C579">
            <v>76</v>
          </cell>
          <cell r="D579">
            <v>634</v>
          </cell>
          <cell r="E579">
            <v>300</v>
          </cell>
          <cell r="F579">
            <v>-89</v>
          </cell>
          <cell r="G579">
            <v>-889</v>
          </cell>
          <cell r="H579">
            <v>-323</v>
          </cell>
          <cell r="I579">
            <v>1875</v>
          </cell>
          <cell r="J579">
            <v>1925</v>
          </cell>
          <cell r="K579">
            <v>3047</v>
          </cell>
          <cell r="L579">
            <v>49</v>
          </cell>
        </row>
        <row r="580">
          <cell r="A580">
            <v>36682</v>
          </cell>
          <cell r="B580">
            <v>455</v>
          </cell>
          <cell r="C580">
            <v>87</v>
          </cell>
          <cell r="D580">
            <v>611</v>
          </cell>
          <cell r="E580">
            <v>286</v>
          </cell>
          <cell r="F580">
            <v>-102</v>
          </cell>
          <cell r="G580">
            <v>-893</v>
          </cell>
          <cell r="H580">
            <v>-332</v>
          </cell>
          <cell r="I580">
            <v>1906</v>
          </cell>
          <cell r="J580">
            <v>1840</v>
          </cell>
          <cell r="K580">
            <v>2983</v>
          </cell>
          <cell r="L580">
            <v>-63</v>
          </cell>
        </row>
        <row r="581">
          <cell r="A581">
            <v>36683</v>
          </cell>
          <cell r="B581">
            <v>438</v>
          </cell>
          <cell r="C581">
            <v>84</v>
          </cell>
          <cell r="D581">
            <v>647</v>
          </cell>
          <cell r="E581">
            <v>292</v>
          </cell>
          <cell r="F581">
            <v>-78</v>
          </cell>
          <cell r="G581">
            <v>-914</v>
          </cell>
          <cell r="H581">
            <v>-361</v>
          </cell>
          <cell r="I581">
            <v>1839</v>
          </cell>
          <cell r="J581">
            <v>1815</v>
          </cell>
          <cell r="K581">
            <v>2947</v>
          </cell>
          <cell r="L581">
            <v>-26</v>
          </cell>
        </row>
        <row r="582">
          <cell r="A582">
            <v>36684</v>
          </cell>
          <cell r="B582">
            <v>495</v>
          </cell>
          <cell r="C582">
            <v>82</v>
          </cell>
          <cell r="D582">
            <v>652</v>
          </cell>
          <cell r="E582">
            <v>256</v>
          </cell>
          <cell r="F582">
            <v>-105</v>
          </cell>
          <cell r="G582">
            <v>-910</v>
          </cell>
          <cell r="H582">
            <v>-328</v>
          </cell>
          <cell r="I582">
            <v>1814</v>
          </cell>
          <cell r="J582">
            <v>1835</v>
          </cell>
          <cell r="K582">
            <v>2959</v>
          </cell>
          <cell r="L582">
            <v>19</v>
          </cell>
        </row>
        <row r="583">
          <cell r="A583">
            <v>36685</v>
          </cell>
          <cell r="B583">
            <v>529</v>
          </cell>
          <cell r="C583">
            <v>86</v>
          </cell>
          <cell r="D583">
            <v>652</v>
          </cell>
          <cell r="E583">
            <v>286</v>
          </cell>
          <cell r="F583">
            <v>-65</v>
          </cell>
          <cell r="G583">
            <v>-910</v>
          </cell>
          <cell r="H583">
            <v>-326</v>
          </cell>
          <cell r="I583">
            <v>1845</v>
          </cell>
          <cell r="J583">
            <v>1898</v>
          </cell>
          <cell r="K583">
            <v>3014</v>
          </cell>
          <cell r="L583">
            <v>53</v>
          </cell>
        </row>
        <row r="584">
          <cell r="A584">
            <v>36686</v>
          </cell>
          <cell r="B584">
            <v>496</v>
          </cell>
          <cell r="C584">
            <v>88</v>
          </cell>
          <cell r="D584">
            <v>655</v>
          </cell>
          <cell r="E584">
            <v>288</v>
          </cell>
          <cell r="F584">
            <v>-52</v>
          </cell>
          <cell r="G584">
            <v>-856</v>
          </cell>
          <cell r="H584">
            <v>-462</v>
          </cell>
          <cell r="I584">
            <v>1935</v>
          </cell>
          <cell r="J584">
            <v>1910</v>
          </cell>
          <cell r="K584">
            <v>3006</v>
          </cell>
          <cell r="L584">
            <v>-22</v>
          </cell>
        </row>
        <row r="585">
          <cell r="A585">
            <v>36687</v>
          </cell>
          <cell r="B585">
            <v>494</v>
          </cell>
          <cell r="C585">
            <v>74</v>
          </cell>
          <cell r="D585">
            <v>648</v>
          </cell>
          <cell r="E585">
            <v>286</v>
          </cell>
          <cell r="F585">
            <v>-52</v>
          </cell>
          <cell r="G585">
            <v>-904</v>
          </cell>
          <cell r="H585">
            <v>-452</v>
          </cell>
          <cell r="I585">
            <v>1929</v>
          </cell>
          <cell r="J585">
            <v>1845</v>
          </cell>
          <cell r="K585">
            <v>2944</v>
          </cell>
          <cell r="L585">
            <v>-62</v>
          </cell>
        </row>
        <row r="586">
          <cell r="A586">
            <v>36688</v>
          </cell>
          <cell r="B586">
            <v>525</v>
          </cell>
          <cell r="C586">
            <v>86</v>
          </cell>
          <cell r="D586">
            <v>610</v>
          </cell>
          <cell r="E586">
            <v>292</v>
          </cell>
          <cell r="F586">
            <v>-52</v>
          </cell>
          <cell r="G586">
            <v>-959</v>
          </cell>
          <cell r="H586">
            <v>-421</v>
          </cell>
          <cell r="I586">
            <v>1920</v>
          </cell>
          <cell r="J586">
            <v>1855</v>
          </cell>
          <cell r="K586">
            <v>2899</v>
          </cell>
          <cell r="L586">
            <v>-36</v>
          </cell>
        </row>
        <row r="587">
          <cell r="A587">
            <v>36689</v>
          </cell>
          <cell r="B587">
            <v>446</v>
          </cell>
          <cell r="C587">
            <v>88</v>
          </cell>
          <cell r="D587">
            <v>614</v>
          </cell>
          <cell r="E587">
            <v>288</v>
          </cell>
          <cell r="F587">
            <v>-52</v>
          </cell>
          <cell r="G587">
            <v>-994</v>
          </cell>
          <cell r="H587">
            <v>-348</v>
          </cell>
          <cell r="I587">
            <v>1918</v>
          </cell>
          <cell r="J587">
            <v>1780</v>
          </cell>
          <cell r="K587">
            <v>2792</v>
          </cell>
          <cell r="L587">
            <v>-93</v>
          </cell>
        </row>
        <row r="588">
          <cell r="A588">
            <v>36690</v>
          </cell>
          <cell r="B588">
            <v>442</v>
          </cell>
          <cell r="C588">
            <v>87</v>
          </cell>
          <cell r="D588">
            <v>618</v>
          </cell>
          <cell r="E588">
            <v>282</v>
          </cell>
          <cell r="F588">
            <v>-43</v>
          </cell>
          <cell r="G588">
            <v>-915</v>
          </cell>
          <cell r="H588">
            <v>-362</v>
          </cell>
          <cell r="I588">
            <v>1838</v>
          </cell>
          <cell r="J588">
            <v>1776</v>
          </cell>
          <cell r="K588">
            <v>2765</v>
          </cell>
          <cell r="L588">
            <v>-27</v>
          </cell>
        </row>
        <row r="589">
          <cell r="A589">
            <v>36691</v>
          </cell>
          <cell r="B589">
            <v>458</v>
          </cell>
          <cell r="C589">
            <v>76</v>
          </cell>
          <cell r="D589">
            <v>630</v>
          </cell>
          <cell r="E589">
            <v>289</v>
          </cell>
          <cell r="F589">
            <v>-44</v>
          </cell>
          <cell r="G589">
            <v>-875</v>
          </cell>
          <cell r="H589">
            <v>-405</v>
          </cell>
          <cell r="I589">
            <v>1777</v>
          </cell>
          <cell r="J589">
            <v>1829</v>
          </cell>
          <cell r="K589">
            <v>2796</v>
          </cell>
          <cell r="L589">
            <v>119</v>
          </cell>
        </row>
        <row r="590">
          <cell r="A590">
            <v>36692</v>
          </cell>
          <cell r="B590">
            <v>452</v>
          </cell>
          <cell r="C590">
            <v>65</v>
          </cell>
          <cell r="D590">
            <v>627</v>
          </cell>
          <cell r="E590">
            <v>288</v>
          </cell>
          <cell r="F590">
            <v>-38</v>
          </cell>
          <cell r="G590">
            <v>-890</v>
          </cell>
          <cell r="H590">
            <v>-387</v>
          </cell>
          <cell r="I590">
            <v>1799</v>
          </cell>
          <cell r="J590">
            <v>1777</v>
          </cell>
          <cell r="K590">
            <v>2823</v>
          </cell>
          <cell r="L590">
            <v>9</v>
          </cell>
        </row>
        <row r="591">
          <cell r="A591">
            <v>36693</v>
          </cell>
          <cell r="B591">
            <v>477</v>
          </cell>
          <cell r="C591">
            <v>76</v>
          </cell>
          <cell r="D591">
            <v>620</v>
          </cell>
          <cell r="E591">
            <v>294</v>
          </cell>
          <cell r="F591">
            <v>-45</v>
          </cell>
          <cell r="G591">
            <v>-901</v>
          </cell>
          <cell r="H591">
            <v>-355</v>
          </cell>
          <cell r="I591">
            <v>1790</v>
          </cell>
          <cell r="J591">
            <v>1841</v>
          </cell>
          <cell r="K591">
            <v>2887</v>
          </cell>
          <cell r="L591">
            <v>51</v>
          </cell>
        </row>
        <row r="592">
          <cell r="A592">
            <v>36694</v>
          </cell>
          <cell r="B592">
            <v>467</v>
          </cell>
          <cell r="C592">
            <v>88</v>
          </cell>
          <cell r="D592">
            <v>637</v>
          </cell>
          <cell r="E592">
            <v>295</v>
          </cell>
          <cell r="F592">
            <v>-56</v>
          </cell>
          <cell r="G592">
            <v>-972</v>
          </cell>
          <cell r="H592">
            <v>-286</v>
          </cell>
          <cell r="I592">
            <v>1825</v>
          </cell>
          <cell r="J592">
            <v>1881</v>
          </cell>
          <cell r="K592">
            <v>2966</v>
          </cell>
          <cell r="L592">
            <v>56</v>
          </cell>
        </row>
        <row r="593">
          <cell r="A593">
            <v>36695</v>
          </cell>
          <cell r="B593">
            <v>463</v>
          </cell>
          <cell r="C593">
            <v>83</v>
          </cell>
          <cell r="D593">
            <v>636</v>
          </cell>
          <cell r="E593">
            <v>292</v>
          </cell>
          <cell r="F593">
            <v>-56</v>
          </cell>
          <cell r="G593">
            <v>-956</v>
          </cell>
          <cell r="H593">
            <v>-309</v>
          </cell>
          <cell r="I593">
            <v>1835</v>
          </cell>
          <cell r="J593">
            <v>1895</v>
          </cell>
          <cell r="K593">
            <v>3040</v>
          </cell>
          <cell r="L593">
            <v>60</v>
          </cell>
        </row>
        <row r="594">
          <cell r="A594">
            <v>36696</v>
          </cell>
          <cell r="B594">
            <v>437</v>
          </cell>
          <cell r="C594">
            <v>73</v>
          </cell>
          <cell r="D594">
            <v>630</v>
          </cell>
          <cell r="E594">
            <v>299</v>
          </cell>
          <cell r="F594">
            <v>-51</v>
          </cell>
          <cell r="G594">
            <v>-987</v>
          </cell>
          <cell r="H594">
            <v>-339</v>
          </cell>
          <cell r="I594">
            <v>1895</v>
          </cell>
          <cell r="J594">
            <v>1873</v>
          </cell>
          <cell r="K594">
            <v>3020</v>
          </cell>
          <cell r="L594">
            <v>-22</v>
          </cell>
        </row>
        <row r="595">
          <cell r="A595">
            <v>36697</v>
          </cell>
          <cell r="B595">
            <v>467</v>
          </cell>
          <cell r="C595">
            <v>83</v>
          </cell>
          <cell r="D595">
            <v>606</v>
          </cell>
          <cell r="E595">
            <v>293</v>
          </cell>
          <cell r="F595">
            <v>-47</v>
          </cell>
          <cell r="G595">
            <v>-965</v>
          </cell>
          <cell r="H595">
            <v>-290</v>
          </cell>
          <cell r="I595">
            <v>1815</v>
          </cell>
          <cell r="J595">
            <v>1830</v>
          </cell>
          <cell r="K595">
            <v>3030</v>
          </cell>
          <cell r="L595">
            <v>15</v>
          </cell>
        </row>
        <row r="596">
          <cell r="A596">
            <v>36698</v>
          </cell>
          <cell r="B596">
            <v>375</v>
          </cell>
          <cell r="C596">
            <v>87</v>
          </cell>
          <cell r="D596">
            <v>605</v>
          </cell>
          <cell r="E596">
            <v>299</v>
          </cell>
          <cell r="F596">
            <v>-42</v>
          </cell>
          <cell r="G596">
            <v>-927</v>
          </cell>
          <cell r="H596">
            <v>-312</v>
          </cell>
          <cell r="I596">
            <v>1855</v>
          </cell>
          <cell r="J596">
            <v>1810</v>
          </cell>
          <cell r="K596">
            <v>2990</v>
          </cell>
          <cell r="L596">
            <v>-45</v>
          </cell>
        </row>
        <row r="597">
          <cell r="A597">
            <v>36699</v>
          </cell>
          <cell r="B597">
            <v>499</v>
          </cell>
          <cell r="C597">
            <v>87</v>
          </cell>
          <cell r="D597">
            <v>606</v>
          </cell>
          <cell r="E597">
            <v>301</v>
          </cell>
          <cell r="F597">
            <v>-47</v>
          </cell>
          <cell r="G597">
            <v>-911</v>
          </cell>
          <cell r="H597">
            <v>-333</v>
          </cell>
          <cell r="I597">
            <v>1864</v>
          </cell>
          <cell r="J597">
            <v>1900</v>
          </cell>
          <cell r="K597">
            <v>3030</v>
          </cell>
          <cell r="L597">
            <v>44</v>
          </cell>
        </row>
        <row r="598">
          <cell r="A598">
            <v>36700</v>
          </cell>
          <cell r="B598">
            <v>470</v>
          </cell>
          <cell r="C598">
            <v>81</v>
          </cell>
          <cell r="D598">
            <v>623</v>
          </cell>
          <cell r="E598">
            <v>294</v>
          </cell>
          <cell r="F598">
            <v>-55</v>
          </cell>
          <cell r="G598">
            <v>-979</v>
          </cell>
          <cell r="H598">
            <v>-329</v>
          </cell>
          <cell r="I598">
            <v>1877</v>
          </cell>
          <cell r="J598">
            <v>1875</v>
          </cell>
          <cell r="K598">
            <v>3045</v>
          </cell>
          <cell r="L598">
            <v>1</v>
          </cell>
        </row>
        <row r="599">
          <cell r="A599">
            <v>36701</v>
          </cell>
          <cell r="B599">
            <v>479</v>
          </cell>
          <cell r="C599">
            <v>77</v>
          </cell>
          <cell r="D599">
            <v>625</v>
          </cell>
          <cell r="E599">
            <v>287</v>
          </cell>
          <cell r="F599">
            <v>-52</v>
          </cell>
          <cell r="G599">
            <v>-975</v>
          </cell>
          <cell r="H599">
            <v>-314</v>
          </cell>
          <cell r="I599">
            <v>1896</v>
          </cell>
          <cell r="J599">
            <v>1900</v>
          </cell>
          <cell r="K599">
            <v>3056</v>
          </cell>
          <cell r="L599">
            <v>5</v>
          </cell>
        </row>
        <row r="600">
          <cell r="A600">
            <v>36702</v>
          </cell>
          <cell r="B600">
            <v>440</v>
          </cell>
          <cell r="C600">
            <v>79</v>
          </cell>
          <cell r="D600">
            <v>610</v>
          </cell>
          <cell r="E600">
            <v>295</v>
          </cell>
          <cell r="F600">
            <v>-52</v>
          </cell>
          <cell r="G600">
            <v>-971</v>
          </cell>
          <cell r="H600">
            <v>-321</v>
          </cell>
          <cell r="I600">
            <v>1856</v>
          </cell>
          <cell r="J600">
            <v>1876</v>
          </cell>
          <cell r="K600">
            <v>3075</v>
          </cell>
          <cell r="L600">
            <v>20</v>
          </cell>
        </row>
        <row r="601">
          <cell r="A601">
            <v>36703</v>
          </cell>
          <cell r="B601">
            <v>408</v>
          </cell>
          <cell r="C601">
            <v>82</v>
          </cell>
          <cell r="D601">
            <v>594</v>
          </cell>
          <cell r="E601">
            <v>292</v>
          </cell>
          <cell r="F601">
            <v>-52</v>
          </cell>
          <cell r="G601">
            <v>-995</v>
          </cell>
          <cell r="H601">
            <v>-315</v>
          </cell>
          <cell r="I601">
            <v>1860</v>
          </cell>
          <cell r="J601">
            <v>1752</v>
          </cell>
          <cell r="K601">
            <v>2971</v>
          </cell>
          <cell r="L601">
            <v>-108</v>
          </cell>
        </row>
        <row r="602">
          <cell r="A602">
            <v>36704</v>
          </cell>
          <cell r="B602">
            <v>467</v>
          </cell>
          <cell r="C602">
            <v>77</v>
          </cell>
          <cell r="D602">
            <v>580</v>
          </cell>
          <cell r="E602">
            <v>245</v>
          </cell>
          <cell r="F602">
            <v>-48</v>
          </cell>
          <cell r="G602">
            <v>-951</v>
          </cell>
          <cell r="H602">
            <v>-272</v>
          </cell>
          <cell r="I602">
            <v>1838</v>
          </cell>
          <cell r="J602">
            <v>1800</v>
          </cell>
          <cell r="K602">
            <v>2927</v>
          </cell>
          <cell r="L602">
            <v>-43</v>
          </cell>
        </row>
        <row r="603">
          <cell r="A603">
            <v>36705</v>
          </cell>
          <cell r="B603">
            <v>447</v>
          </cell>
          <cell r="C603">
            <v>82</v>
          </cell>
          <cell r="D603">
            <v>608</v>
          </cell>
          <cell r="E603">
            <v>290</v>
          </cell>
          <cell r="F603">
            <v>-40</v>
          </cell>
          <cell r="G603">
            <v>-934</v>
          </cell>
          <cell r="H603">
            <v>-266</v>
          </cell>
          <cell r="I603">
            <v>1810</v>
          </cell>
          <cell r="J603">
            <v>1843</v>
          </cell>
          <cell r="K603">
            <v>2963</v>
          </cell>
          <cell r="L603">
            <v>33</v>
          </cell>
        </row>
        <row r="604">
          <cell r="A604">
            <v>36706</v>
          </cell>
          <cell r="B604">
            <v>360</v>
          </cell>
          <cell r="C604">
            <v>84</v>
          </cell>
          <cell r="D604">
            <v>602</v>
          </cell>
          <cell r="E604">
            <v>291</v>
          </cell>
          <cell r="F604">
            <v>-47</v>
          </cell>
          <cell r="G604">
            <v>-930</v>
          </cell>
          <cell r="H604">
            <v>-270</v>
          </cell>
          <cell r="I604">
            <v>1790</v>
          </cell>
          <cell r="J604">
            <v>1793</v>
          </cell>
          <cell r="K604">
            <v>2985</v>
          </cell>
          <cell r="L604">
            <v>3</v>
          </cell>
        </row>
        <row r="605">
          <cell r="A605">
            <v>36707</v>
          </cell>
          <cell r="B605">
            <v>453</v>
          </cell>
          <cell r="C605">
            <v>83</v>
          </cell>
          <cell r="D605">
            <v>649</v>
          </cell>
          <cell r="E605">
            <v>292</v>
          </cell>
          <cell r="F605">
            <v>-47</v>
          </cell>
          <cell r="G605">
            <v>-1000</v>
          </cell>
          <cell r="H605">
            <v>-316</v>
          </cell>
          <cell r="I605">
            <v>1910</v>
          </cell>
          <cell r="J605">
            <v>1906</v>
          </cell>
          <cell r="K605">
            <v>2989</v>
          </cell>
          <cell r="L605">
            <v>-4</v>
          </cell>
        </row>
        <row r="606">
          <cell r="A606">
            <v>36708</v>
          </cell>
          <cell r="B606">
            <v>460</v>
          </cell>
          <cell r="C606">
            <v>83</v>
          </cell>
          <cell r="D606">
            <v>610</v>
          </cell>
          <cell r="E606">
            <v>298</v>
          </cell>
          <cell r="F606">
            <v>-55</v>
          </cell>
          <cell r="G606">
            <v>-815</v>
          </cell>
          <cell r="H606">
            <v>-347</v>
          </cell>
          <cell r="I606">
            <v>1750</v>
          </cell>
          <cell r="J606">
            <v>1881</v>
          </cell>
          <cell r="K606">
            <v>3140</v>
          </cell>
          <cell r="L606">
            <v>131</v>
          </cell>
        </row>
        <row r="607">
          <cell r="A607">
            <v>36709</v>
          </cell>
          <cell r="B607">
            <v>397</v>
          </cell>
          <cell r="C607">
            <v>82</v>
          </cell>
          <cell r="D607">
            <v>557</v>
          </cell>
          <cell r="E607">
            <v>287</v>
          </cell>
          <cell r="F607">
            <v>-55</v>
          </cell>
          <cell r="G607">
            <v>-811</v>
          </cell>
          <cell r="H607">
            <v>-381</v>
          </cell>
          <cell r="I607">
            <v>1748</v>
          </cell>
          <cell r="J607">
            <v>1720</v>
          </cell>
          <cell r="K607">
            <v>3139</v>
          </cell>
          <cell r="L607">
            <v>-17</v>
          </cell>
        </row>
        <row r="608">
          <cell r="A608">
            <v>36710</v>
          </cell>
          <cell r="B608">
            <v>458</v>
          </cell>
          <cell r="C608">
            <v>81</v>
          </cell>
          <cell r="D608">
            <v>568</v>
          </cell>
          <cell r="E608">
            <v>282</v>
          </cell>
          <cell r="F608">
            <v>-73</v>
          </cell>
          <cell r="G608">
            <v>-822</v>
          </cell>
          <cell r="H608">
            <v>-365</v>
          </cell>
          <cell r="I608">
            <v>1830</v>
          </cell>
          <cell r="J608">
            <v>1774</v>
          </cell>
          <cell r="K608">
            <v>3135</v>
          </cell>
          <cell r="L608">
            <v>-13.4</v>
          </cell>
        </row>
        <row r="609">
          <cell r="A609">
            <v>36711</v>
          </cell>
          <cell r="B609">
            <v>488</v>
          </cell>
          <cell r="C609">
            <v>91</v>
          </cell>
          <cell r="D609">
            <v>0</v>
          </cell>
          <cell r="E609">
            <v>298</v>
          </cell>
          <cell r="F609">
            <v>-46</v>
          </cell>
          <cell r="G609">
            <v>-662</v>
          </cell>
          <cell r="H609">
            <v>-318</v>
          </cell>
          <cell r="I609">
            <v>1340</v>
          </cell>
          <cell r="J609">
            <v>1252</v>
          </cell>
          <cell r="K609">
            <v>3009</v>
          </cell>
          <cell r="L609">
            <v>-139</v>
          </cell>
        </row>
        <row r="610">
          <cell r="A610">
            <v>36712</v>
          </cell>
          <cell r="B610">
            <v>470</v>
          </cell>
          <cell r="C610">
            <v>68</v>
          </cell>
          <cell r="D610">
            <v>0</v>
          </cell>
          <cell r="E610">
            <v>300</v>
          </cell>
          <cell r="F610">
            <v>25</v>
          </cell>
          <cell r="G610">
            <v>-649</v>
          </cell>
          <cell r="H610">
            <v>-332</v>
          </cell>
          <cell r="I610">
            <v>1275</v>
          </cell>
          <cell r="J610">
            <v>1245</v>
          </cell>
          <cell r="K610">
            <v>2977</v>
          </cell>
          <cell r="L610">
            <v>-51</v>
          </cell>
        </row>
        <row r="611">
          <cell r="A611">
            <v>36713</v>
          </cell>
          <cell r="B611">
            <v>513</v>
          </cell>
          <cell r="C611">
            <v>75</v>
          </cell>
          <cell r="D611">
            <v>0</v>
          </cell>
          <cell r="E611">
            <v>285</v>
          </cell>
          <cell r="F611">
            <v>48</v>
          </cell>
          <cell r="G611">
            <v>-535</v>
          </cell>
          <cell r="H611">
            <v>-325</v>
          </cell>
          <cell r="I611">
            <v>1380</v>
          </cell>
          <cell r="J611">
            <v>1275</v>
          </cell>
          <cell r="K611">
            <v>3100</v>
          </cell>
          <cell r="L611">
            <v>105</v>
          </cell>
        </row>
        <row r="612">
          <cell r="A612">
            <v>36714</v>
          </cell>
          <cell r="B612">
            <v>462</v>
          </cell>
          <cell r="C612">
            <v>83</v>
          </cell>
          <cell r="D612">
            <v>0</v>
          </cell>
          <cell r="E612">
            <v>297</v>
          </cell>
          <cell r="F612">
            <v>49</v>
          </cell>
          <cell r="G612">
            <v>-606</v>
          </cell>
          <cell r="H612">
            <v>-283</v>
          </cell>
          <cell r="I612">
            <v>1370</v>
          </cell>
          <cell r="J612">
            <v>1355</v>
          </cell>
          <cell r="K612">
            <v>3090</v>
          </cell>
          <cell r="L612">
            <v>-15</v>
          </cell>
        </row>
        <row r="613">
          <cell r="A613">
            <v>36715</v>
          </cell>
          <cell r="B613">
            <v>461</v>
          </cell>
          <cell r="C613">
            <v>82</v>
          </cell>
          <cell r="D613">
            <v>0</v>
          </cell>
          <cell r="E613">
            <v>398</v>
          </cell>
          <cell r="F613">
            <v>0</v>
          </cell>
          <cell r="G613">
            <v>-637</v>
          </cell>
          <cell r="H613">
            <v>-272</v>
          </cell>
          <cell r="I613">
            <v>1325</v>
          </cell>
          <cell r="J613">
            <v>1250</v>
          </cell>
          <cell r="K613">
            <v>3020</v>
          </cell>
          <cell r="L613">
            <v>-75</v>
          </cell>
        </row>
        <row r="614">
          <cell r="A614">
            <v>36716</v>
          </cell>
          <cell r="B614">
            <v>463</v>
          </cell>
          <cell r="C614">
            <v>82</v>
          </cell>
          <cell r="D614">
            <v>0</v>
          </cell>
          <cell r="E614">
            <v>290</v>
          </cell>
          <cell r="F614">
            <v>0</v>
          </cell>
          <cell r="G614">
            <v>-646</v>
          </cell>
          <cell r="H614">
            <v>-289</v>
          </cell>
          <cell r="I614">
            <v>1305</v>
          </cell>
          <cell r="J614">
            <v>1280</v>
          </cell>
          <cell r="K614">
            <v>2980</v>
          </cell>
          <cell r="L614">
            <v>-25</v>
          </cell>
        </row>
        <row r="615">
          <cell r="A615">
            <v>36717</v>
          </cell>
          <cell r="B615">
            <v>463</v>
          </cell>
          <cell r="C615">
            <v>78</v>
          </cell>
          <cell r="D615">
            <v>0</v>
          </cell>
          <cell r="E615">
            <v>294</v>
          </cell>
          <cell r="F615">
            <v>0</v>
          </cell>
          <cell r="G615">
            <v>-684</v>
          </cell>
          <cell r="H615">
            <v>-266</v>
          </cell>
          <cell r="I615">
            <v>1277</v>
          </cell>
          <cell r="J615">
            <v>1252</v>
          </cell>
          <cell r="K615">
            <v>2946</v>
          </cell>
          <cell r="L615">
            <v>-30</v>
          </cell>
        </row>
        <row r="616">
          <cell r="A616">
            <v>36718</v>
          </cell>
          <cell r="B616">
            <v>483</v>
          </cell>
          <cell r="C616">
            <v>95</v>
          </cell>
          <cell r="D616">
            <v>0</v>
          </cell>
          <cell r="E616">
            <v>302</v>
          </cell>
          <cell r="F616">
            <v>0</v>
          </cell>
          <cell r="G616">
            <v>-665</v>
          </cell>
          <cell r="H616">
            <v>-315</v>
          </cell>
          <cell r="I616">
            <v>1310</v>
          </cell>
          <cell r="J616">
            <v>1245</v>
          </cell>
          <cell r="K616">
            <v>2850</v>
          </cell>
          <cell r="L616">
            <v>-63</v>
          </cell>
        </row>
        <row r="617">
          <cell r="A617">
            <v>36719</v>
          </cell>
          <cell r="B617">
            <v>474</v>
          </cell>
          <cell r="C617">
            <v>80</v>
          </cell>
          <cell r="D617">
            <v>0</v>
          </cell>
          <cell r="E617">
            <v>295</v>
          </cell>
          <cell r="F617">
            <v>47</v>
          </cell>
          <cell r="G617">
            <v>-706</v>
          </cell>
          <cell r="H617">
            <v>-315</v>
          </cell>
          <cell r="I617">
            <v>1345</v>
          </cell>
          <cell r="J617">
            <v>1299</v>
          </cell>
          <cell r="K617">
            <v>2786</v>
          </cell>
          <cell r="L617">
            <v>-46</v>
          </cell>
        </row>
        <row r="618">
          <cell r="A618">
            <v>36720</v>
          </cell>
          <cell r="B618">
            <v>485</v>
          </cell>
          <cell r="C618">
            <v>68</v>
          </cell>
          <cell r="D618">
            <v>0</v>
          </cell>
          <cell r="E618">
            <v>283</v>
          </cell>
          <cell r="F618">
            <v>28</v>
          </cell>
          <cell r="G618">
            <v>-655</v>
          </cell>
          <cell r="H618">
            <v>-317</v>
          </cell>
          <cell r="I618">
            <v>1250</v>
          </cell>
          <cell r="J618">
            <v>1315</v>
          </cell>
          <cell r="K618">
            <v>2843</v>
          </cell>
          <cell r="L618">
            <v>65</v>
          </cell>
        </row>
        <row r="619">
          <cell r="A619">
            <v>36721</v>
          </cell>
          <cell r="B619">
            <v>467</v>
          </cell>
          <cell r="C619">
            <v>67</v>
          </cell>
          <cell r="D619">
            <v>0</v>
          </cell>
          <cell r="E619">
            <v>292</v>
          </cell>
          <cell r="F619">
            <v>35</v>
          </cell>
          <cell r="G619">
            <v>-663</v>
          </cell>
          <cell r="H619">
            <v>-299</v>
          </cell>
          <cell r="I619">
            <v>1328</v>
          </cell>
          <cell r="J619">
            <v>1295</v>
          </cell>
          <cell r="K619">
            <v>2807</v>
          </cell>
          <cell r="L619">
            <v>-37</v>
          </cell>
        </row>
        <row r="620">
          <cell r="A620">
            <v>36722</v>
          </cell>
          <cell r="B620">
            <v>485</v>
          </cell>
          <cell r="C620">
            <v>77</v>
          </cell>
          <cell r="D620">
            <v>0</v>
          </cell>
          <cell r="E620">
            <v>273</v>
          </cell>
          <cell r="F620">
            <v>6</v>
          </cell>
          <cell r="G620">
            <v>-637</v>
          </cell>
          <cell r="H620">
            <v>0</v>
          </cell>
          <cell r="I620">
            <v>1279</v>
          </cell>
          <cell r="J620">
            <v>1291</v>
          </cell>
          <cell r="K620">
            <v>2805</v>
          </cell>
          <cell r="L620">
            <v>12</v>
          </cell>
        </row>
        <row r="621">
          <cell r="A621">
            <v>36723</v>
          </cell>
          <cell r="B621">
            <v>467</v>
          </cell>
          <cell r="C621">
            <v>79</v>
          </cell>
          <cell r="D621">
            <v>0</v>
          </cell>
          <cell r="E621">
            <v>283</v>
          </cell>
          <cell r="F621">
            <v>10</v>
          </cell>
          <cell r="G621">
            <v>-638</v>
          </cell>
          <cell r="H621">
            <v>-278</v>
          </cell>
          <cell r="I621">
            <v>1294</v>
          </cell>
          <cell r="J621">
            <v>1259</v>
          </cell>
          <cell r="K621">
            <v>2760</v>
          </cell>
          <cell r="L621">
            <v>-40</v>
          </cell>
        </row>
        <row r="622">
          <cell r="A622">
            <v>36724</v>
          </cell>
          <cell r="B622">
            <v>495</v>
          </cell>
          <cell r="C622">
            <v>53</v>
          </cell>
          <cell r="D622">
            <v>271</v>
          </cell>
          <cell r="E622">
            <v>283</v>
          </cell>
          <cell r="F622">
            <v>-35</v>
          </cell>
          <cell r="G622">
            <v>-722</v>
          </cell>
          <cell r="H622">
            <v>-310</v>
          </cell>
          <cell r="I622">
            <v>1475</v>
          </cell>
          <cell r="J622">
            <v>1482</v>
          </cell>
          <cell r="K622">
            <v>2735</v>
          </cell>
          <cell r="L622">
            <v>5</v>
          </cell>
        </row>
        <row r="623">
          <cell r="A623">
            <v>36725</v>
          </cell>
          <cell r="B623">
            <v>470</v>
          </cell>
          <cell r="C623">
            <v>67</v>
          </cell>
          <cell r="D623">
            <v>455</v>
          </cell>
          <cell r="E623">
            <v>283</v>
          </cell>
          <cell r="F623">
            <v>-39</v>
          </cell>
          <cell r="G623">
            <v>-785</v>
          </cell>
          <cell r="H623">
            <v>-290</v>
          </cell>
          <cell r="I623">
            <v>1601</v>
          </cell>
          <cell r="J623">
            <v>1671</v>
          </cell>
          <cell r="K623">
            <v>2817</v>
          </cell>
          <cell r="L623">
            <v>70</v>
          </cell>
        </row>
        <row r="624">
          <cell r="A624">
            <v>36726</v>
          </cell>
          <cell r="B624">
            <v>394</v>
          </cell>
          <cell r="C624">
            <v>80</v>
          </cell>
          <cell r="D624">
            <v>459</v>
          </cell>
          <cell r="E624">
            <v>290</v>
          </cell>
          <cell r="F624">
            <v>-20</v>
          </cell>
          <cell r="G624">
            <v>-855</v>
          </cell>
          <cell r="H624">
            <v>-279</v>
          </cell>
          <cell r="I624">
            <v>1593</v>
          </cell>
          <cell r="J624">
            <v>1607</v>
          </cell>
          <cell r="K624">
            <v>2834</v>
          </cell>
          <cell r="L624">
            <v>14</v>
          </cell>
        </row>
        <row r="625">
          <cell r="A625">
            <v>36727</v>
          </cell>
          <cell r="B625">
            <v>318</v>
          </cell>
          <cell r="C625">
            <v>83</v>
          </cell>
          <cell r="D625">
            <v>353</v>
          </cell>
          <cell r="E625">
            <v>275</v>
          </cell>
          <cell r="F625">
            <v>-32</v>
          </cell>
          <cell r="G625">
            <v>-800</v>
          </cell>
          <cell r="H625">
            <v>-265</v>
          </cell>
          <cell r="I625">
            <v>1473</v>
          </cell>
          <cell r="J625">
            <v>1442</v>
          </cell>
          <cell r="K625">
            <v>2800</v>
          </cell>
          <cell r="L625">
            <v>-41</v>
          </cell>
        </row>
        <row r="626">
          <cell r="A626">
            <v>36728</v>
          </cell>
          <cell r="B626">
            <v>465</v>
          </cell>
          <cell r="C626">
            <v>85</v>
          </cell>
          <cell r="D626">
            <v>456</v>
          </cell>
          <cell r="E626">
            <v>290</v>
          </cell>
          <cell r="F626">
            <v>-57</v>
          </cell>
          <cell r="G626">
            <v>-853</v>
          </cell>
          <cell r="H626">
            <v>-242</v>
          </cell>
          <cell r="I626">
            <v>1646</v>
          </cell>
          <cell r="J626">
            <v>1708</v>
          </cell>
          <cell r="K626">
            <v>2880</v>
          </cell>
          <cell r="L626">
            <v>62</v>
          </cell>
        </row>
        <row r="627">
          <cell r="A627">
            <v>36729</v>
          </cell>
          <cell r="B627">
            <v>458</v>
          </cell>
          <cell r="C627">
            <v>82</v>
          </cell>
          <cell r="D627">
            <v>453</v>
          </cell>
          <cell r="E627">
            <v>279</v>
          </cell>
          <cell r="F627">
            <v>-40</v>
          </cell>
          <cell r="G627">
            <v>-872</v>
          </cell>
          <cell r="H627">
            <v>-256</v>
          </cell>
          <cell r="I627">
            <v>1698</v>
          </cell>
          <cell r="J627">
            <v>1650</v>
          </cell>
          <cell r="K627">
            <v>2879</v>
          </cell>
          <cell r="L627">
            <v>-12</v>
          </cell>
        </row>
        <row r="628">
          <cell r="A628">
            <v>36730</v>
          </cell>
          <cell r="B628">
            <v>457</v>
          </cell>
          <cell r="C628">
            <v>83</v>
          </cell>
          <cell r="D628">
            <v>448</v>
          </cell>
          <cell r="E628">
            <v>289</v>
          </cell>
          <cell r="F628">
            <v>-33</v>
          </cell>
          <cell r="G628">
            <v>-880</v>
          </cell>
          <cell r="H628">
            <v>-255</v>
          </cell>
          <cell r="I628">
            <v>1675</v>
          </cell>
          <cell r="J628">
            <v>1665</v>
          </cell>
          <cell r="K628">
            <v>2896</v>
          </cell>
          <cell r="L628">
            <v>11</v>
          </cell>
        </row>
        <row r="629">
          <cell r="A629">
            <v>36731</v>
          </cell>
          <cell r="B629">
            <v>470</v>
          </cell>
          <cell r="C629">
            <v>84</v>
          </cell>
          <cell r="D629">
            <v>243</v>
          </cell>
          <cell r="E629">
            <v>284</v>
          </cell>
          <cell r="F629">
            <v>0</v>
          </cell>
          <cell r="G629">
            <v>-815</v>
          </cell>
          <cell r="H629">
            <v>-261</v>
          </cell>
          <cell r="I629">
            <v>1516</v>
          </cell>
          <cell r="J629">
            <v>1514</v>
          </cell>
          <cell r="K629">
            <v>2876</v>
          </cell>
          <cell r="L629">
            <v>-51</v>
          </cell>
        </row>
        <row r="630">
          <cell r="A630">
            <v>36732</v>
          </cell>
          <cell r="B630">
            <v>460</v>
          </cell>
          <cell r="C630">
            <v>82</v>
          </cell>
          <cell r="D630">
            <v>508</v>
          </cell>
          <cell r="E630">
            <v>291</v>
          </cell>
          <cell r="F630">
            <v>-36</v>
          </cell>
          <cell r="G630">
            <v>-1046</v>
          </cell>
          <cell r="H630">
            <v>-249</v>
          </cell>
          <cell r="I630">
            <v>1820</v>
          </cell>
          <cell r="J630">
            <v>1751</v>
          </cell>
          <cell r="K630">
            <v>2830</v>
          </cell>
          <cell r="L630">
            <v>-72</v>
          </cell>
        </row>
        <row r="631">
          <cell r="A631">
            <v>36733</v>
          </cell>
          <cell r="B631">
            <v>461</v>
          </cell>
          <cell r="C631">
            <v>83</v>
          </cell>
          <cell r="D631">
            <v>467</v>
          </cell>
          <cell r="E631">
            <v>287</v>
          </cell>
          <cell r="F631">
            <v>-117</v>
          </cell>
          <cell r="G631">
            <v>-972</v>
          </cell>
          <cell r="H631">
            <v>-248</v>
          </cell>
          <cell r="I631">
            <v>1780</v>
          </cell>
          <cell r="J631">
            <v>1711</v>
          </cell>
          <cell r="K631">
            <v>2760</v>
          </cell>
          <cell r="L631">
            <v>-69</v>
          </cell>
        </row>
        <row r="632">
          <cell r="A632">
            <v>36734</v>
          </cell>
          <cell r="B632">
            <v>451</v>
          </cell>
          <cell r="C632">
            <v>83</v>
          </cell>
          <cell r="D632">
            <v>544</v>
          </cell>
          <cell r="E632">
            <v>288</v>
          </cell>
          <cell r="F632">
            <v>-123</v>
          </cell>
          <cell r="G632">
            <v>-945</v>
          </cell>
          <cell r="H632">
            <v>-286</v>
          </cell>
          <cell r="I632">
            <v>1790</v>
          </cell>
          <cell r="J632">
            <v>1774</v>
          </cell>
          <cell r="K632">
            <v>2750</v>
          </cell>
          <cell r="L632">
            <v>-16</v>
          </cell>
        </row>
        <row r="633">
          <cell r="A633">
            <v>36735</v>
          </cell>
          <cell r="B633">
            <v>460</v>
          </cell>
          <cell r="C633">
            <v>82</v>
          </cell>
          <cell r="D633">
            <v>633</v>
          </cell>
          <cell r="E633">
            <v>292</v>
          </cell>
          <cell r="F633">
            <v>-59</v>
          </cell>
          <cell r="G633">
            <v>-990</v>
          </cell>
          <cell r="H633">
            <v>-263</v>
          </cell>
          <cell r="I633">
            <v>1778</v>
          </cell>
          <cell r="J633">
            <v>1853</v>
          </cell>
          <cell r="K633">
            <v>2840</v>
          </cell>
          <cell r="L633">
            <v>75</v>
          </cell>
        </row>
        <row r="634">
          <cell r="A634">
            <v>36736</v>
          </cell>
          <cell r="B634">
            <v>465</v>
          </cell>
          <cell r="C634">
            <v>72</v>
          </cell>
          <cell r="D634">
            <v>636</v>
          </cell>
          <cell r="E634">
            <v>293</v>
          </cell>
          <cell r="F634">
            <v>-71</v>
          </cell>
          <cell r="G634">
            <v>-1044</v>
          </cell>
          <cell r="H634">
            <v>-254</v>
          </cell>
          <cell r="I634">
            <v>1845</v>
          </cell>
          <cell r="J634">
            <v>1899</v>
          </cell>
          <cell r="K634">
            <v>2907</v>
          </cell>
          <cell r="L634">
            <v>54</v>
          </cell>
        </row>
        <row r="635">
          <cell r="A635">
            <v>36737</v>
          </cell>
          <cell r="B635">
            <v>457</v>
          </cell>
          <cell r="C635">
            <v>82</v>
          </cell>
          <cell r="D635">
            <v>629</v>
          </cell>
          <cell r="E635">
            <v>294</v>
          </cell>
          <cell r="F635">
            <v>-71</v>
          </cell>
          <cell r="G635">
            <v>-1042</v>
          </cell>
          <cell r="H635">
            <v>-260</v>
          </cell>
          <cell r="I635">
            <v>1900</v>
          </cell>
          <cell r="J635">
            <v>1907</v>
          </cell>
          <cell r="K635">
            <v>2927</v>
          </cell>
          <cell r="L635">
            <v>5</v>
          </cell>
        </row>
        <row r="636">
          <cell r="A636">
            <v>36738</v>
          </cell>
          <cell r="B636">
            <v>466</v>
          </cell>
          <cell r="C636">
            <v>68</v>
          </cell>
          <cell r="D636">
            <v>624</v>
          </cell>
          <cell r="E636">
            <v>284</v>
          </cell>
          <cell r="F636">
            <v>-85</v>
          </cell>
          <cell r="G636">
            <v>-1028</v>
          </cell>
          <cell r="H636">
            <v>-252</v>
          </cell>
          <cell r="I636">
            <v>1800</v>
          </cell>
          <cell r="J636">
            <v>1795</v>
          </cell>
          <cell r="K636">
            <v>2964</v>
          </cell>
          <cell r="L636">
            <v>22</v>
          </cell>
        </row>
        <row r="637">
          <cell r="A637">
            <v>36739</v>
          </cell>
          <cell r="B637">
            <v>481</v>
          </cell>
          <cell r="C637">
            <v>61</v>
          </cell>
          <cell r="D637">
            <v>630</v>
          </cell>
          <cell r="E637">
            <v>286</v>
          </cell>
          <cell r="F637">
            <v>-87</v>
          </cell>
          <cell r="G637">
            <v>-1060</v>
          </cell>
          <cell r="H637">
            <v>-244</v>
          </cell>
          <cell r="I637">
            <v>1851</v>
          </cell>
          <cell r="J637">
            <v>1833</v>
          </cell>
          <cell r="K637">
            <v>2986</v>
          </cell>
          <cell r="L637">
            <v>22</v>
          </cell>
        </row>
        <row r="638">
          <cell r="A638">
            <v>36740</v>
          </cell>
          <cell r="B638">
            <v>478</v>
          </cell>
          <cell r="C638">
            <v>75</v>
          </cell>
          <cell r="D638">
            <v>597</v>
          </cell>
          <cell r="E638">
            <v>293</v>
          </cell>
          <cell r="F638">
            <v>-100</v>
          </cell>
          <cell r="G638">
            <v>-1085</v>
          </cell>
          <cell r="H638">
            <v>-248</v>
          </cell>
          <cell r="I638">
            <v>1938</v>
          </cell>
          <cell r="J638">
            <v>1860</v>
          </cell>
          <cell r="K638">
            <v>2915</v>
          </cell>
          <cell r="L638">
            <v>-78</v>
          </cell>
        </row>
        <row r="639">
          <cell r="A639">
            <v>36741</v>
          </cell>
          <cell r="B639">
            <v>471</v>
          </cell>
          <cell r="C639">
            <v>71</v>
          </cell>
          <cell r="D639">
            <v>650</v>
          </cell>
          <cell r="E639">
            <v>291</v>
          </cell>
          <cell r="F639">
            <v>-102</v>
          </cell>
          <cell r="G639">
            <v>-1074</v>
          </cell>
          <cell r="H639">
            <v>-250</v>
          </cell>
          <cell r="I639">
            <v>1892</v>
          </cell>
          <cell r="J639">
            <v>1897</v>
          </cell>
          <cell r="K639">
            <v>2923</v>
          </cell>
          <cell r="L639">
            <v>4</v>
          </cell>
        </row>
        <row r="640">
          <cell r="A640">
            <v>36742</v>
          </cell>
          <cell r="B640">
            <v>471</v>
          </cell>
          <cell r="C640">
            <v>66</v>
          </cell>
          <cell r="D640">
            <v>661</v>
          </cell>
          <cell r="E640">
            <v>288</v>
          </cell>
          <cell r="F640">
            <v>-123</v>
          </cell>
          <cell r="G640">
            <v>-1066</v>
          </cell>
          <cell r="H640">
            <v>-276</v>
          </cell>
          <cell r="I640">
            <v>1916</v>
          </cell>
          <cell r="J640">
            <v>1900</v>
          </cell>
          <cell r="K640">
            <v>2923</v>
          </cell>
          <cell r="L640">
            <v>-14</v>
          </cell>
        </row>
        <row r="641">
          <cell r="A641">
            <v>36743</v>
          </cell>
          <cell r="B641">
            <v>476</v>
          </cell>
          <cell r="C641">
            <v>70</v>
          </cell>
          <cell r="D641">
            <v>645</v>
          </cell>
          <cell r="E641">
            <v>276</v>
          </cell>
          <cell r="F641">
            <v>-121</v>
          </cell>
          <cell r="G641">
            <v>-1058</v>
          </cell>
          <cell r="H641">
            <v>-249</v>
          </cell>
          <cell r="I641">
            <v>1888</v>
          </cell>
          <cell r="J641">
            <v>1870</v>
          </cell>
          <cell r="K641">
            <v>2885</v>
          </cell>
          <cell r="L641">
            <v>-15</v>
          </cell>
        </row>
        <row r="642">
          <cell r="A642">
            <v>36744</v>
          </cell>
          <cell r="B642">
            <v>475</v>
          </cell>
          <cell r="C642">
            <v>72</v>
          </cell>
          <cell r="D642">
            <v>662</v>
          </cell>
          <cell r="E642">
            <v>296</v>
          </cell>
          <cell r="F642">
            <v>-107</v>
          </cell>
          <cell r="G642">
            <v>-988</v>
          </cell>
          <cell r="H642">
            <v>-252</v>
          </cell>
          <cell r="I642">
            <v>1850</v>
          </cell>
          <cell r="J642">
            <v>1890</v>
          </cell>
          <cell r="K642">
            <v>2890</v>
          </cell>
          <cell r="L642">
            <v>0</v>
          </cell>
        </row>
        <row r="643">
          <cell r="A643">
            <v>36745</v>
          </cell>
          <cell r="B643">
            <v>475</v>
          </cell>
          <cell r="C643">
            <v>52</v>
          </cell>
          <cell r="D643">
            <v>665</v>
          </cell>
          <cell r="E643">
            <v>293</v>
          </cell>
          <cell r="F643">
            <v>-107</v>
          </cell>
          <cell r="G643">
            <v>-1055</v>
          </cell>
          <cell r="H643">
            <v>-270</v>
          </cell>
          <cell r="I643">
            <v>1890</v>
          </cell>
          <cell r="J643">
            <v>1910</v>
          </cell>
          <cell r="K643">
            <v>2935</v>
          </cell>
          <cell r="L643">
            <v>20</v>
          </cell>
        </row>
        <row r="644">
          <cell r="A644">
            <v>36746</v>
          </cell>
          <cell r="B644">
            <v>482</v>
          </cell>
          <cell r="C644">
            <v>81</v>
          </cell>
          <cell r="D644">
            <v>670</v>
          </cell>
          <cell r="E644">
            <v>300</v>
          </cell>
          <cell r="F644">
            <v>-107</v>
          </cell>
          <cell r="G644">
            <v>-1071</v>
          </cell>
          <cell r="H644">
            <v>-279</v>
          </cell>
          <cell r="I644">
            <v>1940</v>
          </cell>
          <cell r="J644">
            <v>1945</v>
          </cell>
          <cell r="K644">
            <v>2936</v>
          </cell>
          <cell r="L644">
            <v>5</v>
          </cell>
        </row>
        <row r="645">
          <cell r="A645">
            <v>36747</v>
          </cell>
          <cell r="B645">
            <v>455</v>
          </cell>
          <cell r="C645">
            <v>90</v>
          </cell>
          <cell r="D645">
            <v>665</v>
          </cell>
          <cell r="E645">
            <v>294</v>
          </cell>
          <cell r="F645">
            <v>-92</v>
          </cell>
          <cell r="G645">
            <v>-1054</v>
          </cell>
          <cell r="H645">
            <v>-278</v>
          </cell>
          <cell r="I645">
            <v>1890</v>
          </cell>
          <cell r="J645">
            <v>1915</v>
          </cell>
          <cell r="K645">
            <v>2947</v>
          </cell>
          <cell r="L645">
            <v>25</v>
          </cell>
        </row>
        <row r="646">
          <cell r="A646">
            <v>36748</v>
          </cell>
          <cell r="B646">
            <v>490</v>
          </cell>
          <cell r="C646">
            <v>60</v>
          </cell>
          <cell r="D646">
            <v>639</v>
          </cell>
          <cell r="E646">
            <v>300</v>
          </cell>
          <cell r="F646">
            <v>-64</v>
          </cell>
          <cell r="G646">
            <v>-1072</v>
          </cell>
          <cell r="H646">
            <v>-288</v>
          </cell>
          <cell r="I646">
            <v>1930</v>
          </cell>
          <cell r="J646">
            <v>1918</v>
          </cell>
          <cell r="K646">
            <v>2936</v>
          </cell>
          <cell r="L646">
            <v>-12</v>
          </cell>
        </row>
        <row r="647">
          <cell r="A647">
            <v>36749</v>
          </cell>
          <cell r="B647">
            <v>466</v>
          </cell>
          <cell r="C647">
            <v>83</v>
          </cell>
          <cell r="D647">
            <v>658</v>
          </cell>
          <cell r="E647">
            <v>298</v>
          </cell>
          <cell r="F647">
            <v>-54</v>
          </cell>
          <cell r="G647">
            <v>-1076</v>
          </cell>
          <cell r="H647">
            <v>-302</v>
          </cell>
          <cell r="I647">
            <v>1974</v>
          </cell>
          <cell r="J647">
            <v>1908</v>
          </cell>
          <cell r="K647">
            <v>2863</v>
          </cell>
          <cell r="L647">
            <v>-66</v>
          </cell>
        </row>
        <row r="648">
          <cell r="A648">
            <v>36750</v>
          </cell>
          <cell r="B648">
            <v>472</v>
          </cell>
          <cell r="C648">
            <v>84</v>
          </cell>
          <cell r="D648">
            <v>670</v>
          </cell>
          <cell r="E648">
            <v>298</v>
          </cell>
          <cell r="F648">
            <v>-62</v>
          </cell>
          <cell r="G648">
            <v>-1134</v>
          </cell>
          <cell r="H648">
            <v>-272</v>
          </cell>
          <cell r="I648">
            <v>1970</v>
          </cell>
          <cell r="J648">
            <v>1942</v>
          </cell>
          <cell r="K648">
            <v>2824</v>
          </cell>
          <cell r="L648">
            <v>-28</v>
          </cell>
        </row>
        <row r="649">
          <cell r="A649">
            <v>36751</v>
          </cell>
          <cell r="B649">
            <v>469</v>
          </cell>
          <cell r="C649">
            <v>84</v>
          </cell>
          <cell r="D649">
            <v>680</v>
          </cell>
          <cell r="E649">
            <v>296</v>
          </cell>
          <cell r="F649">
            <v>-63</v>
          </cell>
          <cell r="G649">
            <v>-1137</v>
          </cell>
          <cell r="H649">
            <v>-277</v>
          </cell>
          <cell r="I649">
            <v>1964</v>
          </cell>
          <cell r="J649">
            <v>1914</v>
          </cell>
          <cell r="K649">
            <v>2803</v>
          </cell>
          <cell r="L649">
            <v>-21</v>
          </cell>
        </row>
        <row r="650">
          <cell r="A650">
            <v>36752</v>
          </cell>
          <cell r="B650">
            <v>468</v>
          </cell>
          <cell r="C650">
            <v>83</v>
          </cell>
          <cell r="D650">
            <v>655</v>
          </cell>
          <cell r="E650">
            <v>285</v>
          </cell>
          <cell r="F650">
            <v>-57</v>
          </cell>
          <cell r="G650">
            <v>-1112</v>
          </cell>
          <cell r="H650">
            <v>-304</v>
          </cell>
          <cell r="I650">
            <v>1874</v>
          </cell>
          <cell r="J650">
            <v>1909</v>
          </cell>
          <cell r="K650">
            <v>2758</v>
          </cell>
          <cell r="L650">
            <v>-35</v>
          </cell>
        </row>
        <row r="651">
          <cell r="A651">
            <v>36753</v>
          </cell>
          <cell r="B651">
            <v>467</v>
          </cell>
          <cell r="C651">
            <v>86</v>
          </cell>
          <cell r="D651">
            <v>658</v>
          </cell>
          <cell r="E651">
            <v>290</v>
          </cell>
          <cell r="F651">
            <v>-55</v>
          </cell>
          <cell r="G651">
            <v>-1072</v>
          </cell>
          <cell r="H651">
            <v>-325</v>
          </cell>
          <cell r="I651">
            <v>1970</v>
          </cell>
          <cell r="J651">
            <v>1945</v>
          </cell>
          <cell r="K651">
            <v>2723</v>
          </cell>
          <cell r="L651">
            <v>-25</v>
          </cell>
        </row>
        <row r="652">
          <cell r="A652">
            <v>36754</v>
          </cell>
          <cell r="B652">
            <v>440</v>
          </cell>
          <cell r="C652">
            <v>65</v>
          </cell>
          <cell r="D652">
            <v>478</v>
          </cell>
          <cell r="E652">
            <v>293</v>
          </cell>
          <cell r="F652">
            <v>-42</v>
          </cell>
          <cell r="G652">
            <v>-1061</v>
          </cell>
          <cell r="H652">
            <v>-295</v>
          </cell>
          <cell r="I652">
            <v>1759</v>
          </cell>
          <cell r="J652">
            <v>1671</v>
          </cell>
          <cell r="K652">
            <v>2646</v>
          </cell>
          <cell r="L652">
            <v>-88</v>
          </cell>
        </row>
        <row r="653">
          <cell r="A653">
            <v>36755</v>
          </cell>
          <cell r="B653">
            <v>488</v>
          </cell>
          <cell r="C653">
            <v>83</v>
          </cell>
          <cell r="D653">
            <v>695</v>
          </cell>
          <cell r="E653">
            <v>295</v>
          </cell>
          <cell r="F653">
            <v>-40</v>
          </cell>
          <cell r="G653">
            <v>-1068</v>
          </cell>
          <cell r="H653">
            <v>-326</v>
          </cell>
          <cell r="I653">
            <v>1874</v>
          </cell>
          <cell r="J653">
            <v>1775</v>
          </cell>
          <cell r="K653">
            <v>2762</v>
          </cell>
          <cell r="L653">
            <v>99</v>
          </cell>
        </row>
        <row r="654">
          <cell r="A654">
            <v>36756</v>
          </cell>
          <cell r="B654">
            <v>463</v>
          </cell>
          <cell r="C654">
            <v>86</v>
          </cell>
          <cell r="D654">
            <v>530</v>
          </cell>
          <cell r="E654">
            <v>292</v>
          </cell>
          <cell r="F654">
            <v>-49</v>
          </cell>
          <cell r="G654">
            <v>-1059</v>
          </cell>
          <cell r="H654">
            <v>-331</v>
          </cell>
          <cell r="I654">
            <v>1910</v>
          </cell>
          <cell r="J654">
            <v>1872</v>
          </cell>
          <cell r="K654">
            <v>2734</v>
          </cell>
          <cell r="L654">
            <v>-38</v>
          </cell>
        </row>
        <row r="655">
          <cell r="A655">
            <v>36757</v>
          </cell>
          <cell r="B655">
            <v>467</v>
          </cell>
          <cell r="C655">
            <v>87</v>
          </cell>
          <cell r="D655">
            <v>455</v>
          </cell>
          <cell r="E655">
            <v>256</v>
          </cell>
          <cell r="F655">
            <v>-54</v>
          </cell>
          <cell r="G655">
            <v>-966</v>
          </cell>
          <cell r="H655">
            <v>-276</v>
          </cell>
          <cell r="I655">
            <v>1601</v>
          </cell>
          <cell r="J655">
            <v>1672</v>
          </cell>
          <cell r="K655">
            <v>2658</v>
          </cell>
          <cell r="L655">
            <v>-28</v>
          </cell>
        </row>
        <row r="656">
          <cell r="A656">
            <v>36758</v>
          </cell>
          <cell r="B656">
            <v>462</v>
          </cell>
          <cell r="C656">
            <v>86</v>
          </cell>
          <cell r="D656">
            <v>660</v>
          </cell>
          <cell r="E656">
            <v>244</v>
          </cell>
          <cell r="F656">
            <v>-75</v>
          </cell>
          <cell r="G656">
            <v>-1050</v>
          </cell>
          <cell r="H656">
            <v>-299</v>
          </cell>
          <cell r="I656">
            <v>1824</v>
          </cell>
          <cell r="J656">
            <v>1854</v>
          </cell>
          <cell r="K656">
            <v>2721</v>
          </cell>
          <cell r="L656">
            <v>28</v>
          </cell>
        </row>
        <row r="657">
          <cell r="A657">
            <v>36759</v>
          </cell>
          <cell r="B657">
            <v>450</v>
          </cell>
          <cell r="C657">
            <v>91</v>
          </cell>
          <cell r="D657">
            <v>660</v>
          </cell>
          <cell r="E657">
            <v>295</v>
          </cell>
          <cell r="F657">
            <v>-92</v>
          </cell>
          <cell r="G657">
            <v>-1066</v>
          </cell>
          <cell r="H657">
            <v>-318</v>
          </cell>
          <cell r="I657">
            <v>1923</v>
          </cell>
          <cell r="J657">
            <v>1920</v>
          </cell>
          <cell r="K657">
            <v>2753</v>
          </cell>
          <cell r="L657">
            <v>-5</v>
          </cell>
        </row>
        <row r="658">
          <cell r="A658">
            <v>36760</v>
          </cell>
          <cell r="B658">
            <v>453</v>
          </cell>
          <cell r="C658">
            <v>83</v>
          </cell>
          <cell r="D658">
            <v>659</v>
          </cell>
          <cell r="E658">
            <v>194</v>
          </cell>
          <cell r="F658">
            <v>-93</v>
          </cell>
          <cell r="G658">
            <v>-1032</v>
          </cell>
          <cell r="H658">
            <v>-328</v>
          </cell>
          <cell r="I658">
            <v>1848</v>
          </cell>
          <cell r="J658">
            <v>1785</v>
          </cell>
          <cell r="K658">
            <v>2689</v>
          </cell>
          <cell r="L658">
            <v>-55</v>
          </cell>
        </row>
        <row r="659">
          <cell r="A659">
            <v>36761</v>
          </cell>
          <cell r="B659">
            <v>466</v>
          </cell>
          <cell r="C659">
            <v>84</v>
          </cell>
          <cell r="D659">
            <v>652</v>
          </cell>
          <cell r="E659">
            <v>285</v>
          </cell>
          <cell r="F659">
            <v>-61</v>
          </cell>
          <cell r="G659">
            <v>-1007</v>
          </cell>
          <cell r="H659">
            <v>-326</v>
          </cell>
          <cell r="I659">
            <v>1732</v>
          </cell>
          <cell r="J659">
            <v>1850</v>
          </cell>
          <cell r="K659">
            <v>2792</v>
          </cell>
          <cell r="L659">
            <v>109</v>
          </cell>
        </row>
        <row r="660">
          <cell r="A660">
            <v>36762</v>
          </cell>
          <cell r="B660">
            <v>462</v>
          </cell>
          <cell r="C660">
            <v>83</v>
          </cell>
          <cell r="D660">
            <v>650</v>
          </cell>
          <cell r="E660">
            <v>287</v>
          </cell>
          <cell r="F660">
            <v>-44</v>
          </cell>
          <cell r="G660">
            <v>-1116</v>
          </cell>
          <cell r="H660">
            <v>-356</v>
          </cell>
          <cell r="I660">
            <v>1945</v>
          </cell>
          <cell r="J660">
            <v>1890</v>
          </cell>
          <cell r="K660">
            <v>2751</v>
          </cell>
          <cell r="L660">
            <v>-51</v>
          </cell>
        </row>
        <row r="661">
          <cell r="A661">
            <v>36763</v>
          </cell>
        </row>
        <row r="662">
          <cell r="A662">
            <v>36764</v>
          </cell>
        </row>
        <row r="663">
          <cell r="A663">
            <v>36765</v>
          </cell>
          <cell r="B663">
            <v>481</v>
          </cell>
          <cell r="C663">
            <v>82</v>
          </cell>
          <cell r="D663">
            <v>665</v>
          </cell>
          <cell r="E663">
            <v>221</v>
          </cell>
          <cell r="F663">
            <v>-40</v>
          </cell>
          <cell r="G663">
            <v>-1050</v>
          </cell>
          <cell r="H663">
            <v>-346</v>
          </cell>
          <cell r="I663">
            <v>1885</v>
          </cell>
          <cell r="J663">
            <v>1847</v>
          </cell>
          <cell r="K663">
            <v>2685</v>
          </cell>
          <cell r="L663">
            <v>-38</v>
          </cell>
          <cell r="M663">
            <v>-25</v>
          </cell>
        </row>
        <row r="664">
          <cell r="A664">
            <v>36766</v>
          </cell>
        </row>
        <row r="665">
          <cell r="A665">
            <v>36767</v>
          </cell>
          <cell r="B665">
            <v>470</v>
          </cell>
          <cell r="C665">
            <v>73</v>
          </cell>
          <cell r="D665">
            <v>613</v>
          </cell>
          <cell r="E665">
            <v>237</v>
          </cell>
          <cell r="F665">
            <v>-42</v>
          </cell>
          <cell r="G665">
            <v>-1029</v>
          </cell>
          <cell r="H665">
            <v>-375</v>
          </cell>
          <cell r="I665">
            <v>1800</v>
          </cell>
          <cell r="J665">
            <v>1789</v>
          </cell>
          <cell r="K665">
            <v>2645</v>
          </cell>
          <cell r="L665">
            <v>-11</v>
          </cell>
          <cell r="M665">
            <v>-22</v>
          </cell>
        </row>
        <row r="666">
          <cell r="A666">
            <v>36768</v>
          </cell>
          <cell r="B666">
            <v>475</v>
          </cell>
          <cell r="C666">
            <v>78</v>
          </cell>
          <cell r="D666">
            <v>620</v>
          </cell>
          <cell r="E666">
            <v>222</v>
          </cell>
          <cell r="F666">
            <v>-50</v>
          </cell>
          <cell r="G666">
            <v>-1014</v>
          </cell>
          <cell r="H666">
            <v>-356</v>
          </cell>
          <cell r="I666">
            <v>1735</v>
          </cell>
          <cell r="J666">
            <v>1762</v>
          </cell>
          <cell r="K666">
            <v>2650</v>
          </cell>
          <cell r="L666">
            <v>27</v>
          </cell>
          <cell r="M666">
            <v>-22</v>
          </cell>
        </row>
        <row r="667">
          <cell r="A667">
            <v>36769</v>
          </cell>
          <cell r="B667">
            <v>467</v>
          </cell>
          <cell r="C667">
            <v>85</v>
          </cell>
          <cell r="D667">
            <v>627</v>
          </cell>
          <cell r="E667">
            <v>238</v>
          </cell>
          <cell r="F667">
            <v>-69</v>
          </cell>
          <cell r="G667">
            <v>-986</v>
          </cell>
          <cell r="H667">
            <v>-348</v>
          </cell>
          <cell r="I667">
            <v>1745</v>
          </cell>
          <cell r="J667">
            <v>1795</v>
          </cell>
          <cell r="K667">
            <v>2686</v>
          </cell>
          <cell r="L667">
            <v>18</v>
          </cell>
          <cell r="M667">
            <v>-55</v>
          </cell>
        </row>
        <row r="668">
          <cell r="A668">
            <v>36770</v>
          </cell>
          <cell r="B668">
            <v>456</v>
          </cell>
          <cell r="C668">
            <v>83</v>
          </cell>
          <cell r="D668">
            <v>631</v>
          </cell>
          <cell r="E668">
            <v>235</v>
          </cell>
          <cell r="F668">
            <v>-82</v>
          </cell>
          <cell r="G668">
            <v>-904</v>
          </cell>
          <cell r="H668">
            <v>-337</v>
          </cell>
          <cell r="I668">
            <v>1677</v>
          </cell>
          <cell r="J668">
            <v>1774</v>
          </cell>
          <cell r="K668">
            <v>2732</v>
          </cell>
          <cell r="L668">
            <v>31</v>
          </cell>
          <cell r="M668">
            <v>-42</v>
          </cell>
        </row>
        <row r="669">
          <cell r="A669">
            <v>36771</v>
          </cell>
          <cell r="B669">
            <v>443</v>
          </cell>
          <cell r="C669">
            <v>79</v>
          </cell>
          <cell r="D669">
            <v>632</v>
          </cell>
          <cell r="E669">
            <v>240</v>
          </cell>
          <cell r="F669">
            <v>-55</v>
          </cell>
          <cell r="G669">
            <v>-901</v>
          </cell>
          <cell r="H669">
            <v>-373</v>
          </cell>
          <cell r="I669">
            <v>1711</v>
          </cell>
          <cell r="J669">
            <v>1780</v>
          </cell>
          <cell r="K669">
            <v>2735</v>
          </cell>
          <cell r="L669">
            <v>-11</v>
          </cell>
          <cell r="M669">
            <v>-90</v>
          </cell>
        </row>
        <row r="670">
          <cell r="A670">
            <v>36772</v>
          </cell>
          <cell r="B670">
            <v>458</v>
          </cell>
          <cell r="C670">
            <v>80</v>
          </cell>
          <cell r="D670">
            <v>633</v>
          </cell>
          <cell r="E670">
            <v>228</v>
          </cell>
          <cell r="F670">
            <v>-67</v>
          </cell>
          <cell r="G670">
            <v>-919</v>
          </cell>
          <cell r="H670">
            <v>-357</v>
          </cell>
          <cell r="I670">
            <v>1716</v>
          </cell>
          <cell r="J670">
            <v>1769</v>
          </cell>
          <cell r="K670">
            <v>2718</v>
          </cell>
          <cell r="L670">
            <v>-10</v>
          </cell>
          <cell r="M670">
            <v>-86</v>
          </cell>
        </row>
        <row r="671">
          <cell r="A671">
            <v>36773</v>
          </cell>
          <cell r="B671">
            <v>479</v>
          </cell>
          <cell r="C671">
            <v>81</v>
          </cell>
          <cell r="D671">
            <v>631</v>
          </cell>
          <cell r="E671">
            <v>210</v>
          </cell>
          <cell r="F671">
            <v>-61</v>
          </cell>
          <cell r="G671">
            <v>-906</v>
          </cell>
          <cell r="H671">
            <v>-355</v>
          </cell>
          <cell r="I671">
            <v>1775</v>
          </cell>
          <cell r="J671">
            <v>1810</v>
          </cell>
          <cell r="K671">
            <v>2670</v>
          </cell>
          <cell r="L671">
            <v>35</v>
          </cell>
          <cell r="M671">
            <v>-83</v>
          </cell>
        </row>
        <row r="672">
          <cell r="A672">
            <v>36774</v>
          </cell>
          <cell r="B672">
            <v>452</v>
          </cell>
          <cell r="C672">
            <v>82</v>
          </cell>
          <cell r="D672">
            <v>624</v>
          </cell>
          <cell r="E672">
            <v>0</v>
          </cell>
          <cell r="F672">
            <v>-56</v>
          </cell>
          <cell r="J672" t="str">
            <v>May</v>
          </cell>
          <cell r="K672" t="e">
            <v>#REF!</v>
          </cell>
          <cell r="M672" t="str">
            <v>May</v>
          </cell>
        </row>
        <row r="673">
          <cell r="A673">
            <v>36775</v>
          </cell>
          <cell r="B673">
            <v>461</v>
          </cell>
          <cell r="C673">
            <v>79</v>
          </cell>
          <cell r="D673">
            <v>591</v>
          </cell>
          <cell r="E673">
            <v>0</v>
          </cell>
          <cell r="F673">
            <v>-47</v>
          </cell>
          <cell r="G673">
            <v>-803</v>
          </cell>
          <cell r="H673">
            <v>-352</v>
          </cell>
          <cell r="I673">
            <v>1552</v>
          </cell>
          <cell r="J673">
            <v>1547</v>
          </cell>
          <cell r="K673">
            <v>2710</v>
          </cell>
          <cell r="L673">
            <v>-5</v>
          </cell>
          <cell r="M673">
            <v>-58</v>
          </cell>
        </row>
        <row r="674">
          <cell r="A674">
            <v>36776</v>
          </cell>
          <cell r="B674">
            <v>460</v>
          </cell>
          <cell r="C674">
            <v>79</v>
          </cell>
          <cell r="D674">
            <v>551</v>
          </cell>
          <cell r="E674">
            <v>28</v>
          </cell>
          <cell r="F674">
            <v>0</v>
          </cell>
          <cell r="G674">
            <v>-796</v>
          </cell>
          <cell r="H674">
            <v>-410</v>
          </cell>
          <cell r="I674">
            <v>1600</v>
          </cell>
          <cell r="J674">
            <v>1545</v>
          </cell>
          <cell r="K674">
            <v>2660</v>
          </cell>
          <cell r="L674">
            <v>-55</v>
          </cell>
          <cell r="M674">
            <v>-58</v>
          </cell>
        </row>
        <row r="675">
          <cell r="A675">
            <v>36777</v>
          </cell>
          <cell r="B675">
            <v>463</v>
          </cell>
          <cell r="C675">
            <v>81</v>
          </cell>
          <cell r="D675">
            <v>539</v>
          </cell>
          <cell r="E675">
            <v>126</v>
          </cell>
          <cell r="F675">
            <v>-56</v>
          </cell>
          <cell r="G675">
            <v>-805</v>
          </cell>
          <cell r="H675">
            <v>-389</v>
          </cell>
          <cell r="I675">
            <v>1610</v>
          </cell>
          <cell r="J675">
            <v>1660</v>
          </cell>
          <cell r="K675">
            <v>2700</v>
          </cell>
          <cell r="L675">
            <v>45</v>
          </cell>
          <cell r="M675">
            <v>0</v>
          </cell>
        </row>
        <row r="676">
          <cell r="A676">
            <v>36778</v>
          </cell>
          <cell r="B676">
            <v>416</v>
          </cell>
          <cell r="C676">
            <v>79</v>
          </cell>
          <cell r="D676">
            <v>578</v>
          </cell>
          <cell r="E676">
            <v>182</v>
          </cell>
          <cell r="F676">
            <v>-49</v>
          </cell>
          <cell r="G676">
            <v>-860</v>
          </cell>
          <cell r="H676">
            <v>-368</v>
          </cell>
          <cell r="I676">
            <v>1682</v>
          </cell>
          <cell r="J676">
            <v>1720</v>
          </cell>
          <cell r="K676">
            <v>2755</v>
          </cell>
          <cell r="L676">
            <v>31</v>
          </cell>
          <cell r="M676">
            <v>0</v>
          </cell>
        </row>
        <row r="677">
          <cell r="A677">
            <v>36779</v>
          </cell>
          <cell r="B677">
            <v>463</v>
          </cell>
          <cell r="C677">
            <v>81</v>
          </cell>
          <cell r="D677">
            <v>635</v>
          </cell>
          <cell r="E677">
            <v>178</v>
          </cell>
          <cell r="F677">
            <v>-50</v>
          </cell>
          <cell r="G677">
            <v>-861</v>
          </cell>
          <cell r="H677">
            <v>-329</v>
          </cell>
          <cell r="I677">
            <v>1685</v>
          </cell>
          <cell r="J677">
            <v>1740</v>
          </cell>
          <cell r="K677">
            <v>2835</v>
          </cell>
          <cell r="L677">
            <v>66</v>
          </cell>
          <cell r="M677">
            <v>0</v>
          </cell>
        </row>
        <row r="678">
          <cell r="A678">
            <v>36780</v>
          </cell>
          <cell r="B678">
            <v>449</v>
          </cell>
          <cell r="C678">
            <v>83</v>
          </cell>
          <cell r="D678">
            <v>628</v>
          </cell>
          <cell r="E678">
            <v>198</v>
          </cell>
          <cell r="F678">
            <v>-49</v>
          </cell>
          <cell r="G678">
            <v>-880</v>
          </cell>
          <cell r="H678">
            <v>-315</v>
          </cell>
          <cell r="I678">
            <v>1681</v>
          </cell>
          <cell r="J678">
            <v>1736</v>
          </cell>
          <cell r="K678">
            <v>2918</v>
          </cell>
          <cell r="L678">
            <v>66</v>
          </cell>
          <cell r="M678">
            <v>0</v>
          </cell>
        </row>
        <row r="679">
          <cell r="A679">
            <v>36781</v>
          </cell>
          <cell r="B679">
            <v>465</v>
          </cell>
          <cell r="C679">
            <v>81</v>
          </cell>
          <cell r="D679">
            <v>628</v>
          </cell>
          <cell r="E679">
            <v>193</v>
          </cell>
          <cell r="F679">
            <v>-40</v>
          </cell>
          <cell r="G679">
            <v>-906</v>
          </cell>
          <cell r="H679">
            <v>-339</v>
          </cell>
          <cell r="I679">
            <v>1753</v>
          </cell>
          <cell r="J679">
            <v>1782</v>
          </cell>
          <cell r="K679">
            <v>2951</v>
          </cell>
          <cell r="L679">
            <v>29</v>
          </cell>
          <cell r="M679">
            <v>-64</v>
          </cell>
        </row>
        <row r="680">
          <cell r="A680">
            <v>36782</v>
          </cell>
          <cell r="B680">
            <v>445</v>
          </cell>
          <cell r="C680">
            <v>77</v>
          </cell>
          <cell r="D680">
            <v>624</v>
          </cell>
          <cell r="E680">
            <v>198</v>
          </cell>
          <cell r="F680">
            <v>-39</v>
          </cell>
          <cell r="G680">
            <v>-912</v>
          </cell>
          <cell r="H680">
            <v>-364</v>
          </cell>
          <cell r="I680">
            <v>1276</v>
          </cell>
          <cell r="J680">
            <v>1240</v>
          </cell>
          <cell r="K680">
            <v>2910</v>
          </cell>
          <cell r="L680">
            <v>-26</v>
          </cell>
          <cell r="M680">
            <v>-44</v>
          </cell>
        </row>
        <row r="681">
          <cell r="A681">
            <v>36783</v>
          </cell>
          <cell r="B681">
            <v>438</v>
          </cell>
          <cell r="C681">
            <v>77</v>
          </cell>
          <cell r="D681">
            <v>650</v>
          </cell>
          <cell r="E681">
            <v>174</v>
          </cell>
          <cell r="F681">
            <v>-45</v>
          </cell>
          <cell r="G681">
            <v>-927</v>
          </cell>
          <cell r="H681">
            <v>-333</v>
          </cell>
          <cell r="I681">
            <v>1794</v>
          </cell>
          <cell r="J681">
            <v>1760</v>
          </cell>
          <cell r="K681">
            <v>2881</v>
          </cell>
          <cell r="L681">
            <v>-25</v>
          </cell>
          <cell r="M681">
            <v>-58</v>
          </cell>
        </row>
        <row r="682">
          <cell r="A682">
            <v>36784</v>
          </cell>
          <cell r="B682">
            <v>445</v>
          </cell>
          <cell r="C682">
            <v>81</v>
          </cell>
          <cell r="D682">
            <v>651</v>
          </cell>
          <cell r="E682">
            <v>198</v>
          </cell>
          <cell r="F682">
            <v>-50</v>
          </cell>
          <cell r="G682">
            <v>-925</v>
          </cell>
          <cell r="H682">
            <v>-343</v>
          </cell>
          <cell r="I682">
            <v>1810</v>
          </cell>
          <cell r="J682">
            <v>1820</v>
          </cell>
          <cell r="K682">
            <v>2885</v>
          </cell>
          <cell r="L682">
            <v>9</v>
          </cell>
          <cell r="M682">
            <v>-70</v>
          </cell>
        </row>
        <row r="683">
          <cell r="A683">
            <v>36785</v>
          </cell>
          <cell r="B683">
            <v>453</v>
          </cell>
          <cell r="C683">
            <v>81</v>
          </cell>
          <cell r="D683">
            <v>656</v>
          </cell>
          <cell r="E683">
            <v>193</v>
          </cell>
          <cell r="F683">
            <v>-55</v>
          </cell>
          <cell r="G683">
            <v>-911</v>
          </cell>
          <cell r="H683">
            <v>-334</v>
          </cell>
          <cell r="I683">
            <v>1805</v>
          </cell>
          <cell r="J683">
            <v>1805</v>
          </cell>
          <cell r="K683">
            <v>2887</v>
          </cell>
          <cell r="L683">
            <v>0</v>
          </cell>
          <cell r="M683">
            <v>-56</v>
          </cell>
        </row>
        <row r="684">
          <cell r="A684">
            <v>36786</v>
          </cell>
          <cell r="B684">
            <v>458</v>
          </cell>
          <cell r="C684">
            <v>79</v>
          </cell>
          <cell r="D684">
            <v>648</v>
          </cell>
          <cell r="E684">
            <v>196</v>
          </cell>
          <cell r="F684">
            <v>-52</v>
          </cell>
          <cell r="G684">
            <v>-906</v>
          </cell>
          <cell r="H684">
            <v>-348</v>
          </cell>
          <cell r="I684">
            <v>1780</v>
          </cell>
          <cell r="J684">
            <v>1786</v>
          </cell>
          <cell r="K684">
            <v>2892</v>
          </cell>
          <cell r="L684">
            <v>6</v>
          </cell>
          <cell r="M684">
            <v>-54</v>
          </cell>
        </row>
        <row r="685">
          <cell r="A685">
            <v>36787</v>
          </cell>
          <cell r="B685">
            <v>510</v>
          </cell>
          <cell r="C685">
            <v>1</v>
          </cell>
          <cell r="D685">
            <v>645</v>
          </cell>
          <cell r="E685">
            <v>196</v>
          </cell>
          <cell r="F685">
            <v>-55</v>
          </cell>
          <cell r="G685">
            <v>-908</v>
          </cell>
          <cell r="H685">
            <v>-347</v>
          </cell>
          <cell r="I685">
            <v>1755</v>
          </cell>
          <cell r="J685">
            <v>1759</v>
          </cell>
          <cell r="K685">
            <v>2896</v>
          </cell>
          <cell r="L685">
            <v>4</v>
          </cell>
          <cell r="M685">
            <v>-55</v>
          </cell>
        </row>
        <row r="686">
          <cell r="A686">
            <v>36788</v>
          </cell>
          <cell r="B686">
            <v>531</v>
          </cell>
          <cell r="C686">
            <v>0</v>
          </cell>
          <cell r="D686">
            <v>655</v>
          </cell>
          <cell r="E686">
            <v>201</v>
          </cell>
          <cell r="F686">
            <v>-49</v>
          </cell>
          <cell r="G686">
            <v>-920</v>
          </cell>
          <cell r="H686">
            <v>-343</v>
          </cell>
          <cell r="I686">
            <v>1765</v>
          </cell>
          <cell r="J686">
            <v>1777</v>
          </cell>
          <cell r="K686">
            <v>2912</v>
          </cell>
          <cell r="L686">
            <v>12</v>
          </cell>
          <cell r="M686">
            <v>-20</v>
          </cell>
        </row>
        <row r="687">
          <cell r="A687">
            <v>36789</v>
          </cell>
          <cell r="B687">
            <v>541</v>
          </cell>
          <cell r="C687">
            <v>14</v>
          </cell>
          <cell r="D687">
            <v>640</v>
          </cell>
          <cell r="E687">
            <v>207</v>
          </cell>
          <cell r="F687">
            <v>-41</v>
          </cell>
          <cell r="G687">
            <v>-987</v>
          </cell>
          <cell r="H687">
            <v>-350</v>
          </cell>
          <cell r="I687">
            <v>1825</v>
          </cell>
          <cell r="J687">
            <v>1745</v>
          </cell>
          <cell r="K687">
            <v>2825</v>
          </cell>
          <cell r="L687">
            <v>-88</v>
          </cell>
          <cell r="M687">
            <v>0</v>
          </cell>
        </row>
        <row r="688">
          <cell r="A688">
            <v>36790</v>
          </cell>
          <cell r="B688">
            <v>506</v>
          </cell>
          <cell r="C688">
            <v>47</v>
          </cell>
          <cell r="D688">
            <v>636</v>
          </cell>
          <cell r="E688">
            <v>205</v>
          </cell>
          <cell r="F688">
            <v>-38</v>
          </cell>
          <cell r="G688">
            <v>-945</v>
          </cell>
          <cell r="H688">
            <v>-373</v>
          </cell>
          <cell r="I688">
            <v>1787</v>
          </cell>
          <cell r="J688">
            <v>1739</v>
          </cell>
          <cell r="K688">
            <v>2792</v>
          </cell>
          <cell r="L688">
            <v>-35</v>
          </cell>
          <cell r="M688">
            <v>0</v>
          </cell>
        </row>
        <row r="689">
          <cell r="A689">
            <v>36791</v>
          </cell>
          <cell r="B689">
            <v>480</v>
          </cell>
          <cell r="C689">
            <v>77</v>
          </cell>
          <cell r="D689">
            <v>641</v>
          </cell>
          <cell r="E689">
            <v>189</v>
          </cell>
          <cell r="F689">
            <v>-13</v>
          </cell>
          <cell r="G689">
            <v>-901</v>
          </cell>
          <cell r="H689">
            <v>-427</v>
          </cell>
          <cell r="I689">
            <v>1765</v>
          </cell>
          <cell r="J689">
            <v>1725</v>
          </cell>
          <cell r="K689" t="str">
            <v>n/a</v>
          </cell>
          <cell r="L689" t="str">
            <v>n/a</v>
          </cell>
          <cell r="M689">
            <v>0</v>
          </cell>
        </row>
        <row r="690">
          <cell r="A690">
            <v>36792</v>
          </cell>
        </row>
        <row r="691">
          <cell r="A691">
            <v>36793</v>
          </cell>
          <cell r="B691">
            <v>480</v>
          </cell>
          <cell r="C691">
            <v>79</v>
          </cell>
          <cell r="D691">
            <v>647</v>
          </cell>
          <cell r="E691">
            <v>194</v>
          </cell>
          <cell r="F691">
            <v>0</v>
          </cell>
          <cell r="G691">
            <v>-857</v>
          </cell>
          <cell r="H691">
            <v>-443</v>
          </cell>
          <cell r="I691">
            <v>1745</v>
          </cell>
          <cell r="J691">
            <v>1765</v>
          </cell>
          <cell r="K691">
            <v>2787</v>
          </cell>
          <cell r="L691">
            <v>20</v>
          </cell>
          <cell r="M691">
            <v>-59</v>
          </cell>
        </row>
        <row r="692">
          <cell r="A692">
            <v>36794</v>
          </cell>
          <cell r="B692">
            <v>479</v>
          </cell>
          <cell r="C692">
            <v>79</v>
          </cell>
          <cell r="D692">
            <v>646</v>
          </cell>
          <cell r="E692">
            <v>200</v>
          </cell>
          <cell r="F692">
            <v>-10</v>
          </cell>
          <cell r="G692">
            <v>-842</v>
          </cell>
          <cell r="H692">
            <v>-467</v>
          </cell>
          <cell r="I692">
            <v>1700</v>
          </cell>
          <cell r="J692">
            <v>1775</v>
          </cell>
          <cell r="K692">
            <v>2865</v>
          </cell>
          <cell r="L692">
            <v>75</v>
          </cell>
          <cell r="M692">
            <v>-2</v>
          </cell>
        </row>
        <row r="693">
          <cell r="A693">
            <v>36795</v>
          </cell>
          <cell r="B693">
            <v>504</v>
          </cell>
          <cell r="C693">
            <v>77</v>
          </cell>
          <cell r="D693">
            <v>630</v>
          </cell>
          <cell r="E693">
            <v>196</v>
          </cell>
          <cell r="F693">
            <v>-88</v>
          </cell>
          <cell r="G693">
            <v>-906</v>
          </cell>
          <cell r="H693">
            <v>-476</v>
          </cell>
          <cell r="I693">
            <v>1750</v>
          </cell>
          <cell r="J693">
            <v>1750</v>
          </cell>
          <cell r="K693">
            <v>2860</v>
          </cell>
          <cell r="L693">
            <v>0</v>
          </cell>
          <cell r="M693">
            <v>0</v>
          </cell>
        </row>
        <row r="694">
          <cell r="A694">
            <v>36796</v>
          </cell>
          <cell r="B694">
            <v>487</v>
          </cell>
          <cell r="C694">
            <v>81</v>
          </cell>
          <cell r="D694">
            <v>629</v>
          </cell>
          <cell r="E694">
            <v>230</v>
          </cell>
          <cell r="F694">
            <v>-106</v>
          </cell>
          <cell r="G694">
            <v>-946</v>
          </cell>
          <cell r="H694">
            <v>-529</v>
          </cell>
          <cell r="I694">
            <v>1812</v>
          </cell>
          <cell r="J694">
            <v>1770</v>
          </cell>
          <cell r="K694">
            <v>2820</v>
          </cell>
          <cell r="L694">
            <v>-42</v>
          </cell>
          <cell r="M694">
            <v>0</v>
          </cell>
        </row>
        <row r="695">
          <cell r="A695">
            <v>36797</v>
          </cell>
          <cell r="B695">
            <v>498</v>
          </cell>
          <cell r="C695">
            <v>79</v>
          </cell>
          <cell r="D695">
            <v>631</v>
          </cell>
          <cell r="E695">
            <v>242</v>
          </cell>
          <cell r="F695">
            <v>-42</v>
          </cell>
          <cell r="G695">
            <v>-998</v>
          </cell>
          <cell r="H695">
            <v>-477</v>
          </cell>
          <cell r="I695">
            <v>1783</v>
          </cell>
          <cell r="J695">
            <v>1829</v>
          </cell>
          <cell r="K695">
            <v>2833</v>
          </cell>
          <cell r="L695">
            <v>18</v>
          </cell>
          <cell r="M695">
            <v>0</v>
          </cell>
        </row>
        <row r="696">
          <cell r="A696">
            <v>36798</v>
          </cell>
          <cell r="B696">
            <v>465</v>
          </cell>
          <cell r="C696">
            <v>73</v>
          </cell>
          <cell r="D696">
            <v>645</v>
          </cell>
          <cell r="E696">
            <v>254</v>
          </cell>
          <cell r="F696">
            <v>28</v>
          </cell>
          <cell r="G696">
            <v>-898</v>
          </cell>
          <cell r="H696">
            <v>-428</v>
          </cell>
          <cell r="I696">
            <v>1781</v>
          </cell>
          <cell r="J696">
            <v>1872</v>
          </cell>
          <cell r="K696">
            <v>2913</v>
          </cell>
          <cell r="L696">
            <v>77</v>
          </cell>
          <cell r="M696">
            <v>0</v>
          </cell>
        </row>
        <row r="697">
          <cell r="A697">
            <v>36799</v>
          </cell>
          <cell r="B697">
            <v>469</v>
          </cell>
          <cell r="C697">
            <v>78</v>
          </cell>
          <cell r="D697">
            <v>617</v>
          </cell>
          <cell r="E697">
            <v>270</v>
          </cell>
          <cell r="F697">
            <v>0</v>
          </cell>
          <cell r="G697">
            <v>-889</v>
          </cell>
          <cell r="H697">
            <v>-376</v>
          </cell>
          <cell r="I697">
            <v>1775</v>
          </cell>
          <cell r="J697">
            <v>1855</v>
          </cell>
          <cell r="K697">
            <v>3014</v>
          </cell>
          <cell r="L697">
            <v>67</v>
          </cell>
          <cell r="M697">
            <v>0</v>
          </cell>
        </row>
        <row r="698">
          <cell r="A698">
            <v>36800</v>
          </cell>
          <cell r="B698">
            <v>462</v>
          </cell>
          <cell r="C698">
            <v>76</v>
          </cell>
          <cell r="D698">
            <v>616</v>
          </cell>
          <cell r="E698">
            <v>280</v>
          </cell>
          <cell r="F698">
            <v>-24</v>
          </cell>
          <cell r="G698">
            <v>-894</v>
          </cell>
          <cell r="H698">
            <v>-396</v>
          </cell>
          <cell r="I698">
            <v>1832</v>
          </cell>
          <cell r="J698">
            <v>1819</v>
          </cell>
          <cell r="K698">
            <v>3013</v>
          </cell>
          <cell r="L698">
            <v>-8</v>
          </cell>
          <cell r="M698">
            <v>0</v>
          </cell>
        </row>
        <row r="699">
          <cell r="A699">
            <v>36801</v>
          </cell>
          <cell r="B699">
            <v>454</v>
          </cell>
          <cell r="C699">
            <v>76</v>
          </cell>
          <cell r="D699">
            <v>588</v>
          </cell>
          <cell r="E699">
            <v>278</v>
          </cell>
          <cell r="F699">
            <v>-28</v>
          </cell>
          <cell r="G699">
            <v>-906</v>
          </cell>
          <cell r="H699">
            <v>-448</v>
          </cell>
          <cell r="I699">
            <v>1885</v>
          </cell>
          <cell r="J699">
            <v>1774</v>
          </cell>
          <cell r="K699">
            <v>2899</v>
          </cell>
          <cell r="L699">
            <v>-94</v>
          </cell>
          <cell r="M699">
            <v>-70</v>
          </cell>
        </row>
        <row r="700">
          <cell r="A700">
            <v>36802</v>
          </cell>
          <cell r="B700">
            <v>431</v>
          </cell>
          <cell r="C700">
            <v>72</v>
          </cell>
          <cell r="D700">
            <v>605</v>
          </cell>
          <cell r="E700">
            <v>283</v>
          </cell>
          <cell r="F700">
            <v>-47</v>
          </cell>
          <cell r="G700">
            <v>-922</v>
          </cell>
          <cell r="H700">
            <v>-472</v>
          </cell>
          <cell r="I700">
            <v>2213</v>
          </cell>
          <cell r="J700">
            <v>2155</v>
          </cell>
          <cell r="K700">
            <v>2813</v>
          </cell>
          <cell r="L700">
            <v>-58</v>
          </cell>
          <cell r="M700">
            <v>0</v>
          </cell>
        </row>
        <row r="701">
          <cell r="A701">
            <v>36803</v>
          </cell>
          <cell r="B701">
            <v>432</v>
          </cell>
          <cell r="C701">
            <v>75</v>
          </cell>
          <cell r="D701">
            <v>606</v>
          </cell>
          <cell r="E701">
            <v>261</v>
          </cell>
          <cell r="F701">
            <v>-37</v>
          </cell>
          <cell r="G701">
            <v>-932</v>
          </cell>
          <cell r="H701">
            <v>-481</v>
          </cell>
          <cell r="I701">
            <v>2285</v>
          </cell>
          <cell r="J701">
            <v>2225</v>
          </cell>
          <cell r="K701">
            <v>2741</v>
          </cell>
          <cell r="L701">
            <v>-61</v>
          </cell>
          <cell r="M701">
            <v>0</v>
          </cell>
        </row>
        <row r="702">
          <cell r="A702">
            <v>36804</v>
          </cell>
          <cell r="B702">
            <v>432</v>
          </cell>
          <cell r="C702">
            <v>81</v>
          </cell>
          <cell r="D702">
            <v>635</v>
          </cell>
          <cell r="E702">
            <v>277</v>
          </cell>
          <cell r="F702">
            <v>-30</v>
          </cell>
          <cell r="G702">
            <v>-901</v>
          </cell>
          <cell r="H702">
            <v>-447</v>
          </cell>
          <cell r="I702">
            <v>2243</v>
          </cell>
          <cell r="J702">
            <v>2255</v>
          </cell>
          <cell r="K702">
            <v>2744</v>
          </cell>
          <cell r="L702">
            <v>12</v>
          </cell>
          <cell r="M702">
            <v>0</v>
          </cell>
        </row>
        <row r="703">
          <cell r="A703">
            <v>36805</v>
          </cell>
          <cell r="B703">
            <v>448</v>
          </cell>
          <cell r="C703">
            <v>79</v>
          </cell>
          <cell r="D703">
            <v>642</v>
          </cell>
          <cell r="E703">
            <v>283</v>
          </cell>
          <cell r="F703">
            <v>-1</v>
          </cell>
          <cell r="G703">
            <v>-933</v>
          </cell>
          <cell r="H703">
            <v>-447</v>
          </cell>
          <cell r="I703">
            <v>2255</v>
          </cell>
          <cell r="J703">
            <v>2293</v>
          </cell>
          <cell r="K703">
            <v>2763</v>
          </cell>
          <cell r="L703">
            <v>38</v>
          </cell>
          <cell r="M703">
            <v>-28</v>
          </cell>
        </row>
        <row r="704">
          <cell r="A704">
            <v>36806</v>
          </cell>
          <cell r="B704">
            <v>445</v>
          </cell>
          <cell r="C704">
            <v>82</v>
          </cell>
          <cell r="D704">
            <v>633</v>
          </cell>
          <cell r="E704">
            <v>281</v>
          </cell>
          <cell r="F704">
            <v>60</v>
          </cell>
          <cell r="G704">
            <v>-966</v>
          </cell>
          <cell r="H704">
            <v>-404</v>
          </cell>
          <cell r="I704">
            <v>2285</v>
          </cell>
          <cell r="J704">
            <v>2362</v>
          </cell>
          <cell r="K704">
            <v>2845</v>
          </cell>
          <cell r="L704">
            <v>77</v>
          </cell>
          <cell r="M704">
            <v>0</v>
          </cell>
        </row>
        <row r="705">
          <cell r="A705">
            <v>36807</v>
          </cell>
          <cell r="B705">
            <v>455</v>
          </cell>
          <cell r="C705">
            <v>75</v>
          </cell>
          <cell r="D705">
            <v>623</v>
          </cell>
          <cell r="E705">
            <v>285</v>
          </cell>
          <cell r="F705">
            <v>64</v>
          </cell>
          <cell r="G705">
            <v>-980</v>
          </cell>
          <cell r="H705">
            <v>-395</v>
          </cell>
          <cell r="I705">
            <v>2270</v>
          </cell>
          <cell r="J705">
            <v>2337</v>
          </cell>
          <cell r="K705">
            <v>2936</v>
          </cell>
          <cell r="L705">
            <v>67</v>
          </cell>
          <cell r="M705">
            <v>0</v>
          </cell>
        </row>
        <row r="706">
          <cell r="A706">
            <v>36808</v>
          </cell>
          <cell r="B706">
            <v>455</v>
          </cell>
          <cell r="C706">
            <v>73</v>
          </cell>
          <cell r="D706">
            <v>595</v>
          </cell>
          <cell r="E706">
            <v>285</v>
          </cell>
          <cell r="F706">
            <v>48</v>
          </cell>
          <cell r="G706">
            <v>-973</v>
          </cell>
          <cell r="H706">
            <v>-409</v>
          </cell>
          <cell r="I706">
            <v>2294</v>
          </cell>
          <cell r="J706">
            <v>2308</v>
          </cell>
          <cell r="K706">
            <v>2964</v>
          </cell>
          <cell r="L706">
            <v>14</v>
          </cell>
          <cell r="M706">
            <v>0</v>
          </cell>
        </row>
        <row r="707">
          <cell r="A707">
            <v>36809</v>
          </cell>
          <cell r="B707">
            <v>460</v>
          </cell>
          <cell r="C707">
            <v>80</v>
          </cell>
          <cell r="D707">
            <v>653</v>
          </cell>
          <cell r="E707">
            <v>283</v>
          </cell>
          <cell r="F707">
            <v>49</v>
          </cell>
          <cell r="G707">
            <v>-1000</v>
          </cell>
          <cell r="H707">
            <v>-432</v>
          </cell>
          <cell r="I707">
            <v>2353</v>
          </cell>
          <cell r="J707">
            <v>2365</v>
          </cell>
          <cell r="K707">
            <v>2962</v>
          </cell>
          <cell r="L707">
            <v>12</v>
          </cell>
          <cell r="M707">
            <v>-25</v>
          </cell>
        </row>
        <row r="708">
          <cell r="A708">
            <v>36810</v>
          </cell>
          <cell r="B708">
            <v>449</v>
          </cell>
          <cell r="C708">
            <v>80</v>
          </cell>
          <cell r="D708">
            <v>600</v>
          </cell>
          <cell r="E708">
            <v>275</v>
          </cell>
          <cell r="F708">
            <v>51</v>
          </cell>
          <cell r="G708">
            <v>-1076</v>
          </cell>
          <cell r="H708">
            <v>-430</v>
          </cell>
          <cell r="I708">
            <v>2353</v>
          </cell>
          <cell r="J708">
            <v>2314</v>
          </cell>
          <cell r="K708">
            <v>2909</v>
          </cell>
          <cell r="L708">
            <v>-39</v>
          </cell>
          <cell r="M708">
            <v>0</v>
          </cell>
        </row>
        <row r="709">
          <cell r="A709">
            <v>36811</v>
          </cell>
          <cell r="B709">
            <v>458</v>
          </cell>
          <cell r="C709">
            <v>78</v>
          </cell>
          <cell r="D709">
            <v>619</v>
          </cell>
          <cell r="E709">
            <v>261</v>
          </cell>
          <cell r="F709">
            <v>136</v>
          </cell>
          <cell r="G709">
            <v>-1106</v>
          </cell>
          <cell r="H709">
            <v>-388</v>
          </cell>
          <cell r="I709">
            <v>2411</v>
          </cell>
          <cell r="J709">
            <v>2381</v>
          </cell>
          <cell r="K709">
            <v>2862</v>
          </cell>
          <cell r="L709">
            <v>-30</v>
          </cell>
          <cell r="M709">
            <v>-88</v>
          </cell>
        </row>
        <row r="710">
          <cell r="A710">
            <v>36812</v>
          </cell>
          <cell r="B710">
            <v>474</v>
          </cell>
          <cell r="C710">
            <v>81</v>
          </cell>
          <cell r="D710">
            <v>620</v>
          </cell>
          <cell r="E710">
            <v>266</v>
          </cell>
          <cell r="F710">
            <v>26</v>
          </cell>
          <cell r="G710">
            <v>-936</v>
          </cell>
          <cell r="H710">
            <v>-412</v>
          </cell>
          <cell r="I710">
            <v>2272</v>
          </cell>
          <cell r="J710">
            <v>2316</v>
          </cell>
          <cell r="K710">
            <v>2916</v>
          </cell>
          <cell r="L710">
            <v>44</v>
          </cell>
          <cell r="M710">
            <v>-69</v>
          </cell>
        </row>
        <row r="711">
          <cell r="A711">
            <v>36813</v>
          </cell>
          <cell r="B711">
            <v>438</v>
          </cell>
          <cell r="C711">
            <v>80</v>
          </cell>
          <cell r="D711">
            <v>628</v>
          </cell>
          <cell r="E711">
            <v>274</v>
          </cell>
          <cell r="F711">
            <v>10</v>
          </cell>
          <cell r="G711">
            <v>-971</v>
          </cell>
          <cell r="H711">
            <v>-436</v>
          </cell>
          <cell r="I711">
            <v>2340</v>
          </cell>
          <cell r="J711">
            <v>2315</v>
          </cell>
          <cell r="K711">
            <v>2905</v>
          </cell>
          <cell r="L711">
            <v>-25</v>
          </cell>
          <cell r="M711">
            <v>-85</v>
          </cell>
        </row>
        <row r="712">
          <cell r="A712">
            <v>36814</v>
          </cell>
          <cell r="B712">
            <v>452</v>
          </cell>
          <cell r="C712">
            <v>78</v>
          </cell>
          <cell r="D712">
            <v>629</v>
          </cell>
          <cell r="E712">
            <v>269</v>
          </cell>
          <cell r="F712">
            <v>0</v>
          </cell>
          <cell r="G712">
            <v>-963</v>
          </cell>
          <cell r="H712">
            <v>-477</v>
          </cell>
          <cell r="I712">
            <v>2280</v>
          </cell>
          <cell r="J712">
            <v>2295</v>
          </cell>
          <cell r="K712">
            <v>2915</v>
          </cell>
          <cell r="L712">
            <v>15</v>
          </cell>
          <cell r="M712">
            <v>-51</v>
          </cell>
        </row>
        <row r="713">
          <cell r="A713">
            <v>36815</v>
          </cell>
          <cell r="B713">
            <v>438</v>
          </cell>
          <cell r="C713">
            <v>60</v>
          </cell>
          <cell r="D713">
            <v>628</v>
          </cell>
          <cell r="E713">
            <v>271</v>
          </cell>
          <cell r="F713">
            <v>51</v>
          </cell>
          <cell r="G713">
            <v>-966</v>
          </cell>
          <cell r="H713">
            <v>-520</v>
          </cell>
          <cell r="I713">
            <v>2302</v>
          </cell>
          <cell r="J713">
            <v>2270</v>
          </cell>
          <cell r="K713">
            <v>2888</v>
          </cell>
          <cell r="L713">
            <v>-32</v>
          </cell>
          <cell r="M713">
            <v>-51</v>
          </cell>
        </row>
        <row r="714">
          <cell r="A714">
            <v>36816</v>
          </cell>
          <cell r="B714">
            <v>439</v>
          </cell>
          <cell r="C714">
            <v>60</v>
          </cell>
          <cell r="D714">
            <v>632</v>
          </cell>
          <cell r="E714">
            <v>269</v>
          </cell>
          <cell r="F714">
            <v>18</v>
          </cell>
          <cell r="G714">
            <v>-1014</v>
          </cell>
          <cell r="H714">
            <v>-340</v>
          </cell>
          <cell r="I714">
            <v>2253</v>
          </cell>
          <cell r="J714">
            <v>2260</v>
          </cell>
          <cell r="K714">
            <v>2880</v>
          </cell>
          <cell r="L714">
            <v>-7</v>
          </cell>
          <cell r="M714">
            <v>-76</v>
          </cell>
        </row>
        <row r="715">
          <cell r="A715">
            <v>36817</v>
          </cell>
          <cell r="B715">
            <v>461</v>
          </cell>
          <cell r="C715">
            <v>59</v>
          </cell>
          <cell r="D715">
            <v>614</v>
          </cell>
          <cell r="E715">
            <v>232</v>
          </cell>
          <cell r="F715">
            <v>13</v>
          </cell>
          <cell r="G715">
            <v>-1010</v>
          </cell>
          <cell r="H715">
            <v>-334</v>
          </cell>
          <cell r="I715">
            <v>2240</v>
          </cell>
          <cell r="J715">
            <v>2156</v>
          </cell>
          <cell r="K715">
            <v>2811</v>
          </cell>
          <cell r="L715">
            <v>-57</v>
          </cell>
          <cell r="M715">
            <v>-75</v>
          </cell>
        </row>
        <row r="716">
          <cell r="A716">
            <v>36818</v>
          </cell>
          <cell r="B716">
            <v>336</v>
          </cell>
          <cell r="C716">
            <v>52</v>
          </cell>
          <cell r="D716">
            <v>585</v>
          </cell>
          <cell r="E716">
            <v>238</v>
          </cell>
          <cell r="F716">
            <v>0</v>
          </cell>
          <cell r="G716">
            <v>-1010</v>
          </cell>
          <cell r="H716">
            <v>-322</v>
          </cell>
          <cell r="I716">
            <v>2035</v>
          </cell>
          <cell r="J716">
            <v>1935</v>
          </cell>
          <cell r="K716">
            <v>2650</v>
          </cell>
          <cell r="L716">
            <v>-125</v>
          </cell>
          <cell r="M716">
            <v>-80</v>
          </cell>
        </row>
        <row r="717">
          <cell r="A717">
            <v>36819</v>
          </cell>
          <cell r="B717">
            <v>458</v>
          </cell>
          <cell r="C717">
            <v>78</v>
          </cell>
          <cell r="D717">
            <v>580</v>
          </cell>
          <cell r="E717">
            <v>278</v>
          </cell>
          <cell r="F717">
            <v>0</v>
          </cell>
          <cell r="G717">
            <v>-1032</v>
          </cell>
          <cell r="H717">
            <v>-382</v>
          </cell>
          <cell r="I717">
            <v>2242</v>
          </cell>
          <cell r="J717">
            <v>2255</v>
          </cell>
          <cell r="K717">
            <v>2724</v>
          </cell>
          <cell r="L717">
            <v>13</v>
          </cell>
          <cell r="M717">
            <v>-77</v>
          </cell>
        </row>
        <row r="718">
          <cell r="A718">
            <v>36820</v>
          </cell>
          <cell r="B718">
            <v>446</v>
          </cell>
          <cell r="C718">
            <v>77</v>
          </cell>
          <cell r="D718">
            <v>585</v>
          </cell>
          <cell r="E718">
            <v>273</v>
          </cell>
          <cell r="F718">
            <v>65</v>
          </cell>
          <cell r="G718">
            <v>-990</v>
          </cell>
          <cell r="H718">
            <v>-390</v>
          </cell>
          <cell r="I718">
            <v>2255</v>
          </cell>
          <cell r="J718">
            <v>2258</v>
          </cell>
          <cell r="K718">
            <v>2740</v>
          </cell>
          <cell r="L718">
            <v>7</v>
          </cell>
          <cell r="M718">
            <v>-65</v>
          </cell>
        </row>
        <row r="719">
          <cell r="A719">
            <v>36821</v>
          </cell>
          <cell r="B719">
            <v>434</v>
          </cell>
          <cell r="C719">
            <v>80</v>
          </cell>
          <cell r="D719">
            <v>609</v>
          </cell>
          <cell r="E719">
            <v>273</v>
          </cell>
          <cell r="F719">
            <v>27</v>
          </cell>
          <cell r="G719">
            <v>-1017</v>
          </cell>
          <cell r="H719">
            <v>-383</v>
          </cell>
          <cell r="I719">
            <v>2267</v>
          </cell>
          <cell r="J719">
            <v>2266</v>
          </cell>
          <cell r="K719">
            <v>2738</v>
          </cell>
          <cell r="L719">
            <v>1</v>
          </cell>
          <cell r="M719">
            <v>-67</v>
          </cell>
        </row>
        <row r="720">
          <cell r="A720">
            <v>36822</v>
          </cell>
          <cell r="B720">
            <v>435</v>
          </cell>
          <cell r="C720">
            <v>82</v>
          </cell>
          <cell r="D720">
            <v>621</v>
          </cell>
          <cell r="E720">
            <v>278</v>
          </cell>
          <cell r="F720">
            <v>11</v>
          </cell>
          <cell r="G720">
            <v>-980</v>
          </cell>
          <cell r="H720">
            <v>-375</v>
          </cell>
          <cell r="I720">
            <v>2232</v>
          </cell>
          <cell r="J720">
            <v>2283</v>
          </cell>
          <cell r="K720">
            <v>2781</v>
          </cell>
          <cell r="L720">
            <v>42</v>
          </cell>
          <cell r="M720">
            <v>-67</v>
          </cell>
        </row>
        <row r="721">
          <cell r="A721">
            <v>36823</v>
          </cell>
          <cell r="B721">
            <v>437</v>
          </cell>
          <cell r="C721">
            <v>77</v>
          </cell>
          <cell r="D721">
            <v>563</v>
          </cell>
          <cell r="E721">
            <v>275</v>
          </cell>
          <cell r="F721">
            <v>73</v>
          </cell>
          <cell r="G721">
            <v>-947</v>
          </cell>
          <cell r="H721">
            <v>-398</v>
          </cell>
          <cell r="I721">
            <v>2210</v>
          </cell>
          <cell r="J721">
            <v>2211</v>
          </cell>
          <cell r="K721">
            <v>2770</v>
          </cell>
          <cell r="L721">
            <v>1</v>
          </cell>
          <cell r="M721">
            <v>-127</v>
          </cell>
        </row>
        <row r="722">
          <cell r="A722">
            <v>36824</v>
          </cell>
          <cell r="B722">
            <v>432</v>
          </cell>
          <cell r="C722">
            <v>77</v>
          </cell>
          <cell r="D722">
            <v>605</v>
          </cell>
          <cell r="E722">
            <v>269</v>
          </cell>
          <cell r="F722">
            <v>108</v>
          </cell>
          <cell r="G722">
            <v>-1010</v>
          </cell>
          <cell r="H722">
            <v>-444</v>
          </cell>
          <cell r="I722">
            <v>2353</v>
          </cell>
          <cell r="J722">
            <v>2358</v>
          </cell>
          <cell r="K722">
            <v>2772</v>
          </cell>
          <cell r="L722">
            <v>5</v>
          </cell>
          <cell r="M722">
            <v>-148</v>
          </cell>
        </row>
        <row r="723">
          <cell r="A723">
            <v>36825</v>
          </cell>
          <cell r="B723">
            <v>437</v>
          </cell>
          <cell r="C723">
            <v>79</v>
          </cell>
          <cell r="D723">
            <v>603</v>
          </cell>
          <cell r="E723">
            <v>280</v>
          </cell>
          <cell r="F723">
            <v>93</v>
          </cell>
          <cell r="G723">
            <v>-923</v>
          </cell>
          <cell r="H723">
            <v>-462</v>
          </cell>
          <cell r="I723">
            <v>2315</v>
          </cell>
          <cell r="J723">
            <v>2225</v>
          </cell>
          <cell r="K723">
            <v>2868</v>
          </cell>
          <cell r="L723">
            <v>90</v>
          </cell>
          <cell r="M723">
            <v>-54</v>
          </cell>
        </row>
        <row r="724">
          <cell r="A724">
            <v>36826</v>
          </cell>
          <cell r="B724">
            <v>430</v>
          </cell>
          <cell r="C724">
            <v>80</v>
          </cell>
          <cell r="D724">
            <v>597</v>
          </cell>
          <cell r="E724">
            <v>283</v>
          </cell>
          <cell r="F724">
            <v>3</v>
          </cell>
          <cell r="G724">
            <v>-955</v>
          </cell>
          <cell r="H724">
            <v>-490</v>
          </cell>
          <cell r="I724">
            <v>2218</v>
          </cell>
          <cell r="J724">
            <v>2283</v>
          </cell>
          <cell r="K724">
            <v>2901</v>
          </cell>
          <cell r="L724">
            <v>15</v>
          </cell>
          <cell r="M724">
            <v>0</v>
          </cell>
        </row>
        <row r="725">
          <cell r="A725">
            <v>36827</v>
          </cell>
          <cell r="B725">
            <v>431</v>
          </cell>
          <cell r="C725">
            <v>79</v>
          </cell>
          <cell r="D725">
            <v>607</v>
          </cell>
          <cell r="E725">
            <v>290</v>
          </cell>
          <cell r="F725">
            <v>9</v>
          </cell>
          <cell r="G725">
            <v>-952</v>
          </cell>
          <cell r="H725">
            <v>-503</v>
          </cell>
          <cell r="I725">
            <v>2070</v>
          </cell>
          <cell r="J725">
            <v>2077</v>
          </cell>
          <cell r="K725">
            <v>2910</v>
          </cell>
          <cell r="L725">
            <v>7</v>
          </cell>
          <cell r="M725">
            <v>-40</v>
          </cell>
        </row>
        <row r="726">
          <cell r="A726">
            <v>36828</v>
          </cell>
          <cell r="B726">
            <v>419</v>
          </cell>
          <cell r="C726">
            <v>79</v>
          </cell>
          <cell r="D726">
            <v>621</v>
          </cell>
          <cell r="E726">
            <v>263</v>
          </cell>
          <cell r="F726">
            <v>9</v>
          </cell>
          <cell r="G726">
            <v>-985</v>
          </cell>
          <cell r="H726">
            <v>-491</v>
          </cell>
          <cell r="I726">
            <v>2280</v>
          </cell>
          <cell r="J726">
            <v>2220</v>
          </cell>
          <cell r="K726">
            <v>2855</v>
          </cell>
          <cell r="L726">
            <v>-60</v>
          </cell>
          <cell r="M726">
            <v>-34</v>
          </cell>
        </row>
        <row r="727">
          <cell r="A727">
            <v>36829</v>
          </cell>
          <cell r="B727">
            <v>432</v>
          </cell>
          <cell r="C727">
            <v>80</v>
          </cell>
          <cell r="D727">
            <v>615</v>
          </cell>
          <cell r="E727">
            <v>283</v>
          </cell>
          <cell r="F727">
            <v>64</v>
          </cell>
          <cell r="G727">
            <v>-972</v>
          </cell>
          <cell r="H727">
            <v>-540</v>
          </cell>
          <cell r="I727">
            <v>2282</v>
          </cell>
          <cell r="J727">
            <v>2426</v>
          </cell>
          <cell r="K727">
            <v>2898</v>
          </cell>
          <cell r="L727">
            <v>49</v>
          </cell>
          <cell r="M727">
            <v>0</v>
          </cell>
        </row>
        <row r="728">
          <cell r="A728">
            <v>36830</v>
          </cell>
          <cell r="B728">
            <v>426</v>
          </cell>
          <cell r="C728">
            <v>77</v>
          </cell>
          <cell r="D728">
            <v>609</v>
          </cell>
          <cell r="E728">
            <v>295</v>
          </cell>
          <cell r="F728">
            <v>183</v>
          </cell>
          <cell r="G728">
            <v>-956</v>
          </cell>
          <cell r="H728">
            <v>-566</v>
          </cell>
          <cell r="I728">
            <v>2372</v>
          </cell>
          <cell r="J728">
            <v>2315</v>
          </cell>
          <cell r="K728">
            <v>2840</v>
          </cell>
          <cell r="L728">
            <v>-61</v>
          </cell>
          <cell r="M728">
            <v>0</v>
          </cell>
        </row>
        <row r="729">
          <cell r="A729">
            <v>36831</v>
          </cell>
          <cell r="B729">
            <v>443</v>
          </cell>
          <cell r="C729">
            <v>78</v>
          </cell>
          <cell r="D729">
            <v>604</v>
          </cell>
          <cell r="E729">
            <v>286</v>
          </cell>
          <cell r="F729">
            <v>100</v>
          </cell>
          <cell r="G729">
            <v>-1015</v>
          </cell>
          <cell r="H729">
            <v>-549</v>
          </cell>
          <cell r="I729">
            <v>2442</v>
          </cell>
          <cell r="J729">
            <v>2438</v>
          </cell>
          <cell r="K729">
            <v>2842</v>
          </cell>
          <cell r="L729">
            <v>6</v>
          </cell>
          <cell r="M729">
            <v>-123</v>
          </cell>
        </row>
        <row r="730">
          <cell r="A730">
            <v>36832</v>
          </cell>
          <cell r="B730">
            <v>420</v>
          </cell>
          <cell r="C730">
            <v>80</v>
          </cell>
          <cell r="D730">
            <v>609</v>
          </cell>
          <cell r="E730">
            <v>285</v>
          </cell>
          <cell r="F730">
            <v>76</v>
          </cell>
          <cell r="G730">
            <v>-1055</v>
          </cell>
          <cell r="H730">
            <v>-537</v>
          </cell>
          <cell r="I730">
            <v>2414</v>
          </cell>
          <cell r="J730">
            <v>2440</v>
          </cell>
          <cell r="K730">
            <v>2908</v>
          </cell>
          <cell r="L730">
            <v>60</v>
          </cell>
          <cell r="M730">
            <v>-42</v>
          </cell>
        </row>
        <row r="731">
          <cell r="A731">
            <v>36833</v>
          </cell>
          <cell r="B731">
            <v>443</v>
          </cell>
          <cell r="C731">
            <v>79</v>
          </cell>
          <cell r="D731">
            <v>522</v>
          </cell>
          <cell r="E731">
            <v>285</v>
          </cell>
          <cell r="F731">
            <v>27</v>
          </cell>
          <cell r="G731">
            <v>-1052</v>
          </cell>
          <cell r="H731">
            <v>-522</v>
          </cell>
          <cell r="I731">
            <v>2409</v>
          </cell>
          <cell r="J731">
            <v>2426</v>
          </cell>
          <cell r="K731">
            <v>2930</v>
          </cell>
          <cell r="L731">
            <v>13</v>
          </cell>
          <cell r="M731">
            <v>-47</v>
          </cell>
        </row>
        <row r="732">
          <cell r="A732">
            <v>36834</v>
          </cell>
          <cell r="B732">
            <v>440</v>
          </cell>
          <cell r="C732">
            <v>79</v>
          </cell>
          <cell r="D732">
            <v>616</v>
          </cell>
          <cell r="E732">
            <v>281</v>
          </cell>
          <cell r="F732">
            <v>99</v>
          </cell>
          <cell r="G732">
            <v>-1060</v>
          </cell>
          <cell r="H732">
            <v>-553</v>
          </cell>
          <cell r="I732">
            <v>2490</v>
          </cell>
          <cell r="J732">
            <v>2521</v>
          </cell>
          <cell r="K732">
            <v>2959</v>
          </cell>
          <cell r="L732">
            <v>31</v>
          </cell>
          <cell r="M732">
            <v>-136</v>
          </cell>
        </row>
        <row r="733">
          <cell r="A733">
            <v>36835</v>
          </cell>
          <cell r="B733">
            <v>444</v>
          </cell>
          <cell r="C733">
            <v>79</v>
          </cell>
          <cell r="D733">
            <v>636</v>
          </cell>
          <cell r="E733">
            <v>289</v>
          </cell>
          <cell r="F733">
            <v>95</v>
          </cell>
          <cell r="G733">
            <v>-1074</v>
          </cell>
          <cell r="H733">
            <v>-521</v>
          </cell>
          <cell r="I733">
            <v>2491</v>
          </cell>
          <cell r="J733">
            <v>2504</v>
          </cell>
          <cell r="K733">
            <v>2974</v>
          </cell>
          <cell r="L733">
            <v>13</v>
          </cell>
          <cell r="M733">
            <v>-137</v>
          </cell>
        </row>
        <row r="734">
          <cell r="A734">
            <v>36836</v>
          </cell>
          <cell r="B734">
            <v>387</v>
          </cell>
          <cell r="C734">
            <v>79</v>
          </cell>
          <cell r="D734">
            <v>626</v>
          </cell>
          <cell r="E734">
            <v>277</v>
          </cell>
          <cell r="F734">
            <v>77</v>
          </cell>
          <cell r="G734">
            <v>-1065</v>
          </cell>
          <cell r="H734">
            <v>-549</v>
          </cell>
          <cell r="I734">
            <v>2413</v>
          </cell>
          <cell r="J734">
            <v>2404</v>
          </cell>
          <cell r="K734">
            <v>2968</v>
          </cell>
          <cell r="L734">
            <v>-9</v>
          </cell>
          <cell r="M734">
            <v>-116</v>
          </cell>
        </row>
        <row r="735">
          <cell r="A735">
            <v>36837</v>
          </cell>
          <cell r="B735">
            <v>439</v>
          </cell>
          <cell r="C735">
            <v>78</v>
          </cell>
          <cell r="D735">
            <v>580</v>
          </cell>
          <cell r="E735">
            <v>280</v>
          </cell>
          <cell r="F735">
            <v>99</v>
          </cell>
          <cell r="G735">
            <v>-1090</v>
          </cell>
          <cell r="H735">
            <v>-541</v>
          </cell>
          <cell r="I735">
            <v>2471</v>
          </cell>
          <cell r="J735">
            <v>2447</v>
          </cell>
          <cell r="K735">
            <v>2918</v>
          </cell>
          <cell r="L735">
            <v>-46</v>
          </cell>
          <cell r="M735">
            <v>-136</v>
          </cell>
        </row>
        <row r="736">
          <cell r="A736">
            <v>36838</v>
          </cell>
          <cell r="B736">
            <v>443</v>
          </cell>
          <cell r="C736">
            <v>75</v>
          </cell>
          <cell r="D736">
            <v>603</v>
          </cell>
          <cell r="E736">
            <v>287</v>
          </cell>
          <cell r="F736">
            <v>83</v>
          </cell>
          <cell r="G736">
            <v>-1044</v>
          </cell>
          <cell r="H736">
            <v>-571</v>
          </cell>
          <cell r="I736">
            <v>2468</v>
          </cell>
          <cell r="J736">
            <v>2440</v>
          </cell>
          <cell r="K736">
            <v>2905</v>
          </cell>
          <cell r="L736">
            <v>-21</v>
          </cell>
          <cell r="M736">
            <v>-125</v>
          </cell>
        </row>
        <row r="737">
          <cell r="A737">
            <v>36839</v>
          </cell>
          <cell r="B737">
            <v>439</v>
          </cell>
          <cell r="C737">
            <v>74</v>
          </cell>
          <cell r="D737">
            <v>638</v>
          </cell>
          <cell r="E737">
            <v>276</v>
          </cell>
          <cell r="F737">
            <v>72</v>
          </cell>
          <cell r="G737">
            <v>-1057</v>
          </cell>
          <cell r="H737">
            <v>-568</v>
          </cell>
          <cell r="I737">
            <v>2503</v>
          </cell>
          <cell r="J737">
            <v>2474</v>
          </cell>
          <cell r="K737">
            <v>2841</v>
          </cell>
          <cell r="L737">
            <v>-58</v>
          </cell>
          <cell r="M737">
            <v>-125</v>
          </cell>
        </row>
        <row r="738">
          <cell r="A738">
            <v>36840</v>
          </cell>
          <cell r="B738">
            <v>438</v>
          </cell>
          <cell r="C738">
            <v>68</v>
          </cell>
          <cell r="D738">
            <v>632</v>
          </cell>
          <cell r="E738">
            <v>212</v>
          </cell>
          <cell r="F738">
            <v>133</v>
          </cell>
          <cell r="G738">
            <v>-1056</v>
          </cell>
          <cell r="H738">
            <v>-534</v>
          </cell>
          <cell r="I738">
            <v>2512</v>
          </cell>
          <cell r="J738">
            <v>2480</v>
          </cell>
          <cell r="K738">
            <v>2805</v>
          </cell>
          <cell r="L738">
            <v>-20</v>
          </cell>
          <cell r="M738">
            <v>-126</v>
          </cell>
        </row>
        <row r="739">
          <cell r="A739">
            <v>36841</v>
          </cell>
          <cell r="B739">
            <v>438</v>
          </cell>
          <cell r="C739">
            <v>68</v>
          </cell>
          <cell r="D739">
            <v>632</v>
          </cell>
          <cell r="E739">
            <v>212</v>
          </cell>
          <cell r="F739">
            <v>133</v>
          </cell>
          <cell r="G739">
            <v>-1056</v>
          </cell>
          <cell r="H739">
            <v>-569</v>
          </cell>
          <cell r="I739">
            <v>2512</v>
          </cell>
          <cell r="J739">
            <v>2490</v>
          </cell>
          <cell r="K739">
            <v>2819</v>
          </cell>
          <cell r="L739">
            <v>-22</v>
          </cell>
          <cell r="M739">
            <v>-129</v>
          </cell>
        </row>
        <row r="740">
          <cell r="A740">
            <v>36842</v>
          </cell>
          <cell r="B740">
            <v>454</v>
          </cell>
          <cell r="C740">
            <v>80</v>
          </cell>
          <cell r="D740">
            <v>591</v>
          </cell>
          <cell r="E740">
            <v>288</v>
          </cell>
          <cell r="F740">
            <v>64</v>
          </cell>
          <cell r="G740">
            <v>-1048</v>
          </cell>
          <cell r="H740">
            <v>-550</v>
          </cell>
          <cell r="I740">
            <v>2505</v>
          </cell>
          <cell r="J740">
            <v>2530</v>
          </cell>
          <cell r="K740">
            <v>2824</v>
          </cell>
          <cell r="L740">
            <v>20</v>
          </cell>
          <cell r="M740">
            <v>-91</v>
          </cell>
        </row>
        <row r="741">
          <cell r="A741">
            <v>36843</v>
          </cell>
          <cell r="B741">
            <v>437</v>
          </cell>
          <cell r="C741">
            <v>79</v>
          </cell>
          <cell r="D741">
            <v>614</v>
          </cell>
          <cell r="E741">
            <v>290</v>
          </cell>
          <cell r="F741">
            <v>61</v>
          </cell>
          <cell r="G741">
            <v>-1053</v>
          </cell>
          <cell r="H741">
            <v>-546</v>
          </cell>
          <cell r="I741">
            <v>2521</v>
          </cell>
          <cell r="J741">
            <v>2530</v>
          </cell>
          <cell r="K741">
            <v>2834</v>
          </cell>
          <cell r="L741">
            <v>4</v>
          </cell>
          <cell r="M741">
            <v>-61</v>
          </cell>
        </row>
        <row r="742">
          <cell r="A742">
            <v>36844</v>
          </cell>
          <cell r="B742">
            <v>420</v>
          </cell>
          <cell r="C742">
            <v>80</v>
          </cell>
          <cell r="D742">
            <v>625</v>
          </cell>
          <cell r="E742">
            <v>305</v>
          </cell>
          <cell r="F742">
            <v>90</v>
          </cell>
          <cell r="G742">
            <v>-1066</v>
          </cell>
          <cell r="H742">
            <v>-555</v>
          </cell>
          <cell r="I742">
            <v>2540</v>
          </cell>
          <cell r="J742">
            <v>2530</v>
          </cell>
          <cell r="K742">
            <v>2826</v>
          </cell>
          <cell r="L742">
            <v>-8</v>
          </cell>
          <cell r="M742">
            <v>-128</v>
          </cell>
        </row>
        <row r="743">
          <cell r="A743">
            <v>36845</v>
          </cell>
          <cell r="B743">
            <v>420</v>
          </cell>
          <cell r="C743">
            <v>79</v>
          </cell>
          <cell r="D743">
            <v>598</v>
          </cell>
          <cell r="E743">
            <v>299</v>
          </cell>
          <cell r="F743">
            <v>36</v>
          </cell>
          <cell r="G743">
            <v>-1028</v>
          </cell>
          <cell r="H743">
            <v>-557</v>
          </cell>
          <cell r="I743">
            <v>2470</v>
          </cell>
          <cell r="J743">
            <v>2443</v>
          </cell>
          <cell r="K743">
            <v>2806</v>
          </cell>
          <cell r="L743">
            <v>-27</v>
          </cell>
          <cell r="M743">
            <v>-99</v>
          </cell>
        </row>
        <row r="744">
          <cell r="A744">
            <v>36846</v>
          </cell>
          <cell r="B744">
            <v>432</v>
          </cell>
          <cell r="C744">
            <v>79</v>
          </cell>
          <cell r="D744">
            <v>592</v>
          </cell>
          <cell r="E744">
            <v>301</v>
          </cell>
          <cell r="F744">
            <v>49</v>
          </cell>
          <cell r="G744">
            <v>-933</v>
          </cell>
          <cell r="H744">
            <v>-678</v>
          </cell>
          <cell r="I744">
            <v>2376</v>
          </cell>
          <cell r="J744">
            <v>2325</v>
          </cell>
          <cell r="K744">
            <v>2765</v>
          </cell>
          <cell r="L744">
            <v>-40</v>
          </cell>
          <cell r="M744">
            <v>-99</v>
          </cell>
        </row>
        <row r="745">
          <cell r="A745">
            <v>36847</v>
          </cell>
          <cell r="B745">
            <v>415</v>
          </cell>
          <cell r="C745">
            <v>76</v>
          </cell>
          <cell r="D745">
            <v>558</v>
          </cell>
          <cell r="E745">
            <v>298</v>
          </cell>
          <cell r="F745">
            <v>92</v>
          </cell>
          <cell r="G745">
            <v>-918</v>
          </cell>
          <cell r="H745">
            <v>-632</v>
          </cell>
          <cell r="I745">
            <v>2460</v>
          </cell>
          <cell r="J745">
            <v>2448</v>
          </cell>
          <cell r="K745">
            <v>2745</v>
          </cell>
          <cell r="L745">
            <v>-12</v>
          </cell>
          <cell r="M745">
            <v>-104</v>
          </cell>
        </row>
        <row r="746">
          <cell r="A746">
            <v>36848</v>
          </cell>
          <cell r="B746">
            <v>412</v>
          </cell>
          <cell r="C746">
            <v>80</v>
          </cell>
          <cell r="D746">
            <v>611</v>
          </cell>
          <cell r="E746">
            <v>301</v>
          </cell>
          <cell r="F746">
            <v>101</v>
          </cell>
          <cell r="G746">
            <v>-830</v>
          </cell>
          <cell r="H746">
            <v>-735</v>
          </cell>
          <cell r="I746">
            <v>2425</v>
          </cell>
          <cell r="J746">
            <v>2485</v>
          </cell>
          <cell r="K746">
            <v>2811</v>
          </cell>
          <cell r="L746">
            <v>60</v>
          </cell>
          <cell r="M746">
            <v>-105</v>
          </cell>
        </row>
        <row r="747">
          <cell r="A747">
            <v>36849</v>
          </cell>
          <cell r="B747">
            <v>418</v>
          </cell>
          <cell r="C747">
            <v>60</v>
          </cell>
          <cell r="D747">
            <v>625</v>
          </cell>
          <cell r="E747">
            <v>298</v>
          </cell>
          <cell r="F747">
            <v>102</v>
          </cell>
          <cell r="G747">
            <v>-950</v>
          </cell>
          <cell r="H747">
            <v>-562</v>
          </cell>
          <cell r="I747">
            <v>2390</v>
          </cell>
          <cell r="J747">
            <v>2500</v>
          </cell>
          <cell r="K747">
            <v>2922</v>
          </cell>
          <cell r="L747">
            <v>106</v>
          </cell>
          <cell r="M747">
            <v>-72</v>
          </cell>
        </row>
        <row r="748">
          <cell r="A748">
            <v>36850</v>
          </cell>
          <cell r="B748">
            <v>441</v>
          </cell>
          <cell r="C748">
            <v>51</v>
          </cell>
          <cell r="D748">
            <v>599</v>
          </cell>
          <cell r="E748">
            <v>295</v>
          </cell>
          <cell r="F748">
            <v>99</v>
          </cell>
          <cell r="G748">
            <v>-996</v>
          </cell>
          <cell r="H748">
            <v>-522</v>
          </cell>
          <cell r="I748">
            <v>2606</v>
          </cell>
          <cell r="J748">
            <v>2420</v>
          </cell>
          <cell r="K748">
            <v>2879</v>
          </cell>
          <cell r="L748">
            <v>-56</v>
          </cell>
          <cell r="M748">
            <v>-140</v>
          </cell>
        </row>
        <row r="749">
          <cell r="A749">
            <v>36851</v>
          </cell>
          <cell r="B749">
            <v>441</v>
          </cell>
          <cell r="C749">
            <v>51</v>
          </cell>
          <cell r="D749">
            <v>559</v>
          </cell>
          <cell r="E749">
            <v>276</v>
          </cell>
          <cell r="F749">
            <v>61</v>
          </cell>
          <cell r="G749">
            <v>-965</v>
          </cell>
          <cell r="H749">
            <v>-626</v>
          </cell>
          <cell r="I749">
            <v>2535</v>
          </cell>
          <cell r="J749">
            <v>2532</v>
          </cell>
          <cell r="K749">
            <v>2820</v>
          </cell>
          <cell r="L749">
            <v>-42</v>
          </cell>
          <cell r="M749">
            <v>-95</v>
          </cell>
        </row>
        <row r="750">
          <cell r="A750">
            <v>36852</v>
          </cell>
          <cell r="B750">
            <v>478</v>
          </cell>
          <cell r="C750">
            <v>49</v>
          </cell>
          <cell r="D750">
            <v>617</v>
          </cell>
          <cell r="E750">
            <v>290</v>
          </cell>
          <cell r="F750">
            <v>96</v>
          </cell>
          <cell r="G750">
            <v>-998</v>
          </cell>
          <cell r="H750">
            <v>-574</v>
          </cell>
          <cell r="I750">
            <v>2553</v>
          </cell>
          <cell r="J750">
            <v>2576</v>
          </cell>
          <cell r="K750">
            <v>2816</v>
          </cell>
          <cell r="L750">
            <v>6</v>
          </cell>
          <cell r="M750">
            <v>-138</v>
          </cell>
        </row>
        <row r="751">
          <cell r="A751">
            <v>36853</v>
          </cell>
          <cell r="B751">
            <v>474</v>
          </cell>
          <cell r="C751">
            <v>48</v>
          </cell>
          <cell r="D751">
            <v>634</v>
          </cell>
          <cell r="E751">
            <v>250</v>
          </cell>
          <cell r="F751">
            <v>106</v>
          </cell>
          <cell r="G751">
            <v>-967</v>
          </cell>
          <cell r="H751">
            <v>-603</v>
          </cell>
          <cell r="I751">
            <v>2505</v>
          </cell>
          <cell r="J751">
            <v>2490</v>
          </cell>
          <cell r="K751">
            <v>2810</v>
          </cell>
          <cell r="L751">
            <v>-15</v>
          </cell>
          <cell r="M751">
            <v>-106</v>
          </cell>
        </row>
        <row r="752">
          <cell r="A752">
            <v>36854</v>
          </cell>
          <cell r="B752">
            <v>479</v>
          </cell>
          <cell r="C752">
            <v>56</v>
          </cell>
          <cell r="D752">
            <v>631</v>
          </cell>
          <cell r="E752">
            <v>292</v>
          </cell>
          <cell r="F752">
            <v>107</v>
          </cell>
          <cell r="G752">
            <v>-966</v>
          </cell>
          <cell r="H752">
            <v>-604</v>
          </cell>
          <cell r="I752">
            <v>2535</v>
          </cell>
          <cell r="J752">
            <v>2530</v>
          </cell>
          <cell r="K752">
            <v>2810</v>
          </cell>
          <cell r="L752">
            <v>5</v>
          </cell>
          <cell r="M752">
            <v>-136</v>
          </cell>
        </row>
        <row r="753">
          <cell r="A753">
            <v>36855</v>
          </cell>
          <cell r="B753">
            <v>467</v>
          </cell>
          <cell r="C753">
            <v>74</v>
          </cell>
          <cell r="D753">
            <v>627</v>
          </cell>
          <cell r="E753">
            <v>276</v>
          </cell>
          <cell r="F753">
            <v>95</v>
          </cell>
          <cell r="G753">
            <v>-974</v>
          </cell>
          <cell r="H753">
            <v>-626</v>
          </cell>
          <cell r="I753">
            <v>2575</v>
          </cell>
          <cell r="J753">
            <v>2595</v>
          </cell>
          <cell r="K753">
            <v>2835</v>
          </cell>
          <cell r="L753">
            <v>20</v>
          </cell>
          <cell r="M753">
            <v>-108</v>
          </cell>
        </row>
        <row r="754">
          <cell r="A754">
            <v>36856</v>
          </cell>
          <cell r="B754">
            <v>466</v>
          </cell>
          <cell r="C754">
            <v>80</v>
          </cell>
          <cell r="D754">
            <v>620</v>
          </cell>
          <cell r="E754">
            <v>266</v>
          </cell>
          <cell r="F754">
            <v>70</v>
          </cell>
          <cell r="G754">
            <v>-983</v>
          </cell>
          <cell r="H754">
            <v>-612</v>
          </cell>
          <cell r="I754">
            <v>2565</v>
          </cell>
          <cell r="J754">
            <v>2540</v>
          </cell>
          <cell r="K754">
            <v>2820</v>
          </cell>
          <cell r="L754">
            <v>-25</v>
          </cell>
          <cell r="M754">
            <v>-109</v>
          </cell>
        </row>
        <row r="755">
          <cell r="A755">
            <v>36857</v>
          </cell>
          <cell r="B755">
            <v>455</v>
          </cell>
          <cell r="C755">
            <v>77</v>
          </cell>
          <cell r="D755">
            <v>608</v>
          </cell>
          <cell r="E755">
            <v>298</v>
          </cell>
          <cell r="F755">
            <v>85</v>
          </cell>
          <cell r="G755">
            <v>-1012</v>
          </cell>
          <cell r="H755">
            <v>-585</v>
          </cell>
          <cell r="I755">
            <v>2550</v>
          </cell>
          <cell r="J755">
            <v>2500</v>
          </cell>
          <cell r="K755">
            <v>2742</v>
          </cell>
          <cell r="L755">
            <v>-75</v>
          </cell>
          <cell r="M755">
            <v>-75</v>
          </cell>
        </row>
        <row r="756">
          <cell r="A756">
            <v>36858</v>
          </cell>
          <cell r="B756">
            <v>440</v>
          </cell>
          <cell r="C756">
            <v>78</v>
          </cell>
          <cell r="D756">
            <v>607</v>
          </cell>
          <cell r="E756">
            <v>303</v>
          </cell>
          <cell r="F756">
            <v>120</v>
          </cell>
          <cell r="G756">
            <v>-1027</v>
          </cell>
          <cell r="H756">
            <v>-587</v>
          </cell>
          <cell r="I756">
            <v>2714</v>
          </cell>
          <cell r="J756">
            <v>2680</v>
          </cell>
          <cell r="K756">
            <v>2713</v>
          </cell>
          <cell r="L756">
            <v>-34</v>
          </cell>
          <cell r="M756">
            <v>-130</v>
          </cell>
        </row>
        <row r="757">
          <cell r="A757">
            <v>36859</v>
          </cell>
          <cell r="B757">
            <v>432</v>
          </cell>
          <cell r="C757">
            <v>80</v>
          </cell>
          <cell r="D757">
            <v>616</v>
          </cell>
          <cell r="E757">
            <v>297</v>
          </cell>
          <cell r="F757">
            <v>115</v>
          </cell>
          <cell r="G757">
            <v>-1013</v>
          </cell>
          <cell r="H757">
            <v>-572</v>
          </cell>
          <cell r="I757">
            <v>2566</v>
          </cell>
          <cell r="J757">
            <v>2613</v>
          </cell>
          <cell r="K757">
            <v>2742</v>
          </cell>
          <cell r="L757">
            <v>17</v>
          </cell>
          <cell r="M757">
            <v>-145</v>
          </cell>
        </row>
        <row r="758">
          <cell r="A758">
            <v>36860</v>
          </cell>
          <cell r="B758">
            <v>436</v>
          </cell>
          <cell r="C758">
            <v>87</v>
          </cell>
          <cell r="D758">
            <v>613</v>
          </cell>
          <cell r="E758">
            <v>294</v>
          </cell>
          <cell r="F758">
            <v>87</v>
          </cell>
          <cell r="G758">
            <v>-1013</v>
          </cell>
          <cell r="H758">
            <v>-558</v>
          </cell>
          <cell r="I758">
            <v>2593</v>
          </cell>
          <cell r="J758">
            <v>2615</v>
          </cell>
          <cell r="K758">
            <v>2737</v>
          </cell>
          <cell r="L758">
            <v>-8</v>
          </cell>
          <cell r="M758">
            <v>-149</v>
          </cell>
        </row>
        <row r="759">
          <cell r="A759">
            <v>36861</v>
          </cell>
          <cell r="B759">
            <v>398</v>
          </cell>
          <cell r="C759">
            <v>78</v>
          </cell>
          <cell r="D759">
            <v>570</v>
          </cell>
          <cell r="E759">
            <v>294</v>
          </cell>
          <cell r="F759">
            <v>117</v>
          </cell>
          <cell r="G759">
            <v>-992</v>
          </cell>
          <cell r="H759">
            <v>-591</v>
          </cell>
          <cell r="I759">
            <v>2464</v>
          </cell>
          <cell r="J759">
            <v>2508</v>
          </cell>
          <cell r="K759">
            <v>2779</v>
          </cell>
          <cell r="L759">
            <v>44</v>
          </cell>
          <cell r="M759">
            <v>-64</v>
          </cell>
        </row>
        <row r="760">
          <cell r="A760">
            <v>36862</v>
          </cell>
          <cell r="B760">
            <v>395</v>
          </cell>
          <cell r="C760">
            <v>77</v>
          </cell>
          <cell r="D760">
            <v>565</v>
          </cell>
          <cell r="E760">
            <v>304</v>
          </cell>
          <cell r="F760">
            <v>146</v>
          </cell>
          <cell r="G760">
            <v>-1073</v>
          </cell>
          <cell r="H760">
            <v>-521</v>
          </cell>
          <cell r="I760">
            <v>2442</v>
          </cell>
          <cell r="J760">
            <v>2537</v>
          </cell>
          <cell r="K760">
            <v>2867</v>
          </cell>
          <cell r="L760">
            <v>95</v>
          </cell>
          <cell r="M760">
            <v>-63</v>
          </cell>
        </row>
        <row r="761">
          <cell r="A761">
            <v>36863</v>
          </cell>
          <cell r="B761">
            <v>405</v>
          </cell>
          <cell r="C761">
            <v>77</v>
          </cell>
          <cell r="D761">
            <v>586</v>
          </cell>
          <cell r="E761">
            <v>299</v>
          </cell>
          <cell r="F761">
            <v>59</v>
          </cell>
          <cell r="G761">
            <v>-1053</v>
          </cell>
          <cell r="H761">
            <v>-564</v>
          </cell>
          <cell r="I761">
            <v>2467</v>
          </cell>
          <cell r="J761">
            <v>2475</v>
          </cell>
          <cell r="K761">
            <v>2875</v>
          </cell>
          <cell r="L761">
            <v>8</v>
          </cell>
          <cell r="M761">
            <v>-59</v>
          </cell>
        </row>
        <row r="762">
          <cell r="A762">
            <v>36864</v>
          </cell>
          <cell r="B762">
            <v>430</v>
          </cell>
          <cell r="C762">
            <v>77</v>
          </cell>
          <cell r="D762">
            <v>587</v>
          </cell>
          <cell r="E762">
            <v>301</v>
          </cell>
          <cell r="F762">
            <v>152</v>
          </cell>
          <cell r="G762">
            <v>-1074</v>
          </cell>
          <cell r="H762">
            <v>-529</v>
          </cell>
          <cell r="I762">
            <v>2516</v>
          </cell>
          <cell r="J762">
            <v>2546</v>
          </cell>
          <cell r="K762">
            <v>2909</v>
          </cell>
          <cell r="L762">
            <v>30</v>
          </cell>
          <cell r="M762">
            <v>-55</v>
          </cell>
        </row>
        <row r="763">
          <cell r="A763">
            <v>36865</v>
          </cell>
          <cell r="B763">
            <v>442</v>
          </cell>
          <cell r="C763">
            <v>64</v>
          </cell>
          <cell r="D763">
            <v>626</v>
          </cell>
          <cell r="E763">
            <v>297</v>
          </cell>
          <cell r="F763">
            <v>117</v>
          </cell>
          <cell r="G763">
            <v>-1073</v>
          </cell>
          <cell r="H763">
            <v>-545</v>
          </cell>
          <cell r="I763">
            <v>2500</v>
          </cell>
          <cell r="J763">
            <v>2531</v>
          </cell>
          <cell r="K763">
            <v>2937</v>
          </cell>
          <cell r="L763">
            <v>31</v>
          </cell>
          <cell r="M763">
            <v>-49</v>
          </cell>
        </row>
        <row r="764">
          <cell r="A764">
            <v>36866</v>
          </cell>
          <cell r="B764">
            <v>445</v>
          </cell>
          <cell r="C764">
            <v>74</v>
          </cell>
          <cell r="D764">
            <v>632</v>
          </cell>
          <cell r="E764">
            <v>297</v>
          </cell>
          <cell r="F764">
            <v>109</v>
          </cell>
          <cell r="G764">
            <v>-991</v>
          </cell>
          <cell r="H764">
            <v>-574</v>
          </cell>
          <cell r="I764">
            <v>2465</v>
          </cell>
          <cell r="J764">
            <v>2499</v>
          </cell>
          <cell r="K764">
            <v>2965</v>
          </cell>
          <cell r="L764">
            <v>34</v>
          </cell>
          <cell r="M764">
            <v>-54</v>
          </cell>
        </row>
        <row r="765">
          <cell r="A765">
            <v>36867</v>
          </cell>
          <cell r="B765">
            <v>448</v>
          </cell>
          <cell r="C765">
            <v>75</v>
          </cell>
          <cell r="D765">
            <v>624</v>
          </cell>
          <cell r="E765">
            <v>284</v>
          </cell>
          <cell r="F765">
            <v>86</v>
          </cell>
          <cell r="G765">
            <v>-1020</v>
          </cell>
          <cell r="H765">
            <v>-585</v>
          </cell>
          <cell r="I765">
            <v>2467</v>
          </cell>
          <cell r="J765">
            <v>2460</v>
          </cell>
          <cell r="K765">
            <v>2955</v>
          </cell>
          <cell r="L765">
            <v>-7</v>
          </cell>
          <cell r="M765">
            <v>-53</v>
          </cell>
        </row>
        <row r="766">
          <cell r="A766">
            <v>36868</v>
          </cell>
          <cell r="B766">
            <v>427</v>
          </cell>
          <cell r="C766">
            <v>62</v>
          </cell>
          <cell r="D766">
            <v>555</v>
          </cell>
          <cell r="E766">
            <v>287</v>
          </cell>
          <cell r="F766">
            <v>137</v>
          </cell>
          <cell r="G766">
            <v>-1022</v>
          </cell>
          <cell r="H766">
            <v>-593</v>
          </cell>
          <cell r="I766">
            <v>2400</v>
          </cell>
          <cell r="J766">
            <v>2357</v>
          </cell>
          <cell r="K766">
            <v>2907</v>
          </cell>
          <cell r="L766">
            <v>-43</v>
          </cell>
          <cell r="M766">
            <v>-46</v>
          </cell>
        </row>
        <row r="767">
          <cell r="A767">
            <v>36869</v>
          </cell>
          <cell r="B767">
            <v>450</v>
          </cell>
          <cell r="C767">
            <v>69</v>
          </cell>
          <cell r="D767">
            <v>630</v>
          </cell>
          <cell r="E767">
            <v>282</v>
          </cell>
          <cell r="F767">
            <v>117</v>
          </cell>
          <cell r="G767">
            <v>-964</v>
          </cell>
          <cell r="H767">
            <v>-616</v>
          </cell>
          <cell r="I767">
            <v>2436</v>
          </cell>
          <cell r="J767">
            <v>2534</v>
          </cell>
          <cell r="K767">
            <v>2910</v>
          </cell>
          <cell r="L767">
            <v>34</v>
          </cell>
          <cell r="M767">
            <v>-47</v>
          </cell>
        </row>
        <row r="768">
          <cell r="A768">
            <v>36870</v>
          </cell>
          <cell r="B768">
            <v>420</v>
          </cell>
          <cell r="C768">
            <v>72</v>
          </cell>
          <cell r="D768">
            <v>655</v>
          </cell>
          <cell r="E768">
            <v>291</v>
          </cell>
          <cell r="F768">
            <v>125</v>
          </cell>
          <cell r="G768">
            <v>-962</v>
          </cell>
          <cell r="H768">
            <v>-646</v>
          </cell>
          <cell r="I768">
            <v>2511</v>
          </cell>
          <cell r="J768">
            <v>2536</v>
          </cell>
          <cell r="K768">
            <v>2879</v>
          </cell>
          <cell r="L768">
            <v>-24</v>
          </cell>
          <cell r="M768">
            <v>-49</v>
          </cell>
        </row>
        <row r="769">
          <cell r="A769">
            <v>36871</v>
          </cell>
          <cell r="B769">
            <v>414</v>
          </cell>
          <cell r="C769">
            <v>55</v>
          </cell>
          <cell r="D769">
            <v>623</v>
          </cell>
          <cell r="E769">
            <v>278</v>
          </cell>
          <cell r="F769">
            <v>87</v>
          </cell>
          <cell r="G769">
            <v>-959</v>
          </cell>
          <cell r="H769">
            <v>-621</v>
          </cell>
          <cell r="I769">
            <v>2321</v>
          </cell>
          <cell r="J769">
            <v>2297</v>
          </cell>
          <cell r="K769">
            <v>2758</v>
          </cell>
          <cell r="L769">
            <v>-96</v>
          </cell>
          <cell r="M769">
            <v>-46</v>
          </cell>
        </row>
        <row r="770">
          <cell r="A770">
            <v>36872</v>
          </cell>
          <cell r="B770">
            <v>419</v>
          </cell>
          <cell r="C770">
            <v>70</v>
          </cell>
          <cell r="D770">
            <v>639</v>
          </cell>
          <cell r="E770">
            <v>282</v>
          </cell>
          <cell r="F770">
            <v>159</v>
          </cell>
          <cell r="G770">
            <v>-918</v>
          </cell>
          <cell r="H770">
            <v>-664</v>
          </cell>
          <cell r="I770">
            <v>2467</v>
          </cell>
          <cell r="J770">
            <v>2563</v>
          </cell>
          <cell r="K770">
            <v>2809</v>
          </cell>
          <cell r="L770">
            <v>48</v>
          </cell>
          <cell r="M770">
            <v>-46</v>
          </cell>
        </row>
        <row r="771">
          <cell r="A771">
            <v>36873</v>
          </cell>
          <cell r="B771">
            <v>441</v>
          </cell>
          <cell r="C771">
            <v>73</v>
          </cell>
          <cell r="D771">
            <v>610</v>
          </cell>
          <cell r="E771">
            <v>291</v>
          </cell>
          <cell r="F771">
            <v>110</v>
          </cell>
          <cell r="G771">
            <v>-898</v>
          </cell>
          <cell r="H771">
            <v>-712</v>
          </cell>
          <cell r="I771">
            <v>2475</v>
          </cell>
          <cell r="J771">
            <v>2485</v>
          </cell>
          <cell r="K771">
            <v>2808</v>
          </cell>
          <cell r="L771">
            <v>10</v>
          </cell>
          <cell r="M771">
            <v>-49</v>
          </cell>
        </row>
        <row r="772">
          <cell r="A772">
            <v>36874</v>
          </cell>
          <cell r="B772">
            <v>434</v>
          </cell>
          <cell r="C772">
            <v>74</v>
          </cell>
          <cell r="D772">
            <v>629</v>
          </cell>
          <cell r="E772">
            <v>277</v>
          </cell>
          <cell r="F772">
            <v>104</v>
          </cell>
          <cell r="G772">
            <v>-1004</v>
          </cell>
          <cell r="H772">
            <v>-611</v>
          </cell>
          <cell r="I772">
            <v>2505</v>
          </cell>
          <cell r="J772">
            <v>2505</v>
          </cell>
          <cell r="K772">
            <v>2810</v>
          </cell>
          <cell r="L772">
            <v>0</v>
          </cell>
          <cell r="M772">
            <v>-49</v>
          </cell>
        </row>
        <row r="773">
          <cell r="A773">
            <v>36875</v>
          </cell>
          <cell r="B773">
            <v>422</v>
          </cell>
          <cell r="C773">
            <v>74</v>
          </cell>
          <cell r="D773">
            <v>630</v>
          </cell>
          <cell r="E773">
            <v>287</v>
          </cell>
          <cell r="F773">
            <v>128</v>
          </cell>
          <cell r="G773">
            <v>-949</v>
          </cell>
          <cell r="H773">
            <v>-671</v>
          </cell>
          <cell r="I773">
            <v>2520</v>
          </cell>
          <cell r="J773">
            <v>2487</v>
          </cell>
          <cell r="K773">
            <v>2770</v>
          </cell>
          <cell r="L773">
            <v>-33</v>
          </cell>
          <cell r="M773">
            <v>-42</v>
          </cell>
        </row>
        <row r="774">
          <cell r="A774">
            <v>36876</v>
          </cell>
          <cell r="B774">
            <v>419</v>
          </cell>
          <cell r="C774">
            <v>77</v>
          </cell>
          <cell r="D774">
            <v>635</v>
          </cell>
          <cell r="E774">
            <v>295</v>
          </cell>
          <cell r="F774">
            <v>92</v>
          </cell>
          <cell r="G774">
            <v>-960</v>
          </cell>
          <cell r="H774">
            <v>-648</v>
          </cell>
          <cell r="I774">
            <v>2470</v>
          </cell>
          <cell r="J774">
            <v>2540</v>
          </cell>
          <cell r="K774">
            <v>2840</v>
          </cell>
          <cell r="L774">
            <v>70</v>
          </cell>
          <cell r="M774">
            <v>-42</v>
          </cell>
        </row>
        <row r="775">
          <cell r="A775">
            <v>36877</v>
          </cell>
          <cell r="B775">
            <v>427</v>
          </cell>
          <cell r="C775">
            <v>73</v>
          </cell>
          <cell r="D775">
            <v>609</v>
          </cell>
          <cell r="E775">
            <v>283</v>
          </cell>
          <cell r="F775">
            <v>43</v>
          </cell>
          <cell r="G775">
            <v>-943</v>
          </cell>
          <cell r="H775">
            <v>-656</v>
          </cell>
          <cell r="I775">
            <v>2463</v>
          </cell>
          <cell r="J775">
            <v>2463</v>
          </cell>
          <cell r="K775">
            <v>2849</v>
          </cell>
          <cell r="L775">
            <v>-2</v>
          </cell>
          <cell r="M775">
            <v>-42</v>
          </cell>
        </row>
        <row r="776">
          <cell r="A776">
            <v>36878</v>
          </cell>
          <cell r="B776">
            <v>423</v>
          </cell>
          <cell r="C776">
            <v>71</v>
          </cell>
          <cell r="D776">
            <v>589</v>
          </cell>
          <cell r="E776">
            <v>293</v>
          </cell>
          <cell r="F776">
            <v>53</v>
          </cell>
          <cell r="G776">
            <v>-948</v>
          </cell>
          <cell r="H776">
            <v>-629</v>
          </cell>
          <cell r="I776">
            <v>2436</v>
          </cell>
          <cell r="J776">
            <v>2457</v>
          </cell>
          <cell r="K776">
            <v>2868</v>
          </cell>
          <cell r="L776">
            <v>21</v>
          </cell>
          <cell r="M776">
            <v>-42</v>
          </cell>
        </row>
        <row r="777">
          <cell r="A777">
            <v>36879</v>
          </cell>
          <cell r="B777">
            <v>428</v>
          </cell>
          <cell r="C777">
            <v>99</v>
          </cell>
          <cell r="D777">
            <v>641</v>
          </cell>
          <cell r="E777">
            <v>297</v>
          </cell>
          <cell r="F777">
            <v>77</v>
          </cell>
          <cell r="G777">
            <v>-969</v>
          </cell>
          <cell r="H777">
            <v>-662</v>
          </cell>
          <cell r="I777">
            <v>2502</v>
          </cell>
          <cell r="J777">
            <v>2515</v>
          </cell>
          <cell r="K777">
            <v>2879</v>
          </cell>
          <cell r="L777">
            <v>13</v>
          </cell>
          <cell r="M777">
            <v>-54</v>
          </cell>
        </row>
        <row r="778">
          <cell r="A778">
            <v>36880</v>
          </cell>
          <cell r="B778">
            <v>433</v>
          </cell>
          <cell r="C778">
            <v>75</v>
          </cell>
          <cell r="D778">
            <v>639</v>
          </cell>
          <cell r="E778">
            <v>296</v>
          </cell>
          <cell r="F778">
            <v>118</v>
          </cell>
          <cell r="G778">
            <v>-948</v>
          </cell>
          <cell r="H778">
            <v>-673</v>
          </cell>
          <cell r="I778">
            <v>2502</v>
          </cell>
          <cell r="J778">
            <v>2501</v>
          </cell>
          <cell r="K778">
            <v>2872</v>
          </cell>
          <cell r="L778">
            <v>-1</v>
          </cell>
          <cell r="M778">
            <v>-52</v>
          </cell>
        </row>
        <row r="779">
          <cell r="A779">
            <v>36881</v>
          </cell>
          <cell r="B779">
            <v>443</v>
          </cell>
          <cell r="C779">
            <v>76</v>
          </cell>
          <cell r="D779">
            <v>635</v>
          </cell>
          <cell r="E779">
            <v>296</v>
          </cell>
          <cell r="F779">
            <v>110</v>
          </cell>
          <cell r="G779">
            <v>-974</v>
          </cell>
          <cell r="H779">
            <v>-608</v>
          </cell>
          <cell r="I779">
            <v>2463</v>
          </cell>
          <cell r="J779">
            <v>2503</v>
          </cell>
          <cell r="K779">
            <v>2912</v>
          </cell>
          <cell r="L779">
            <v>39</v>
          </cell>
          <cell r="M779">
            <v>-50</v>
          </cell>
        </row>
        <row r="780">
          <cell r="A780">
            <v>36882</v>
          </cell>
          <cell r="B780">
            <v>435</v>
          </cell>
          <cell r="C780">
            <v>77</v>
          </cell>
          <cell r="D780">
            <v>633</v>
          </cell>
          <cell r="E780">
            <v>292</v>
          </cell>
          <cell r="F780">
            <v>190</v>
          </cell>
          <cell r="G780">
            <v>-973</v>
          </cell>
          <cell r="H780">
            <v>-620</v>
          </cell>
          <cell r="I780">
            <v>2498</v>
          </cell>
          <cell r="J780">
            <v>2546</v>
          </cell>
          <cell r="K780">
            <v>2967</v>
          </cell>
          <cell r="L780">
            <v>48</v>
          </cell>
          <cell r="M780">
            <v>-50</v>
          </cell>
        </row>
        <row r="781">
          <cell r="A781">
            <v>36883</v>
          </cell>
          <cell r="B781">
            <v>421</v>
          </cell>
          <cell r="C781">
            <v>74</v>
          </cell>
          <cell r="D781">
            <v>573</v>
          </cell>
          <cell r="E781">
            <v>296</v>
          </cell>
          <cell r="F781">
            <v>104</v>
          </cell>
          <cell r="G781">
            <v>-973</v>
          </cell>
          <cell r="H781">
            <v>-604</v>
          </cell>
          <cell r="I781">
            <v>2471</v>
          </cell>
          <cell r="J781">
            <v>2449</v>
          </cell>
          <cell r="K781">
            <v>2957</v>
          </cell>
          <cell r="L781">
            <v>-21</v>
          </cell>
          <cell r="M781">
            <v>-48</v>
          </cell>
        </row>
        <row r="782">
          <cell r="A782">
            <v>36884</v>
          </cell>
          <cell r="B782">
            <v>455</v>
          </cell>
          <cell r="C782">
            <v>76</v>
          </cell>
          <cell r="D782">
            <v>647</v>
          </cell>
          <cell r="E782">
            <v>294</v>
          </cell>
          <cell r="F782">
            <v>120</v>
          </cell>
          <cell r="G782">
            <v>-990</v>
          </cell>
          <cell r="H782">
            <v>-567</v>
          </cell>
          <cell r="I782">
            <v>2474</v>
          </cell>
          <cell r="J782">
            <v>2396</v>
          </cell>
          <cell r="K782">
            <v>3039</v>
          </cell>
          <cell r="L782">
            <v>75</v>
          </cell>
          <cell r="M782">
            <v>-46</v>
          </cell>
        </row>
        <row r="783">
          <cell r="A783">
            <v>36885</v>
          </cell>
          <cell r="B783">
            <v>425</v>
          </cell>
          <cell r="C783">
            <v>79</v>
          </cell>
          <cell r="D783">
            <v>592</v>
          </cell>
          <cell r="E783">
            <v>299</v>
          </cell>
          <cell r="F783">
            <v>109</v>
          </cell>
          <cell r="G783">
            <v>-1000</v>
          </cell>
          <cell r="H783">
            <v>-580</v>
          </cell>
          <cell r="I783">
            <v>2405</v>
          </cell>
          <cell r="J783">
            <v>2421</v>
          </cell>
          <cell r="K783">
            <v>3060</v>
          </cell>
          <cell r="L783">
            <v>16</v>
          </cell>
          <cell r="M783">
            <v>-48</v>
          </cell>
        </row>
        <row r="784">
          <cell r="A784">
            <v>36886</v>
          </cell>
          <cell r="B784">
            <v>398</v>
          </cell>
          <cell r="C784">
            <v>79</v>
          </cell>
          <cell r="D784">
            <v>606</v>
          </cell>
          <cell r="E784">
            <v>298</v>
          </cell>
          <cell r="F784">
            <v>114</v>
          </cell>
          <cell r="G784">
            <v>-993</v>
          </cell>
          <cell r="H784">
            <v>-578</v>
          </cell>
          <cell r="I784">
            <v>2353</v>
          </cell>
          <cell r="J784">
            <v>2360</v>
          </cell>
          <cell r="K784">
            <v>3072</v>
          </cell>
          <cell r="L784">
            <v>7</v>
          </cell>
          <cell r="M784">
            <v>-47</v>
          </cell>
        </row>
        <row r="785">
          <cell r="A785">
            <v>36887</v>
          </cell>
          <cell r="B785">
            <v>350</v>
          </cell>
          <cell r="C785">
            <v>78</v>
          </cell>
          <cell r="D785">
            <v>612</v>
          </cell>
          <cell r="E785">
            <v>288</v>
          </cell>
          <cell r="F785">
            <v>117</v>
          </cell>
          <cell r="G785">
            <v>-1064</v>
          </cell>
          <cell r="H785">
            <v>-591</v>
          </cell>
          <cell r="I785">
            <v>2445</v>
          </cell>
          <cell r="J785">
            <v>2330</v>
          </cell>
          <cell r="K785">
            <v>2960</v>
          </cell>
          <cell r="L785">
            <v>-115</v>
          </cell>
          <cell r="M785">
            <v>-45</v>
          </cell>
        </row>
        <row r="786">
          <cell r="A786">
            <v>36888</v>
          </cell>
          <cell r="B786">
            <v>365</v>
          </cell>
          <cell r="C786">
            <v>79</v>
          </cell>
          <cell r="D786">
            <v>572</v>
          </cell>
          <cell r="E786">
            <v>290</v>
          </cell>
          <cell r="F786">
            <v>88</v>
          </cell>
          <cell r="G786">
            <v>-1066</v>
          </cell>
          <cell r="H786">
            <v>-564</v>
          </cell>
          <cell r="I786">
            <v>2360</v>
          </cell>
          <cell r="J786">
            <v>2300</v>
          </cell>
          <cell r="K786">
            <v>2855</v>
          </cell>
          <cell r="L786">
            <v>-60</v>
          </cell>
          <cell r="M786">
            <v>-46</v>
          </cell>
        </row>
        <row r="787">
          <cell r="A787">
            <v>36889</v>
          </cell>
          <cell r="B787">
            <v>373</v>
          </cell>
          <cell r="C787">
            <v>75</v>
          </cell>
          <cell r="D787">
            <v>620</v>
          </cell>
          <cell r="E787">
            <v>290</v>
          </cell>
          <cell r="F787">
            <v>101</v>
          </cell>
          <cell r="G787">
            <v>-985</v>
          </cell>
          <cell r="H787">
            <v>-556</v>
          </cell>
          <cell r="I787">
            <v>2362</v>
          </cell>
          <cell r="J787">
            <v>2389</v>
          </cell>
          <cell r="K787">
            <v>2847</v>
          </cell>
          <cell r="L787">
            <v>-2.6</v>
          </cell>
          <cell r="M787">
            <v>-64</v>
          </cell>
        </row>
        <row r="788">
          <cell r="A788">
            <v>36890</v>
          </cell>
          <cell r="B788">
            <v>365</v>
          </cell>
          <cell r="C788">
            <v>79</v>
          </cell>
          <cell r="D788">
            <v>616</v>
          </cell>
          <cell r="E788">
            <v>293</v>
          </cell>
          <cell r="F788">
            <v>119</v>
          </cell>
          <cell r="G788">
            <v>-1029</v>
          </cell>
          <cell r="H788">
            <v>-484</v>
          </cell>
          <cell r="I788">
            <v>2325</v>
          </cell>
          <cell r="J788">
            <v>2358</v>
          </cell>
          <cell r="K788">
            <v>2863</v>
          </cell>
          <cell r="L788">
            <v>11</v>
          </cell>
          <cell r="M788">
            <v>-57</v>
          </cell>
        </row>
        <row r="789">
          <cell r="A789">
            <v>36891</v>
          </cell>
          <cell r="B789">
            <v>458</v>
          </cell>
          <cell r="C789">
            <v>73</v>
          </cell>
          <cell r="D789">
            <v>665</v>
          </cell>
          <cell r="E789">
            <v>302</v>
          </cell>
          <cell r="F789">
            <v>132</v>
          </cell>
          <cell r="G789">
            <v>-1030</v>
          </cell>
          <cell r="H789">
            <v>-475</v>
          </cell>
          <cell r="I789">
            <v>2316</v>
          </cell>
          <cell r="J789">
            <v>2508</v>
          </cell>
          <cell r="K789">
            <v>3029</v>
          </cell>
          <cell r="L789">
            <v>165</v>
          </cell>
          <cell r="M789">
            <v>-59</v>
          </cell>
        </row>
        <row r="790">
          <cell r="A790">
            <v>36892</v>
          </cell>
          <cell r="B790">
            <v>366</v>
          </cell>
          <cell r="C790">
            <v>67</v>
          </cell>
          <cell r="D790">
            <v>637</v>
          </cell>
          <cell r="E790">
            <v>301</v>
          </cell>
          <cell r="F790">
            <v>137</v>
          </cell>
          <cell r="G790">
            <v>-1012</v>
          </cell>
          <cell r="H790">
            <v>-445</v>
          </cell>
          <cell r="I790">
            <v>2236</v>
          </cell>
          <cell r="J790">
            <v>2294</v>
          </cell>
          <cell r="K790">
            <v>3097</v>
          </cell>
          <cell r="L790">
            <v>43</v>
          </cell>
          <cell r="M790">
            <v>-68</v>
          </cell>
        </row>
        <row r="791">
          <cell r="A791">
            <v>36893</v>
          </cell>
          <cell r="B791">
            <v>422</v>
          </cell>
          <cell r="C791">
            <v>73</v>
          </cell>
          <cell r="D791">
            <v>610</v>
          </cell>
          <cell r="E791">
            <v>299</v>
          </cell>
          <cell r="F791">
            <v>59</v>
          </cell>
          <cell r="G791">
            <v>-932</v>
          </cell>
          <cell r="H791">
            <v>-504</v>
          </cell>
          <cell r="I791">
            <v>2265</v>
          </cell>
          <cell r="J791">
            <v>2265</v>
          </cell>
          <cell r="K791">
            <v>3100</v>
          </cell>
          <cell r="L791">
            <v>0</v>
          </cell>
          <cell r="M791">
            <v>-52</v>
          </cell>
        </row>
        <row r="792">
          <cell r="A792">
            <v>36894</v>
          </cell>
          <cell r="B792">
            <v>440</v>
          </cell>
          <cell r="C792">
            <v>80</v>
          </cell>
          <cell r="D792">
            <v>575</v>
          </cell>
          <cell r="E792">
            <v>284</v>
          </cell>
          <cell r="F792">
            <v>74</v>
          </cell>
          <cell r="G792">
            <v>-961</v>
          </cell>
          <cell r="H792">
            <v>-507</v>
          </cell>
          <cell r="I792">
            <v>2365</v>
          </cell>
          <cell r="J792">
            <v>2320</v>
          </cell>
          <cell r="K792">
            <v>3055</v>
          </cell>
          <cell r="L792">
            <v>-45</v>
          </cell>
          <cell r="M792">
            <v>-63</v>
          </cell>
        </row>
        <row r="793">
          <cell r="A793">
            <v>36895</v>
          </cell>
          <cell r="B793">
            <v>460</v>
          </cell>
          <cell r="C793">
            <v>77</v>
          </cell>
          <cell r="D793">
            <v>555</v>
          </cell>
          <cell r="E793">
            <v>294</v>
          </cell>
          <cell r="F793">
            <v>36</v>
          </cell>
          <cell r="G793">
            <v>-1050</v>
          </cell>
          <cell r="H793">
            <v>-490</v>
          </cell>
          <cell r="I793">
            <v>2455</v>
          </cell>
          <cell r="J793">
            <v>2380</v>
          </cell>
          <cell r="K793">
            <v>2975</v>
          </cell>
          <cell r="L793">
            <v>-75</v>
          </cell>
          <cell r="M793">
            <v>-63</v>
          </cell>
        </row>
        <row r="794">
          <cell r="A794">
            <v>36896</v>
          </cell>
          <cell r="B794">
            <v>441</v>
          </cell>
          <cell r="C794">
            <v>76</v>
          </cell>
          <cell r="D794">
            <v>649</v>
          </cell>
          <cell r="E794">
            <v>297</v>
          </cell>
          <cell r="F794">
            <v>27</v>
          </cell>
          <cell r="G794">
            <v>-1071</v>
          </cell>
          <cell r="H794">
            <v>-489</v>
          </cell>
          <cell r="I794">
            <v>2460</v>
          </cell>
          <cell r="J794">
            <v>2460</v>
          </cell>
          <cell r="K794">
            <v>2970</v>
          </cell>
          <cell r="L794">
            <v>0</v>
          </cell>
          <cell r="M794">
            <v>-79</v>
          </cell>
        </row>
        <row r="795">
          <cell r="A795">
            <v>36897</v>
          </cell>
          <cell r="B795">
            <v>455</v>
          </cell>
          <cell r="C795">
            <v>72</v>
          </cell>
          <cell r="D795">
            <v>621</v>
          </cell>
          <cell r="E795">
            <v>302</v>
          </cell>
          <cell r="F795">
            <v>31</v>
          </cell>
          <cell r="G795">
            <v>-1022</v>
          </cell>
          <cell r="H795">
            <v>-495</v>
          </cell>
          <cell r="I795">
            <v>2380</v>
          </cell>
          <cell r="J795">
            <v>2447</v>
          </cell>
          <cell r="K795">
            <v>3002</v>
          </cell>
          <cell r="L795">
            <v>36</v>
          </cell>
          <cell r="M795">
            <v>-31</v>
          </cell>
        </row>
        <row r="796">
          <cell r="A796">
            <v>36898</v>
          </cell>
          <cell r="B796">
            <v>439</v>
          </cell>
          <cell r="C796">
            <v>77</v>
          </cell>
          <cell r="D796">
            <v>601</v>
          </cell>
          <cell r="E796">
            <v>300</v>
          </cell>
          <cell r="F796">
            <v>30</v>
          </cell>
          <cell r="G796">
            <v>-1025</v>
          </cell>
          <cell r="H796">
            <v>-533</v>
          </cell>
          <cell r="I796">
            <v>2422</v>
          </cell>
          <cell r="J796">
            <v>2445</v>
          </cell>
          <cell r="K796">
            <v>2982</v>
          </cell>
          <cell r="L796">
            <v>-16</v>
          </cell>
          <cell r="M796">
            <v>-60</v>
          </cell>
        </row>
        <row r="797">
          <cell r="A797">
            <v>36899</v>
          </cell>
          <cell r="B797">
            <v>403</v>
          </cell>
          <cell r="C797">
            <v>75</v>
          </cell>
          <cell r="D797">
            <v>597</v>
          </cell>
          <cell r="E797">
            <v>305</v>
          </cell>
          <cell r="F797">
            <v>31</v>
          </cell>
          <cell r="G797">
            <v>-1004</v>
          </cell>
          <cell r="H797">
            <v>-538</v>
          </cell>
          <cell r="I797">
            <v>2380</v>
          </cell>
          <cell r="J797">
            <v>2350</v>
          </cell>
          <cell r="K797">
            <v>2937</v>
          </cell>
          <cell r="L797">
            <v>-41</v>
          </cell>
          <cell r="M797">
            <v>-60</v>
          </cell>
        </row>
        <row r="798">
          <cell r="A798">
            <v>36900</v>
          </cell>
          <cell r="B798">
            <v>458</v>
          </cell>
          <cell r="C798">
            <v>75</v>
          </cell>
          <cell r="D798">
            <v>610</v>
          </cell>
          <cell r="E798">
            <v>300</v>
          </cell>
          <cell r="F798">
            <v>49</v>
          </cell>
          <cell r="G798">
            <v>-974</v>
          </cell>
          <cell r="H798">
            <v>-568</v>
          </cell>
          <cell r="I798">
            <v>2375</v>
          </cell>
          <cell r="J798">
            <v>2463</v>
          </cell>
          <cell r="K798">
            <v>3008</v>
          </cell>
          <cell r="L798">
            <v>60</v>
          </cell>
          <cell r="M798">
            <v>-61</v>
          </cell>
        </row>
        <row r="799">
          <cell r="A799">
            <v>36901</v>
          </cell>
          <cell r="B799">
            <v>422</v>
          </cell>
          <cell r="C799">
            <v>72</v>
          </cell>
          <cell r="D799">
            <v>603</v>
          </cell>
          <cell r="E799">
            <v>301</v>
          </cell>
          <cell r="F799">
            <v>-19</v>
          </cell>
          <cell r="G799">
            <v>-882</v>
          </cell>
          <cell r="H799">
            <v>-532</v>
          </cell>
          <cell r="I799">
            <v>2300</v>
          </cell>
          <cell r="J799">
            <v>2340</v>
          </cell>
          <cell r="K799">
            <v>3044</v>
          </cell>
          <cell r="L799">
            <v>39</v>
          </cell>
          <cell r="M799">
            <v>-76</v>
          </cell>
        </row>
        <row r="800">
          <cell r="A800">
            <v>36902</v>
          </cell>
          <cell r="B800">
            <v>465</v>
          </cell>
          <cell r="C800">
            <v>76</v>
          </cell>
          <cell r="D800">
            <v>627</v>
          </cell>
          <cell r="E800">
            <v>304</v>
          </cell>
          <cell r="F800">
            <v>-43</v>
          </cell>
          <cell r="G800">
            <v>-945</v>
          </cell>
          <cell r="H800">
            <v>-580</v>
          </cell>
          <cell r="I800">
            <v>2475</v>
          </cell>
          <cell r="J800">
            <v>2440</v>
          </cell>
          <cell r="K800">
            <v>3008</v>
          </cell>
          <cell r="L800">
            <v>-39</v>
          </cell>
          <cell r="M800">
            <v>-75</v>
          </cell>
        </row>
        <row r="801">
          <cell r="A801">
            <v>36903</v>
          </cell>
          <cell r="B801">
            <v>443</v>
          </cell>
          <cell r="C801">
            <v>76</v>
          </cell>
          <cell r="D801">
            <v>644</v>
          </cell>
          <cell r="E801">
            <v>299</v>
          </cell>
          <cell r="F801">
            <v>-27</v>
          </cell>
          <cell r="G801">
            <v>-925</v>
          </cell>
          <cell r="H801">
            <v>-618</v>
          </cell>
          <cell r="I801">
            <v>2445</v>
          </cell>
          <cell r="J801">
            <v>2430</v>
          </cell>
          <cell r="K801">
            <v>2977</v>
          </cell>
          <cell r="L801">
            <v>-16</v>
          </cell>
          <cell r="M801">
            <v>-76</v>
          </cell>
        </row>
        <row r="802">
          <cell r="A802">
            <v>36904</v>
          </cell>
          <cell r="B802">
            <v>443</v>
          </cell>
          <cell r="C802">
            <v>80</v>
          </cell>
          <cell r="D802">
            <v>644</v>
          </cell>
          <cell r="E802">
            <v>312</v>
          </cell>
          <cell r="F802">
            <v>76</v>
          </cell>
          <cell r="G802">
            <v>-921</v>
          </cell>
          <cell r="H802">
            <v>-613</v>
          </cell>
          <cell r="I802">
            <v>2416</v>
          </cell>
          <cell r="J802">
            <v>2456</v>
          </cell>
          <cell r="K802">
            <v>3012</v>
          </cell>
          <cell r="L802">
            <v>32</v>
          </cell>
          <cell r="M802">
            <v>-74</v>
          </cell>
        </row>
        <row r="803">
          <cell r="A803">
            <v>36905</v>
          </cell>
          <cell r="B803">
            <v>436</v>
          </cell>
          <cell r="C803">
            <v>75</v>
          </cell>
          <cell r="D803">
            <v>649</v>
          </cell>
          <cell r="E803">
            <v>304</v>
          </cell>
          <cell r="F803">
            <v>72</v>
          </cell>
          <cell r="G803">
            <v>-928</v>
          </cell>
          <cell r="H803">
            <v>-628</v>
          </cell>
          <cell r="I803">
            <v>2470</v>
          </cell>
          <cell r="J803">
            <v>2465</v>
          </cell>
          <cell r="K803">
            <v>3013</v>
          </cell>
          <cell r="L803">
            <v>-4</v>
          </cell>
          <cell r="M803">
            <v>-81</v>
          </cell>
        </row>
        <row r="804">
          <cell r="A804">
            <v>36906</v>
          </cell>
          <cell r="B804">
            <v>451</v>
          </cell>
          <cell r="C804">
            <v>79</v>
          </cell>
          <cell r="D804">
            <v>629</v>
          </cell>
          <cell r="E804">
            <v>305</v>
          </cell>
          <cell r="F804">
            <v>72</v>
          </cell>
          <cell r="G804">
            <v>-928</v>
          </cell>
          <cell r="H804">
            <v>-671</v>
          </cell>
          <cell r="I804">
            <v>2500</v>
          </cell>
          <cell r="J804">
            <v>2484</v>
          </cell>
          <cell r="K804">
            <v>2994</v>
          </cell>
          <cell r="L804">
            <v>-16</v>
          </cell>
          <cell r="M804">
            <v>-70</v>
          </cell>
        </row>
        <row r="805">
          <cell r="A805">
            <v>36907</v>
          </cell>
          <cell r="B805">
            <v>390</v>
          </cell>
          <cell r="C805">
            <v>64</v>
          </cell>
          <cell r="D805">
            <v>641</v>
          </cell>
          <cell r="E805">
            <v>294</v>
          </cell>
          <cell r="F805">
            <v>69</v>
          </cell>
          <cell r="G805">
            <v>-930</v>
          </cell>
          <cell r="H805">
            <v>-667</v>
          </cell>
          <cell r="I805">
            <v>2492</v>
          </cell>
          <cell r="J805">
            <v>2435</v>
          </cell>
          <cell r="K805">
            <v>2918</v>
          </cell>
          <cell r="L805">
            <v>-57</v>
          </cell>
          <cell r="M805">
            <v>-71</v>
          </cell>
        </row>
        <row r="806">
          <cell r="A806">
            <v>36908</v>
          </cell>
          <cell r="B806">
            <v>470</v>
          </cell>
          <cell r="C806">
            <v>60</v>
          </cell>
          <cell r="D806">
            <v>603</v>
          </cell>
          <cell r="E806">
            <v>305</v>
          </cell>
          <cell r="F806">
            <v>74</v>
          </cell>
          <cell r="G806">
            <v>-940</v>
          </cell>
          <cell r="H806">
            <v>-614</v>
          </cell>
          <cell r="I806">
            <v>2450</v>
          </cell>
          <cell r="J806">
            <v>2472</v>
          </cell>
          <cell r="K806">
            <v>2940</v>
          </cell>
          <cell r="L806">
            <v>22</v>
          </cell>
          <cell r="M806">
            <v>-54</v>
          </cell>
        </row>
        <row r="807">
          <cell r="A807">
            <v>36909</v>
          </cell>
          <cell r="B807">
            <v>407</v>
          </cell>
          <cell r="C807">
            <v>58</v>
          </cell>
          <cell r="D807">
            <v>638</v>
          </cell>
          <cell r="E807">
            <v>291</v>
          </cell>
          <cell r="F807">
            <v>89</v>
          </cell>
          <cell r="G807">
            <v>-960</v>
          </cell>
          <cell r="H807">
            <v>-610</v>
          </cell>
          <cell r="I807">
            <v>2447</v>
          </cell>
          <cell r="J807">
            <v>2425</v>
          </cell>
          <cell r="K807">
            <v>2884</v>
          </cell>
          <cell r="L807">
            <v>-49</v>
          </cell>
          <cell r="M807">
            <v>-52</v>
          </cell>
        </row>
        <row r="808">
          <cell r="A808">
            <v>36910</v>
          </cell>
          <cell r="B808">
            <v>487</v>
          </cell>
          <cell r="C808">
            <v>75</v>
          </cell>
          <cell r="D808">
            <v>649</v>
          </cell>
          <cell r="E808">
            <v>296</v>
          </cell>
          <cell r="F808">
            <v>77</v>
          </cell>
          <cell r="G808">
            <v>-960</v>
          </cell>
          <cell r="H808">
            <v>-540</v>
          </cell>
          <cell r="I808">
            <v>2390</v>
          </cell>
          <cell r="J808">
            <v>2465</v>
          </cell>
          <cell r="K808">
            <v>2962</v>
          </cell>
          <cell r="L808">
            <v>62</v>
          </cell>
          <cell r="M808">
            <v>-50</v>
          </cell>
        </row>
        <row r="809">
          <cell r="A809">
            <v>36911</v>
          </cell>
          <cell r="B809">
            <v>469</v>
          </cell>
          <cell r="C809">
            <v>58</v>
          </cell>
          <cell r="D809">
            <v>650</v>
          </cell>
          <cell r="E809">
            <v>290</v>
          </cell>
          <cell r="F809">
            <v>70</v>
          </cell>
          <cell r="G809">
            <v>-1010</v>
          </cell>
          <cell r="H809">
            <v>-590</v>
          </cell>
          <cell r="I809">
            <v>2483</v>
          </cell>
          <cell r="J809">
            <v>2515</v>
          </cell>
          <cell r="K809">
            <v>2974</v>
          </cell>
          <cell r="L809">
            <v>17</v>
          </cell>
          <cell r="M809">
            <v>-50</v>
          </cell>
        </row>
        <row r="810">
          <cell r="A810">
            <v>36912</v>
          </cell>
          <cell r="B810">
            <v>459</v>
          </cell>
          <cell r="C810">
            <v>63</v>
          </cell>
          <cell r="D810">
            <v>643</v>
          </cell>
          <cell r="E810">
            <v>284</v>
          </cell>
          <cell r="F810">
            <v>71</v>
          </cell>
          <cell r="G810">
            <v>-999</v>
          </cell>
          <cell r="H810">
            <v>-611</v>
          </cell>
          <cell r="I810">
            <v>2489</v>
          </cell>
          <cell r="J810">
            <v>2455</v>
          </cell>
          <cell r="K810">
            <v>2927</v>
          </cell>
          <cell r="L810">
            <v>-45</v>
          </cell>
          <cell r="M810">
            <v>-55</v>
          </cell>
        </row>
        <row r="811">
          <cell r="A811">
            <v>36913</v>
          </cell>
          <cell r="B811">
            <v>452</v>
          </cell>
          <cell r="C811">
            <v>61</v>
          </cell>
          <cell r="D811">
            <v>647</v>
          </cell>
          <cell r="E811">
            <v>292</v>
          </cell>
          <cell r="F811">
            <v>72</v>
          </cell>
          <cell r="G811">
            <v>-1005</v>
          </cell>
          <cell r="H811">
            <v>-574</v>
          </cell>
          <cell r="I811">
            <v>2458</v>
          </cell>
          <cell r="J811">
            <v>2463</v>
          </cell>
          <cell r="K811">
            <v>2918</v>
          </cell>
          <cell r="L811">
            <v>5</v>
          </cell>
          <cell r="M811">
            <v>-55</v>
          </cell>
        </row>
        <row r="812">
          <cell r="A812">
            <v>36914</v>
          </cell>
          <cell r="B812">
            <v>472</v>
          </cell>
          <cell r="C812">
            <v>60</v>
          </cell>
          <cell r="D812">
            <v>656</v>
          </cell>
          <cell r="E812">
            <v>291</v>
          </cell>
          <cell r="F812">
            <v>85</v>
          </cell>
          <cell r="G812">
            <v>-982</v>
          </cell>
          <cell r="H812">
            <v>-559</v>
          </cell>
          <cell r="I812">
            <v>2450</v>
          </cell>
          <cell r="J812">
            <v>2453</v>
          </cell>
          <cell r="K812">
            <v>2907</v>
          </cell>
          <cell r="L812">
            <v>3</v>
          </cell>
          <cell r="M812">
            <v>-51</v>
          </cell>
        </row>
        <row r="813">
          <cell r="A813">
            <v>36915</v>
          </cell>
          <cell r="B813">
            <v>479</v>
          </cell>
          <cell r="C813">
            <v>68</v>
          </cell>
          <cell r="D813">
            <v>644</v>
          </cell>
          <cell r="E813">
            <v>297</v>
          </cell>
          <cell r="F813">
            <v>93</v>
          </cell>
          <cell r="G813">
            <v>-956</v>
          </cell>
          <cell r="H813">
            <v>-606</v>
          </cell>
          <cell r="I813">
            <v>2499</v>
          </cell>
          <cell r="J813">
            <v>2491</v>
          </cell>
          <cell r="K813">
            <v>2902</v>
          </cell>
          <cell r="L813">
            <v>-8</v>
          </cell>
          <cell r="M813">
            <v>-93</v>
          </cell>
        </row>
        <row r="814">
          <cell r="A814">
            <v>36916</v>
          </cell>
          <cell r="B814">
            <v>470</v>
          </cell>
          <cell r="C814">
            <v>64</v>
          </cell>
          <cell r="D814">
            <v>653</v>
          </cell>
          <cell r="E814">
            <v>287</v>
          </cell>
          <cell r="F814">
            <v>87</v>
          </cell>
          <cell r="G814">
            <v>-1005</v>
          </cell>
          <cell r="H814">
            <v>-585</v>
          </cell>
          <cell r="I814">
            <v>2441</v>
          </cell>
          <cell r="J814">
            <v>2459</v>
          </cell>
          <cell r="K814">
            <v>2920</v>
          </cell>
          <cell r="L814">
            <v>18</v>
          </cell>
          <cell r="M814">
            <v>-52</v>
          </cell>
        </row>
        <row r="815">
          <cell r="A815">
            <v>36917</v>
          </cell>
          <cell r="B815">
            <v>445</v>
          </cell>
          <cell r="C815">
            <v>76</v>
          </cell>
          <cell r="D815">
            <v>614</v>
          </cell>
          <cell r="E815">
            <v>300</v>
          </cell>
          <cell r="F815">
            <v>80</v>
          </cell>
          <cell r="G815">
            <v>-970</v>
          </cell>
          <cell r="H815">
            <v>-667</v>
          </cell>
          <cell r="I815">
            <v>2510</v>
          </cell>
          <cell r="J815">
            <v>2521</v>
          </cell>
          <cell r="K815">
            <v>2887</v>
          </cell>
          <cell r="L815">
            <v>-22</v>
          </cell>
          <cell r="M815">
            <v>-48</v>
          </cell>
        </row>
        <row r="816">
          <cell r="A816">
            <v>36918</v>
          </cell>
          <cell r="B816">
            <v>440</v>
          </cell>
          <cell r="C816">
            <v>71</v>
          </cell>
          <cell r="D816">
            <v>642</v>
          </cell>
          <cell r="E816">
            <v>301</v>
          </cell>
          <cell r="F816">
            <v>83</v>
          </cell>
          <cell r="G816">
            <v>-906</v>
          </cell>
          <cell r="H816">
            <v>-649</v>
          </cell>
          <cell r="I816">
            <v>2510</v>
          </cell>
          <cell r="J816">
            <v>2445</v>
          </cell>
          <cell r="K816">
            <v>2892</v>
          </cell>
          <cell r="L816">
            <v>-8</v>
          </cell>
          <cell r="M816">
            <v>-58</v>
          </cell>
        </row>
        <row r="817">
          <cell r="A817">
            <v>36919</v>
          </cell>
          <cell r="B817">
            <v>472</v>
          </cell>
          <cell r="C817">
            <v>74</v>
          </cell>
          <cell r="D817">
            <v>627</v>
          </cell>
          <cell r="E817">
            <v>308</v>
          </cell>
          <cell r="F817">
            <v>87</v>
          </cell>
          <cell r="G817">
            <v>-951</v>
          </cell>
          <cell r="H817">
            <v>-642</v>
          </cell>
          <cell r="I817">
            <v>2533</v>
          </cell>
          <cell r="J817">
            <v>2525</v>
          </cell>
          <cell r="K817">
            <v>2892</v>
          </cell>
          <cell r="L817">
            <v>-10</v>
          </cell>
          <cell r="M817">
            <v>-80</v>
          </cell>
        </row>
        <row r="818">
          <cell r="A818">
            <v>36920</v>
          </cell>
          <cell r="B818">
            <v>457</v>
          </cell>
          <cell r="C818">
            <v>69</v>
          </cell>
          <cell r="D818">
            <v>612</v>
          </cell>
          <cell r="E818">
            <v>302</v>
          </cell>
          <cell r="F818">
            <v>88</v>
          </cell>
          <cell r="G818">
            <v>-947</v>
          </cell>
          <cell r="H818">
            <v>-671</v>
          </cell>
          <cell r="I818">
            <v>2521</v>
          </cell>
          <cell r="J818">
            <v>2510</v>
          </cell>
          <cell r="K818">
            <v>2834</v>
          </cell>
          <cell r="L818">
            <v>-55</v>
          </cell>
          <cell r="M818">
            <v>-62</v>
          </cell>
        </row>
        <row r="819">
          <cell r="A819">
            <v>36921</v>
          </cell>
          <cell r="B819">
            <v>475</v>
          </cell>
          <cell r="C819">
            <v>61</v>
          </cell>
          <cell r="D819">
            <v>488</v>
          </cell>
          <cell r="E819">
            <v>266</v>
          </cell>
          <cell r="F819">
            <v>120</v>
          </cell>
          <cell r="G819">
            <v>-878</v>
          </cell>
          <cell r="H819">
            <v>-655</v>
          </cell>
          <cell r="I819">
            <v>2410</v>
          </cell>
          <cell r="J819">
            <v>2385</v>
          </cell>
          <cell r="K819">
            <v>2789</v>
          </cell>
          <cell r="L819">
            <v>-43</v>
          </cell>
          <cell r="M819">
            <v>-51</v>
          </cell>
        </row>
        <row r="820">
          <cell r="A820">
            <v>36922</v>
          </cell>
          <cell r="B820">
            <v>483</v>
          </cell>
          <cell r="C820">
            <v>77</v>
          </cell>
          <cell r="D820">
            <v>518</v>
          </cell>
          <cell r="E820">
            <v>290</v>
          </cell>
          <cell r="F820">
            <v>120</v>
          </cell>
          <cell r="G820">
            <v>-971</v>
          </cell>
          <cell r="H820">
            <v>-591</v>
          </cell>
          <cell r="I820">
            <v>2448</v>
          </cell>
          <cell r="J820">
            <v>2475</v>
          </cell>
          <cell r="K820">
            <v>2802</v>
          </cell>
          <cell r="L820">
            <v>16</v>
          </cell>
          <cell r="M820">
            <v>-30</v>
          </cell>
        </row>
        <row r="821">
          <cell r="A821">
            <v>36923</v>
          </cell>
          <cell r="B821">
            <v>482</v>
          </cell>
          <cell r="C821">
            <v>61</v>
          </cell>
          <cell r="D821">
            <v>566</v>
          </cell>
          <cell r="E821">
            <v>302</v>
          </cell>
          <cell r="F821">
            <v>118</v>
          </cell>
          <cell r="G821">
            <v>-978</v>
          </cell>
          <cell r="H821">
            <v>-624</v>
          </cell>
          <cell r="I821">
            <v>2492</v>
          </cell>
          <cell r="J821">
            <v>2520</v>
          </cell>
          <cell r="K821">
            <v>2807</v>
          </cell>
          <cell r="L821">
            <v>5</v>
          </cell>
          <cell r="M821">
            <v>-38</v>
          </cell>
        </row>
        <row r="822">
          <cell r="A822">
            <v>36924</v>
          </cell>
          <cell r="B822">
            <v>457</v>
          </cell>
          <cell r="C822">
            <v>75</v>
          </cell>
          <cell r="D822">
            <v>586</v>
          </cell>
          <cell r="E822">
            <v>299</v>
          </cell>
          <cell r="F822">
            <v>110</v>
          </cell>
          <cell r="G822">
            <v>-1020</v>
          </cell>
          <cell r="H822">
            <v>-589</v>
          </cell>
          <cell r="I822">
            <v>2510</v>
          </cell>
          <cell r="J822">
            <v>2536</v>
          </cell>
          <cell r="K822">
            <v>2780</v>
          </cell>
          <cell r="L822">
            <v>-30</v>
          </cell>
          <cell r="M822">
            <v>-73</v>
          </cell>
        </row>
        <row r="823">
          <cell r="A823">
            <v>36925</v>
          </cell>
          <cell r="B823">
            <v>461</v>
          </cell>
          <cell r="C823">
            <v>76</v>
          </cell>
          <cell r="D823">
            <v>537</v>
          </cell>
          <cell r="E823">
            <v>295</v>
          </cell>
          <cell r="F823">
            <v>75</v>
          </cell>
          <cell r="G823">
            <v>-990</v>
          </cell>
          <cell r="H823">
            <v>-585</v>
          </cell>
          <cell r="I823">
            <v>2505</v>
          </cell>
          <cell r="J823">
            <v>2475</v>
          </cell>
          <cell r="K823">
            <v>2750</v>
          </cell>
          <cell r="L823">
            <v>-30</v>
          </cell>
          <cell r="M823">
            <v>-72</v>
          </cell>
        </row>
        <row r="824">
          <cell r="A824">
            <v>36926</v>
          </cell>
          <cell r="B824">
            <v>465</v>
          </cell>
          <cell r="C824">
            <v>71</v>
          </cell>
          <cell r="D824">
            <v>632</v>
          </cell>
          <cell r="E824">
            <v>302</v>
          </cell>
          <cell r="F824">
            <v>79</v>
          </cell>
          <cell r="G824">
            <v>-982</v>
          </cell>
          <cell r="H824">
            <v>-560</v>
          </cell>
          <cell r="I824">
            <v>2485</v>
          </cell>
          <cell r="J824">
            <v>2528</v>
          </cell>
          <cell r="K824">
            <v>2796</v>
          </cell>
          <cell r="L824">
            <v>43</v>
          </cell>
          <cell r="M824">
            <v>-73</v>
          </cell>
        </row>
        <row r="825">
          <cell r="A825">
            <v>36927</v>
          </cell>
          <cell r="B825">
            <v>470</v>
          </cell>
          <cell r="C825">
            <v>74</v>
          </cell>
          <cell r="D825">
            <v>650</v>
          </cell>
          <cell r="E825">
            <v>303</v>
          </cell>
          <cell r="F825">
            <v>80</v>
          </cell>
          <cell r="G825">
            <v>-1000</v>
          </cell>
          <cell r="H825">
            <v>-606</v>
          </cell>
          <cell r="I825">
            <v>2520</v>
          </cell>
          <cell r="J825">
            <v>2530</v>
          </cell>
          <cell r="K825">
            <v>2807</v>
          </cell>
          <cell r="L825">
            <v>10</v>
          </cell>
          <cell r="M825">
            <v>-70</v>
          </cell>
        </row>
        <row r="826">
          <cell r="A826">
            <v>36928</v>
          </cell>
          <cell r="B826">
            <v>470</v>
          </cell>
          <cell r="C826">
            <v>55</v>
          </cell>
          <cell r="D826">
            <v>655</v>
          </cell>
          <cell r="E826">
            <v>306</v>
          </cell>
          <cell r="F826">
            <v>95</v>
          </cell>
          <cell r="G826">
            <v>-1023</v>
          </cell>
          <cell r="H826">
            <v>-557</v>
          </cell>
          <cell r="I826">
            <v>2540</v>
          </cell>
          <cell r="J826">
            <v>2525</v>
          </cell>
          <cell r="K826">
            <v>2787</v>
          </cell>
          <cell r="L826">
            <v>-15</v>
          </cell>
          <cell r="M826">
            <v>-70</v>
          </cell>
        </row>
        <row r="827">
          <cell r="A827">
            <v>36929</v>
          </cell>
          <cell r="B827">
            <v>493</v>
          </cell>
          <cell r="C827">
            <v>72</v>
          </cell>
          <cell r="D827">
            <v>652</v>
          </cell>
          <cell r="E827">
            <v>305</v>
          </cell>
          <cell r="F827">
            <v>71</v>
          </cell>
          <cell r="G827">
            <v>-1002</v>
          </cell>
          <cell r="H827">
            <v>-546</v>
          </cell>
          <cell r="I827">
            <v>2524</v>
          </cell>
          <cell r="J827">
            <v>2598</v>
          </cell>
          <cell r="K827">
            <v>2798</v>
          </cell>
          <cell r="L827">
            <v>21</v>
          </cell>
          <cell r="M827">
            <v>-55</v>
          </cell>
        </row>
        <row r="828">
          <cell r="A828">
            <v>36930</v>
          </cell>
          <cell r="B828">
            <v>457</v>
          </cell>
          <cell r="C828">
            <v>77</v>
          </cell>
          <cell r="D828">
            <v>639</v>
          </cell>
          <cell r="E828">
            <v>284</v>
          </cell>
          <cell r="F828">
            <v>73</v>
          </cell>
          <cell r="G828">
            <v>-939</v>
          </cell>
          <cell r="H828">
            <v>-591</v>
          </cell>
          <cell r="I828">
            <v>2519</v>
          </cell>
          <cell r="J828">
            <v>2530</v>
          </cell>
          <cell r="K828">
            <v>2767</v>
          </cell>
          <cell r="L828">
            <v>-22</v>
          </cell>
          <cell r="M828">
            <v>-22</v>
          </cell>
        </row>
        <row r="829">
          <cell r="A829">
            <v>36931</v>
          </cell>
          <cell r="B829">
            <v>481</v>
          </cell>
          <cell r="C829">
            <v>70</v>
          </cell>
          <cell r="D829">
            <v>551</v>
          </cell>
          <cell r="E829">
            <v>283</v>
          </cell>
          <cell r="F829">
            <v>113</v>
          </cell>
          <cell r="G829">
            <v>-986</v>
          </cell>
          <cell r="H829">
            <v>-579</v>
          </cell>
          <cell r="I829">
            <v>2484</v>
          </cell>
          <cell r="J829">
            <v>2507</v>
          </cell>
          <cell r="K829">
            <v>2772</v>
          </cell>
          <cell r="L829">
            <v>5</v>
          </cell>
          <cell r="M829">
            <v>-28</v>
          </cell>
        </row>
        <row r="830">
          <cell r="A830">
            <v>36932</v>
          </cell>
          <cell r="B830">
            <v>476</v>
          </cell>
          <cell r="C830">
            <v>77</v>
          </cell>
          <cell r="D830">
            <v>633</v>
          </cell>
          <cell r="E830">
            <v>296</v>
          </cell>
          <cell r="F830">
            <v>97</v>
          </cell>
          <cell r="G830">
            <v>-967</v>
          </cell>
          <cell r="H830">
            <v>-660</v>
          </cell>
          <cell r="I830">
            <v>2530</v>
          </cell>
          <cell r="J830">
            <v>2553</v>
          </cell>
          <cell r="K830">
            <v>2766</v>
          </cell>
          <cell r="L830">
            <v>6</v>
          </cell>
          <cell r="M830">
            <v>-34</v>
          </cell>
        </row>
        <row r="831">
          <cell r="A831">
            <v>36933</v>
          </cell>
          <cell r="B831">
            <v>495</v>
          </cell>
          <cell r="C831">
            <v>55</v>
          </cell>
          <cell r="D831">
            <v>650</v>
          </cell>
          <cell r="E831">
            <v>288</v>
          </cell>
          <cell r="F831">
            <v>131</v>
          </cell>
          <cell r="G831">
            <v>-970</v>
          </cell>
          <cell r="H831">
            <v>-605</v>
          </cell>
          <cell r="I831">
            <v>2485</v>
          </cell>
          <cell r="J831">
            <v>2520</v>
          </cell>
          <cell r="K831">
            <v>2805</v>
          </cell>
          <cell r="L831">
            <v>35</v>
          </cell>
          <cell r="M831">
            <v>-44</v>
          </cell>
        </row>
        <row r="832">
          <cell r="A832">
            <v>36934</v>
          </cell>
          <cell r="B832">
            <v>500</v>
          </cell>
          <cell r="C832">
            <v>40</v>
          </cell>
          <cell r="D832">
            <v>640</v>
          </cell>
          <cell r="E832">
            <v>292</v>
          </cell>
          <cell r="F832">
            <v>145</v>
          </cell>
          <cell r="G832">
            <v>-960</v>
          </cell>
          <cell r="H832">
            <v>-660</v>
          </cell>
          <cell r="I832">
            <v>2500</v>
          </cell>
          <cell r="J832">
            <v>2500</v>
          </cell>
          <cell r="K832">
            <v>2825</v>
          </cell>
          <cell r="L832">
            <v>0</v>
          </cell>
          <cell r="M832">
            <v>-40</v>
          </cell>
        </row>
        <row r="833">
          <cell r="A833">
            <v>36935</v>
          </cell>
          <cell r="B833">
            <v>520</v>
          </cell>
          <cell r="C833">
            <v>62</v>
          </cell>
          <cell r="D833">
            <v>641</v>
          </cell>
          <cell r="E833">
            <v>290</v>
          </cell>
          <cell r="F833">
            <v>131</v>
          </cell>
          <cell r="G833">
            <v>-1011</v>
          </cell>
          <cell r="H833">
            <v>-634</v>
          </cell>
          <cell r="I833">
            <v>2630</v>
          </cell>
          <cell r="J833">
            <v>2640</v>
          </cell>
          <cell r="K833">
            <v>2845</v>
          </cell>
          <cell r="L833">
            <v>10</v>
          </cell>
          <cell r="M833">
            <v>-94</v>
          </cell>
        </row>
        <row r="834">
          <cell r="A834">
            <v>36936</v>
          </cell>
          <cell r="B834">
            <v>450</v>
          </cell>
          <cell r="C834">
            <v>42</v>
          </cell>
          <cell r="D834">
            <v>640</v>
          </cell>
          <cell r="E834">
            <v>288</v>
          </cell>
          <cell r="F834">
            <v>96</v>
          </cell>
          <cell r="G834">
            <v>-965</v>
          </cell>
          <cell r="H834">
            <v>-635</v>
          </cell>
          <cell r="I834">
            <v>2495</v>
          </cell>
          <cell r="J834">
            <v>2515</v>
          </cell>
          <cell r="K834">
            <v>2865</v>
          </cell>
          <cell r="L834">
            <v>20</v>
          </cell>
          <cell r="M834">
            <v>-96</v>
          </cell>
        </row>
        <row r="835">
          <cell r="A835">
            <v>36937</v>
          </cell>
          <cell r="B835">
            <v>457</v>
          </cell>
          <cell r="C835">
            <v>52</v>
          </cell>
          <cell r="D835">
            <v>657</v>
          </cell>
          <cell r="E835">
            <v>295</v>
          </cell>
          <cell r="F835">
            <v>106</v>
          </cell>
          <cell r="G835">
            <v>-980</v>
          </cell>
          <cell r="H835">
            <v>-634</v>
          </cell>
          <cell r="I835">
            <v>2513</v>
          </cell>
          <cell r="J835">
            <v>2485</v>
          </cell>
          <cell r="K835">
            <v>2835</v>
          </cell>
          <cell r="L835">
            <v>-31</v>
          </cell>
          <cell r="M835">
            <v>-68</v>
          </cell>
        </row>
        <row r="836">
          <cell r="A836">
            <v>36938</v>
          </cell>
        </row>
        <row r="837">
          <cell r="A837">
            <v>36939</v>
          </cell>
        </row>
        <row r="838">
          <cell r="A838">
            <v>36940</v>
          </cell>
        </row>
        <row r="839">
          <cell r="A839">
            <v>36941</v>
          </cell>
          <cell r="B839">
            <v>461</v>
          </cell>
          <cell r="C839">
            <v>73</v>
          </cell>
          <cell r="D839">
            <v>676</v>
          </cell>
          <cell r="E839">
            <v>296</v>
          </cell>
          <cell r="F839">
            <v>117</v>
          </cell>
          <cell r="G839">
            <v>-967</v>
          </cell>
          <cell r="H839">
            <v>-588</v>
          </cell>
          <cell r="I839">
            <v>2517</v>
          </cell>
          <cell r="J839">
            <v>2565</v>
          </cell>
          <cell r="K839">
            <v>2952</v>
          </cell>
          <cell r="L839">
            <v>36</v>
          </cell>
          <cell r="M839">
            <v>-68</v>
          </cell>
        </row>
        <row r="840">
          <cell r="A840">
            <v>36942</v>
          </cell>
          <cell r="B840">
            <v>485</v>
          </cell>
          <cell r="C840">
            <v>76</v>
          </cell>
          <cell r="D840">
            <v>650</v>
          </cell>
          <cell r="E840">
            <v>304</v>
          </cell>
          <cell r="F840">
            <v>128</v>
          </cell>
          <cell r="G840">
            <v>-954</v>
          </cell>
          <cell r="H840">
            <v>-574</v>
          </cell>
          <cell r="I840">
            <v>2510</v>
          </cell>
          <cell r="J840">
            <v>2558</v>
          </cell>
          <cell r="K840">
            <v>2982</v>
          </cell>
          <cell r="L840">
            <v>44</v>
          </cell>
          <cell r="M840">
            <v>-80</v>
          </cell>
        </row>
        <row r="841">
          <cell r="A841">
            <v>36943</v>
          </cell>
          <cell r="B841">
            <v>491</v>
          </cell>
          <cell r="C841">
            <v>76</v>
          </cell>
          <cell r="D841">
            <v>607</v>
          </cell>
          <cell r="E841">
            <v>283</v>
          </cell>
          <cell r="F841">
            <v>69</v>
          </cell>
          <cell r="G841">
            <v>-966</v>
          </cell>
          <cell r="H841">
            <v>-539</v>
          </cell>
          <cell r="I841">
            <v>2496</v>
          </cell>
          <cell r="J841">
            <v>2415</v>
          </cell>
          <cell r="K841">
            <v>2892</v>
          </cell>
          <cell r="L841">
            <v>-88</v>
          </cell>
          <cell r="M841">
            <v>-42</v>
          </cell>
        </row>
        <row r="842">
          <cell r="A842">
            <v>36944</v>
          </cell>
          <cell r="B842">
            <v>465</v>
          </cell>
          <cell r="C842">
            <v>53</v>
          </cell>
          <cell r="D842">
            <v>631</v>
          </cell>
          <cell r="E842">
            <v>305</v>
          </cell>
          <cell r="F842">
            <v>91</v>
          </cell>
          <cell r="G842">
            <v>-985</v>
          </cell>
          <cell r="H842">
            <v>-550</v>
          </cell>
          <cell r="I842">
            <v>2518</v>
          </cell>
          <cell r="J842">
            <v>2508</v>
          </cell>
          <cell r="K842">
            <v>2864</v>
          </cell>
          <cell r="L842">
            <v>-10</v>
          </cell>
          <cell r="M842">
            <v>-61</v>
          </cell>
        </row>
        <row r="843">
          <cell r="A843">
            <v>36945</v>
          </cell>
          <cell r="B843">
            <v>450</v>
          </cell>
          <cell r="C843">
            <v>61</v>
          </cell>
          <cell r="D843">
            <v>656</v>
          </cell>
          <cell r="E843">
            <v>290</v>
          </cell>
          <cell r="F843">
            <v>34</v>
          </cell>
          <cell r="G843">
            <v>-962</v>
          </cell>
          <cell r="H843">
            <v>-571</v>
          </cell>
          <cell r="I843">
            <v>2505</v>
          </cell>
          <cell r="J843">
            <v>2450</v>
          </cell>
          <cell r="K843">
            <v>2792</v>
          </cell>
          <cell r="L843">
            <v>-55</v>
          </cell>
          <cell r="M843">
            <v>-58</v>
          </cell>
        </row>
        <row r="844">
          <cell r="A844">
            <v>36946</v>
          </cell>
          <cell r="B844">
            <v>442</v>
          </cell>
          <cell r="C844">
            <v>60</v>
          </cell>
          <cell r="D844">
            <v>665</v>
          </cell>
          <cell r="E844">
            <v>273</v>
          </cell>
          <cell r="F844">
            <v>66</v>
          </cell>
          <cell r="G844">
            <v>-915</v>
          </cell>
          <cell r="H844">
            <v>-585</v>
          </cell>
          <cell r="I844">
            <v>2495</v>
          </cell>
          <cell r="J844">
            <v>2450</v>
          </cell>
          <cell r="K844">
            <v>2740</v>
          </cell>
          <cell r="L844">
            <v>-45</v>
          </cell>
          <cell r="M844">
            <v>-67</v>
          </cell>
        </row>
        <row r="845">
          <cell r="A845">
            <v>36947</v>
          </cell>
          <cell r="B845">
            <v>444</v>
          </cell>
          <cell r="C845">
            <v>74</v>
          </cell>
          <cell r="D845">
            <v>651</v>
          </cell>
          <cell r="E845">
            <v>298</v>
          </cell>
          <cell r="F845">
            <v>67</v>
          </cell>
          <cell r="G845">
            <v>-921</v>
          </cell>
          <cell r="H845">
            <v>-589</v>
          </cell>
          <cell r="I845">
            <v>2461</v>
          </cell>
          <cell r="J845">
            <v>2453</v>
          </cell>
          <cell r="K845">
            <v>2723</v>
          </cell>
          <cell r="L845">
            <v>-8</v>
          </cell>
          <cell r="M845">
            <v>-67</v>
          </cell>
        </row>
        <row r="846">
          <cell r="A846">
            <v>36948</v>
          </cell>
          <cell r="B846">
            <v>431</v>
          </cell>
          <cell r="C846">
            <v>78</v>
          </cell>
          <cell r="D846">
            <v>636</v>
          </cell>
          <cell r="E846">
            <v>302</v>
          </cell>
          <cell r="F846">
            <v>83</v>
          </cell>
          <cell r="G846">
            <v>-918</v>
          </cell>
          <cell r="H846">
            <v>-592</v>
          </cell>
          <cell r="I846">
            <v>2390</v>
          </cell>
          <cell r="J846">
            <v>2421</v>
          </cell>
          <cell r="K846">
            <v>2748</v>
          </cell>
          <cell r="L846">
            <v>31</v>
          </cell>
          <cell r="M846">
            <v>-51</v>
          </cell>
        </row>
        <row r="847">
          <cell r="A847">
            <v>36949</v>
          </cell>
          <cell r="B847">
            <v>422</v>
          </cell>
          <cell r="C847">
            <v>73</v>
          </cell>
          <cell r="D847">
            <v>641</v>
          </cell>
          <cell r="E847">
            <v>283</v>
          </cell>
          <cell r="F847">
            <v>131</v>
          </cell>
          <cell r="G847">
            <v>-948</v>
          </cell>
          <cell r="H847">
            <v>-561</v>
          </cell>
          <cell r="I847">
            <v>2430</v>
          </cell>
          <cell r="J847">
            <v>2478</v>
          </cell>
          <cell r="K847">
            <v>2826</v>
          </cell>
          <cell r="L847">
            <v>34</v>
          </cell>
          <cell r="M847">
            <v>-32</v>
          </cell>
        </row>
        <row r="848">
          <cell r="A848">
            <v>36950</v>
          </cell>
          <cell r="B848">
            <v>450</v>
          </cell>
          <cell r="C848">
            <v>79</v>
          </cell>
          <cell r="D848">
            <v>652</v>
          </cell>
          <cell r="E848">
            <v>292</v>
          </cell>
          <cell r="F848">
            <v>96</v>
          </cell>
          <cell r="G848">
            <v>-929</v>
          </cell>
          <cell r="H848">
            <v>-538</v>
          </cell>
          <cell r="I848">
            <v>2432</v>
          </cell>
          <cell r="J848">
            <v>2498</v>
          </cell>
          <cell r="K848">
            <v>2925</v>
          </cell>
          <cell r="L848">
            <v>95</v>
          </cell>
          <cell r="M848">
            <v>-47</v>
          </cell>
        </row>
        <row r="849">
          <cell r="A849">
            <v>36951</v>
          </cell>
          <cell r="B849">
            <v>418</v>
          </cell>
          <cell r="C849">
            <v>75</v>
          </cell>
          <cell r="D849">
            <v>640</v>
          </cell>
          <cell r="E849">
            <v>286</v>
          </cell>
          <cell r="F849">
            <v>107</v>
          </cell>
          <cell r="G849">
            <v>-936</v>
          </cell>
          <cell r="H849">
            <v>-565</v>
          </cell>
          <cell r="I849">
            <v>2484</v>
          </cell>
          <cell r="J849">
            <v>2463</v>
          </cell>
          <cell r="K849">
            <v>2831</v>
          </cell>
          <cell r="L849">
            <v>-84</v>
          </cell>
          <cell r="M849">
            <v>-82</v>
          </cell>
        </row>
        <row r="850">
          <cell r="A850">
            <v>36952</v>
          </cell>
          <cell r="B850">
            <v>472</v>
          </cell>
          <cell r="C850">
            <v>78</v>
          </cell>
          <cell r="D850">
            <v>620</v>
          </cell>
          <cell r="E850">
            <v>290</v>
          </cell>
          <cell r="F850">
            <v>118</v>
          </cell>
          <cell r="G850">
            <v>-947</v>
          </cell>
          <cell r="H850">
            <v>-623</v>
          </cell>
          <cell r="I850">
            <v>2465</v>
          </cell>
          <cell r="J850">
            <v>2514</v>
          </cell>
          <cell r="K850">
            <v>2858</v>
          </cell>
          <cell r="L850">
            <v>26</v>
          </cell>
          <cell r="M850">
            <v>-57</v>
          </cell>
        </row>
        <row r="851">
          <cell r="A851">
            <v>36953</v>
          </cell>
          <cell r="B851">
            <v>470</v>
          </cell>
          <cell r="C851">
            <v>72</v>
          </cell>
          <cell r="D851">
            <v>670</v>
          </cell>
          <cell r="E851">
            <v>295</v>
          </cell>
          <cell r="F851">
            <v>113</v>
          </cell>
          <cell r="G851">
            <v>-986</v>
          </cell>
          <cell r="H851">
            <v>-609</v>
          </cell>
          <cell r="I851">
            <v>2485</v>
          </cell>
          <cell r="J851">
            <v>2570</v>
          </cell>
          <cell r="K851">
            <v>2940</v>
          </cell>
          <cell r="L851">
            <v>85</v>
          </cell>
          <cell r="M851">
            <v>-51</v>
          </cell>
        </row>
        <row r="852">
          <cell r="A852">
            <v>36954</v>
          </cell>
          <cell r="B852">
            <v>446</v>
          </cell>
          <cell r="C852">
            <v>77</v>
          </cell>
          <cell r="D852">
            <v>650</v>
          </cell>
          <cell r="E852">
            <v>293</v>
          </cell>
          <cell r="F852">
            <v>135</v>
          </cell>
          <cell r="G852">
            <v>-985</v>
          </cell>
          <cell r="H852">
            <v>-540</v>
          </cell>
          <cell r="I852">
            <v>2415</v>
          </cell>
          <cell r="J852">
            <v>2495</v>
          </cell>
          <cell r="K852">
            <v>3015</v>
          </cell>
          <cell r="L852">
            <v>80</v>
          </cell>
          <cell r="M852">
            <v>-51</v>
          </cell>
        </row>
        <row r="853">
          <cell r="A853">
            <v>36955</v>
          </cell>
          <cell r="B853">
            <v>429</v>
          </cell>
          <cell r="C853">
            <v>74</v>
          </cell>
          <cell r="D853">
            <v>600</v>
          </cell>
          <cell r="E853">
            <v>293</v>
          </cell>
          <cell r="F853">
            <v>114</v>
          </cell>
          <cell r="G853">
            <v>-992</v>
          </cell>
          <cell r="H853">
            <v>-535</v>
          </cell>
          <cell r="I853">
            <v>2065</v>
          </cell>
          <cell r="J853">
            <v>2070</v>
          </cell>
          <cell r="K853">
            <v>3025</v>
          </cell>
          <cell r="L853">
            <v>5</v>
          </cell>
          <cell r="M853">
            <v>-50</v>
          </cell>
        </row>
        <row r="854">
          <cell r="A854">
            <v>36956</v>
          </cell>
          <cell r="B854">
            <v>460</v>
          </cell>
          <cell r="C854">
            <v>73</v>
          </cell>
          <cell r="D854">
            <v>630</v>
          </cell>
          <cell r="E854">
            <v>295</v>
          </cell>
          <cell r="F854">
            <v>21</v>
          </cell>
          <cell r="G854">
            <v>-925</v>
          </cell>
          <cell r="H854">
            <v>-515</v>
          </cell>
          <cell r="I854">
            <v>2200</v>
          </cell>
          <cell r="J854">
            <v>2240</v>
          </cell>
          <cell r="K854">
            <v>3070</v>
          </cell>
          <cell r="L854">
            <v>40</v>
          </cell>
          <cell r="M854">
            <v>-60</v>
          </cell>
        </row>
        <row r="855">
          <cell r="A855">
            <v>36957</v>
          </cell>
          <cell r="B855">
            <v>444</v>
          </cell>
          <cell r="C855">
            <v>76</v>
          </cell>
          <cell r="D855">
            <v>639</v>
          </cell>
          <cell r="E855">
            <v>289</v>
          </cell>
          <cell r="F855">
            <v>4</v>
          </cell>
          <cell r="G855">
            <v>-852</v>
          </cell>
          <cell r="H855">
            <v>-484</v>
          </cell>
          <cell r="I855">
            <v>2315</v>
          </cell>
          <cell r="J855">
            <v>2320</v>
          </cell>
          <cell r="K855">
            <v>3083</v>
          </cell>
          <cell r="L855">
            <v>20</v>
          </cell>
          <cell r="M855">
            <v>-92</v>
          </cell>
        </row>
        <row r="856">
          <cell r="A856">
            <v>36958</v>
          </cell>
          <cell r="B856">
            <v>454</v>
          </cell>
          <cell r="C856">
            <v>76</v>
          </cell>
          <cell r="D856">
            <v>648</v>
          </cell>
          <cell r="E856">
            <v>292</v>
          </cell>
          <cell r="F856">
            <v>4</v>
          </cell>
          <cell r="G856">
            <v>-890</v>
          </cell>
          <cell r="H856">
            <v>-562</v>
          </cell>
          <cell r="I856">
            <v>2427</v>
          </cell>
          <cell r="J856">
            <v>2328</v>
          </cell>
          <cell r="K856">
            <v>2969</v>
          </cell>
          <cell r="L856">
            <v>-80</v>
          </cell>
          <cell r="M856">
            <v>-80</v>
          </cell>
        </row>
        <row r="857">
          <cell r="A857">
            <v>36959</v>
          </cell>
          <cell r="B857">
            <v>455</v>
          </cell>
          <cell r="C857">
            <v>74</v>
          </cell>
          <cell r="D857">
            <v>529</v>
          </cell>
          <cell r="E857">
            <v>293</v>
          </cell>
          <cell r="F857">
            <v>0</v>
          </cell>
          <cell r="G857">
            <v>-860</v>
          </cell>
          <cell r="H857">
            <v>-573</v>
          </cell>
          <cell r="I857">
            <v>2306</v>
          </cell>
          <cell r="J857">
            <v>2400</v>
          </cell>
          <cell r="K857">
            <v>2865</v>
          </cell>
          <cell r="L857">
            <v>-91</v>
          </cell>
          <cell r="M857">
            <v>-59</v>
          </cell>
        </row>
        <row r="858">
          <cell r="A858">
            <v>36960</v>
          </cell>
          <cell r="B858">
            <v>485</v>
          </cell>
          <cell r="C858">
            <v>75</v>
          </cell>
          <cell r="D858">
            <v>663</v>
          </cell>
          <cell r="E858">
            <v>294</v>
          </cell>
          <cell r="F858">
            <v>18</v>
          </cell>
          <cell r="G858">
            <v>-872</v>
          </cell>
          <cell r="H858">
            <v>-531</v>
          </cell>
          <cell r="I858">
            <v>2192</v>
          </cell>
          <cell r="J858">
            <v>2171</v>
          </cell>
          <cell r="K858">
            <v>2913</v>
          </cell>
          <cell r="L858">
            <v>9</v>
          </cell>
          <cell r="M858">
            <v>-68</v>
          </cell>
        </row>
        <row r="859">
          <cell r="A859">
            <v>36961</v>
          </cell>
          <cell r="B859">
            <v>489</v>
          </cell>
          <cell r="C859">
            <v>78</v>
          </cell>
          <cell r="D859">
            <v>672</v>
          </cell>
          <cell r="E859">
            <v>293</v>
          </cell>
          <cell r="F859">
            <v>26</v>
          </cell>
          <cell r="G859">
            <v>-879</v>
          </cell>
          <cell r="H859">
            <v>-545</v>
          </cell>
          <cell r="I859">
            <v>2411</v>
          </cell>
          <cell r="J859">
            <v>2457</v>
          </cell>
          <cell r="K859">
            <v>2963</v>
          </cell>
          <cell r="L859">
            <v>46</v>
          </cell>
          <cell r="M859">
            <v>-67</v>
          </cell>
        </row>
        <row r="860">
          <cell r="A860">
            <v>36962</v>
          </cell>
          <cell r="B860">
            <v>489</v>
          </cell>
          <cell r="C860">
            <v>78</v>
          </cell>
          <cell r="D860">
            <v>673</v>
          </cell>
          <cell r="E860">
            <v>293</v>
          </cell>
          <cell r="F860">
            <v>26</v>
          </cell>
          <cell r="G860">
            <v>-883</v>
          </cell>
          <cell r="H860">
            <v>-549</v>
          </cell>
          <cell r="I860">
            <v>2420</v>
          </cell>
          <cell r="J860">
            <v>2460</v>
          </cell>
          <cell r="K860">
            <v>3010</v>
          </cell>
          <cell r="L860">
            <v>40</v>
          </cell>
          <cell r="M860">
            <v>-67</v>
          </cell>
        </row>
        <row r="861">
          <cell r="A861">
            <v>36963</v>
          </cell>
          <cell r="B861">
            <v>439</v>
          </cell>
          <cell r="C861">
            <v>77</v>
          </cell>
          <cell r="D861">
            <v>667</v>
          </cell>
          <cell r="E861">
            <v>284</v>
          </cell>
          <cell r="F861">
            <v>96</v>
          </cell>
          <cell r="G861">
            <v>-914</v>
          </cell>
          <cell r="H861">
            <v>-550</v>
          </cell>
          <cell r="I861">
            <v>2366</v>
          </cell>
          <cell r="J861">
            <v>2383</v>
          </cell>
          <cell r="K861">
            <v>3032</v>
          </cell>
          <cell r="L861">
            <v>49</v>
          </cell>
          <cell r="M861">
            <v>-49</v>
          </cell>
        </row>
        <row r="862">
          <cell r="A862">
            <v>36964</v>
          </cell>
          <cell r="B862">
            <v>472</v>
          </cell>
          <cell r="C862">
            <v>80</v>
          </cell>
          <cell r="D862">
            <v>663</v>
          </cell>
          <cell r="E862">
            <v>140</v>
          </cell>
          <cell r="F862">
            <v>56</v>
          </cell>
          <cell r="G862">
            <v>-878</v>
          </cell>
          <cell r="H862">
            <v>-579</v>
          </cell>
          <cell r="I862">
            <v>2295</v>
          </cell>
          <cell r="J862">
            <v>2133</v>
          </cell>
          <cell r="K862">
            <v>2858</v>
          </cell>
          <cell r="L862">
            <v>-162</v>
          </cell>
          <cell r="M862">
            <v>-94</v>
          </cell>
        </row>
        <row r="863">
          <cell r="A863">
            <v>36965</v>
          </cell>
          <cell r="B863">
            <v>438</v>
          </cell>
          <cell r="C863">
            <v>38</v>
          </cell>
          <cell r="D863">
            <v>671</v>
          </cell>
          <cell r="E863">
            <v>274</v>
          </cell>
          <cell r="F863">
            <v>55</v>
          </cell>
          <cell r="G863">
            <v>-890</v>
          </cell>
          <cell r="H863">
            <v>-592</v>
          </cell>
          <cell r="I863">
            <v>2410</v>
          </cell>
          <cell r="J863">
            <v>2390</v>
          </cell>
          <cell r="K863">
            <v>2824</v>
          </cell>
          <cell r="L863">
            <v>-60</v>
          </cell>
          <cell r="M863">
            <v>-60</v>
          </cell>
        </row>
        <row r="864">
          <cell r="A864">
            <v>36966</v>
          </cell>
          <cell r="B864">
            <v>450</v>
          </cell>
          <cell r="C864">
            <v>38</v>
          </cell>
          <cell r="D864">
            <v>679</v>
          </cell>
          <cell r="E864">
            <v>299</v>
          </cell>
          <cell r="F864">
            <v>95</v>
          </cell>
          <cell r="G864">
            <v>-906</v>
          </cell>
          <cell r="H864">
            <v>-602</v>
          </cell>
          <cell r="I864">
            <v>2440</v>
          </cell>
          <cell r="J864">
            <v>2426</v>
          </cell>
          <cell r="K864">
            <v>2822</v>
          </cell>
          <cell r="L864">
            <v>-14</v>
          </cell>
          <cell r="M864">
            <v>-88</v>
          </cell>
        </row>
        <row r="865">
          <cell r="A865">
            <v>36967</v>
          </cell>
          <cell r="B865">
            <v>480</v>
          </cell>
          <cell r="C865">
            <v>34</v>
          </cell>
          <cell r="D865">
            <v>678</v>
          </cell>
          <cell r="E865">
            <v>273</v>
          </cell>
          <cell r="F865">
            <v>115</v>
          </cell>
          <cell r="G865">
            <v>-926</v>
          </cell>
          <cell r="H865">
            <v>-575</v>
          </cell>
          <cell r="I865">
            <v>2417</v>
          </cell>
          <cell r="J865">
            <v>2462</v>
          </cell>
          <cell r="K865">
            <v>2868</v>
          </cell>
          <cell r="L865">
            <v>45</v>
          </cell>
          <cell r="M865">
            <v>-76</v>
          </cell>
        </row>
        <row r="866">
          <cell r="A866">
            <v>36968</v>
          </cell>
          <cell r="B866">
            <v>457</v>
          </cell>
          <cell r="C866">
            <v>32</v>
          </cell>
          <cell r="D866">
            <v>669</v>
          </cell>
          <cell r="E866">
            <v>279</v>
          </cell>
          <cell r="F866">
            <v>102</v>
          </cell>
          <cell r="G866">
            <v>-933</v>
          </cell>
          <cell r="H866">
            <v>-573</v>
          </cell>
          <cell r="I866">
            <v>2440</v>
          </cell>
          <cell r="J866">
            <v>2434</v>
          </cell>
          <cell r="K866">
            <v>2851</v>
          </cell>
          <cell r="L866">
            <v>-6</v>
          </cell>
          <cell r="M866">
            <v>-75</v>
          </cell>
        </row>
        <row r="867">
          <cell r="A867">
            <v>36969</v>
          </cell>
          <cell r="B867">
            <v>425</v>
          </cell>
          <cell r="C867">
            <v>30</v>
          </cell>
          <cell r="D867">
            <v>635</v>
          </cell>
          <cell r="E867">
            <v>291</v>
          </cell>
          <cell r="F867">
            <v>104</v>
          </cell>
          <cell r="G867">
            <v>-911</v>
          </cell>
          <cell r="H867">
            <v>-627</v>
          </cell>
          <cell r="I867">
            <v>2446</v>
          </cell>
          <cell r="J867">
            <v>2365</v>
          </cell>
          <cell r="K867">
            <v>2740</v>
          </cell>
          <cell r="L867">
            <v>-101</v>
          </cell>
          <cell r="M867">
            <v>-75</v>
          </cell>
        </row>
        <row r="868">
          <cell r="A868">
            <v>36970</v>
          </cell>
          <cell r="B868">
            <v>434</v>
          </cell>
          <cell r="C868">
            <v>0</v>
          </cell>
          <cell r="D868">
            <v>657</v>
          </cell>
          <cell r="E868">
            <v>284</v>
          </cell>
          <cell r="F868">
            <v>141</v>
          </cell>
          <cell r="G868">
            <v>-882</v>
          </cell>
          <cell r="H868">
            <v>-570</v>
          </cell>
          <cell r="I868">
            <v>2298</v>
          </cell>
          <cell r="J868">
            <v>2373</v>
          </cell>
          <cell r="K868">
            <v>2781</v>
          </cell>
          <cell r="L868">
            <v>57</v>
          </cell>
          <cell r="M868">
            <v>-62</v>
          </cell>
        </row>
        <row r="869">
          <cell r="A869">
            <v>36971</v>
          </cell>
          <cell r="B869">
            <v>439</v>
          </cell>
          <cell r="C869">
            <v>0</v>
          </cell>
          <cell r="D869">
            <v>684</v>
          </cell>
          <cell r="E869">
            <v>284</v>
          </cell>
          <cell r="F869">
            <v>79</v>
          </cell>
          <cell r="G869">
            <v>-837</v>
          </cell>
          <cell r="H869">
            <v>-587</v>
          </cell>
          <cell r="I869">
            <v>2335</v>
          </cell>
          <cell r="J869">
            <v>2430</v>
          </cell>
          <cell r="K869">
            <v>2816</v>
          </cell>
          <cell r="L869">
            <v>38</v>
          </cell>
          <cell r="M869">
            <v>-57</v>
          </cell>
        </row>
        <row r="870">
          <cell r="A870">
            <v>36972</v>
          </cell>
          <cell r="B870">
            <v>436</v>
          </cell>
          <cell r="C870">
            <v>0</v>
          </cell>
          <cell r="D870">
            <v>565</v>
          </cell>
          <cell r="E870">
            <v>294</v>
          </cell>
          <cell r="F870">
            <v>86</v>
          </cell>
          <cell r="G870">
            <v>-830</v>
          </cell>
          <cell r="H870">
            <v>-559</v>
          </cell>
          <cell r="I870">
            <v>2289</v>
          </cell>
          <cell r="J870">
            <v>2301</v>
          </cell>
          <cell r="K870">
            <v>2778</v>
          </cell>
          <cell r="L870">
            <v>-26</v>
          </cell>
          <cell r="M870">
            <v>-58</v>
          </cell>
        </row>
        <row r="871">
          <cell r="A871">
            <v>36973</v>
          </cell>
          <cell r="B871">
            <v>446</v>
          </cell>
          <cell r="C871">
            <v>0</v>
          </cell>
          <cell r="D871">
            <v>639</v>
          </cell>
          <cell r="E871">
            <v>295</v>
          </cell>
          <cell r="F871">
            <v>88</v>
          </cell>
          <cell r="G871">
            <v>-872</v>
          </cell>
          <cell r="H871">
            <v>-542</v>
          </cell>
          <cell r="I871">
            <v>2358</v>
          </cell>
          <cell r="J871">
            <v>2357</v>
          </cell>
          <cell r="K871">
            <v>2815</v>
          </cell>
          <cell r="L871">
            <v>47.4</v>
          </cell>
          <cell r="M871">
            <v>-42</v>
          </cell>
        </row>
        <row r="872">
          <cell r="A872">
            <v>36974</v>
          </cell>
          <cell r="B872">
            <v>462</v>
          </cell>
          <cell r="C872">
            <v>0</v>
          </cell>
          <cell r="D872">
            <v>662</v>
          </cell>
          <cell r="E872">
            <v>299</v>
          </cell>
          <cell r="F872">
            <v>2</v>
          </cell>
          <cell r="G872">
            <v>-813</v>
          </cell>
          <cell r="H872">
            <v>-553</v>
          </cell>
          <cell r="I872">
            <v>2197</v>
          </cell>
          <cell r="J872">
            <v>2256</v>
          </cell>
          <cell r="K872">
            <v>2895</v>
          </cell>
          <cell r="L872">
            <v>77</v>
          </cell>
          <cell r="M872">
            <v>-49</v>
          </cell>
        </row>
        <row r="873">
          <cell r="A873">
            <v>36975</v>
          </cell>
          <cell r="B873">
            <v>462</v>
          </cell>
          <cell r="C873">
            <v>0</v>
          </cell>
          <cell r="D873">
            <v>685</v>
          </cell>
          <cell r="E873">
            <v>299</v>
          </cell>
          <cell r="F873">
            <v>2</v>
          </cell>
          <cell r="G873">
            <v>-812</v>
          </cell>
          <cell r="H873">
            <v>-540</v>
          </cell>
          <cell r="I873">
            <v>2218</v>
          </cell>
          <cell r="J873">
            <v>2275</v>
          </cell>
          <cell r="K873">
            <v>2990</v>
          </cell>
          <cell r="L873">
            <v>74</v>
          </cell>
          <cell r="M873">
            <v>-49</v>
          </cell>
        </row>
        <row r="874">
          <cell r="A874">
            <v>36976</v>
          </cell>
          <cell r="B874">
            <v>450</v>
          </cell>
          <cell r="C874">
            <v>0</v>
          </cell>
          <cell r="D874">
            <v>707</v>
          </cell>
          <cell r="E874">
            <v>298</v>
          </cell>
          <cell r="F874">
            <v>0</v>
          </cell>
          <cell r="G874">
            <v>-817</v>
          </cell>
          <cell r="H874">
            <v>-556</v>
          </cell>
          <cell r="I874">
            <v>2233</v>
          </cell>
          <cell r="J874">
            <v>2262</v>
          </cell>
          <cell r="K874">
            <v>3016</v>
          </cell>
          <cell r="L874">
            <v>33</v>
          </cell>
          <cell r="M874">
            <v>-49</v>
          </cell>
        </row>
        <row r="875">
          <cell r="A875">
            <v>36977</v>
          </cell>
          <cell r="B875">
            <v>440</v>
          </cell>
          <cell r="C875">
            <v>0</v>
          </cell>
          <cell r="D875">
            <v>708</v>
          </cell>
          <cell r="E875">
            <v>292</v>
          </cell>
          <cell r="F875">
            <v>34</v>
          </cell>
          <cell r="G875">
            <v>-905</v>
          </cell>
          <cell r="H875">
            <v>-630</v>
          </cell>
          <cell r="I875">
            <v>2408</v>
          </cell>
          <cell r="J875">
            <v>2234</v>
          </cell>
          <cell r="K875">
            <v>2925</v>
          </cell>
          <cell r="L875">
            <v>-92</v>
          </cell>
          <cell r="M875">
            <v>-43</v>
          </cell>
        </row>
        <row r="876">
          <cell r="A876">
            <v>36978</v>
          </cell>
          <cell r="B876">
            <v>469</v>
          </cell>
          <cell r="C876">
            <v>0</v>
          </cell>
          <cell r="D876">
            <v>689</v>
          </cell>
          <cell r="E876">
            <v>291</v>
          </cell>
          <cell r="F876">
            <v>4.5</v>
          </cell>
          <cell r="G876">
            <v>-857</v>
          </cell>
          <cell r="H876">
            <v>-612</v>
          </cell>
          <cell r="I876">
            <v>2390</v>
          </cell>
          <cell r="J876">
            <v>2288</v>
          </cell>
          <cell r="K876">
            <v>2842</v>
          </cell>
          <cell r="L876">
            <v>-82</v>
          </cell>
          <cell r="M876">
            <v>-52</v>
          </cell>
        </row>
        <row r="877">
          <cell r="A877">
            <v>36979</v>
          </cell>
          <cell r="B877">
            <v>490</v>
          </cell>
          <cell r="C877">
            <v>0</v>
          </cell>
          <cell r="D877">
            <v>733</v>
          </cell>
          <cell r="E877">
            <v>289</v>
          </cell>
          <cell r="F877">
            <v>0</v>
          </cell>
          <cell r="G877">
            <v>-890</v>
          </cell>
          <cell r="H877">
            <v>-633</v>
          </cell>
          <cell r="I877">
            <v>2459</v>
          </cell>
          <cell r="J877">
            <v>2391</v>
          </cell>
          <cell r="K877">
            <v>2778</v>
          </cell>
          <cell r="L877">
            <v>-62</v>
          </cell>
          <cell r="M877">
            <v>-23</v>
          </cell>
        </row>
        <row r="878">
          <cell r="A878">
            <v>36980</v>
          </cell>
          <cell r="B878">
            <v>476</v>
          </cell>
          <cell r="C878">
            <v>0</v>
          </cell>
          <cell r="D878">
            <v>721</v>
          </cell>
          <cell r="E878">
            <v>297</v>
          </cell>
          <cell r="F878">
            <v>87</v>
          </cell>
          <cell r="G878">
            <v>-926</v>
          </cell>
          <cell r="H878">
            <v>-515</v>
          </cell>
          <cell r="I878">
            <v>2334</v>
          </cell>
          <cell r="J878">
            <v>2431</v>
          </cell>
          <cell r="K878">
            <v>2864</v>
          </cell>
          <cell r="L878">
            <v>92</v>
          </cell>
          <cell r="M878">
            <v>-44</v>
          </cell>
        </row>
        <row r="879">
          <cell r="A879">
            <v>36981</v>
          </cell>
          <cell r="B879">
            <v>473</v>
          </cell>
          <cell r="C879">
            <v>0</v>
          </cell>
          <cell r="D879">
            <v>727</v>
          </cell>
          <cell r="E879">
            <v>299</v>
          </cell>
          <cell r="F879">
            <v>76</v>
          </cell>
          <cell r="G879">
            <v>-914</v>
          </cell>
          <cell r="H879">
            <v>-621</v>
          </cell>
          <cell r="I879">
            <v>2365</v>
          </cell>
          <cell r="J879">
            <v>2435</v>
          </cell>
          <cell r="K879">
            <v>2964</v>
          </cell>
          <cell r="L879">
            <v>81</v>
          </cell>
          <cell r="M879">
            <v>-44</v>
          </cell>
        </row>
        <row r="880">
          <cell r="A880">
            <v>36982</v>
          </cell>
          <cell r="B880">
            <v>482</v>
          </cell>
          <cell r="C880">
            <v>0</v>
          </cell>
          <cell r="D880">
            <v>735</v>
          </cell>
          <cell r="E880">
            <v>283</v>
          </cell>
          <cell r="F880">
            <v>8</v>
          </cell>
          <cell r="G880">
            <v>-760</v>
          </cell>
          <cell r="H880">
            <v>-568</v>
          </cell>
          <cell r="I880">
            <v>2221</v>
          </cell>
          <cell r="J880">
            <v>2320</v>
          </cell>
          <cell r="K880">
            <v>3070</v>
          </cell>
          <cell r="L880">
            <v>102</v>
          </cell>
          <cell r="M880">
            <v>-56</v>
          </cell>
        </row>
        <row r="881">
          <cell r="A881">
            <v>36983</v>
          </cell>
          <cell r="B881">
            <v>457</v>
          </cell>
          <cell r="C881">
            <v>0</v>
          </cell>
          <cell r="D881">
            <v>738</v>
          </cell>
          <cell r="E881">
            <v>289</v>
          </cell>
          <cell r="F881">
            <v>0</v>
          </cell>
          <cell r="G881">
            <v>-788</v>
          </cell>
          <cell r="H881">
            <v>-587</v>
          </cell>
          <cell r="I881">
            <v>2270</v>
          </cell>
          <cell r="J881">
            <v>2300</v>
          </cell>
          <cell r="K881">
            <v>3096</v>
          </cell>
          <cell r="L881">
            <v>36</v>
          </cell>
          <cell r="M881">
            <v>-56</v>
          </cell>
        </row>
        <row r="882">
          <cell r="A882">
            <v>36984</v>
          </cell>
          <cell r="B882">
            <v>532</v>
          </cell>
          <cell r="C882">
            <v>0</v>
          </cell>
          <cell r="D882">
            <v>743</v>
          </cell>
          <cell r="E882">
            <v>293</v>
          </cell>
          <cell r="F882">
            <v>0</v>
          </cell>
          <cell r="G882">
            <v>-800</v>
          </cell>
          <cell r="H882">
            <v>-542</v>
          </cell>
          <cell r="I882">
            <v>2383</v>
          </cell>
          <cell r="J882">
            <v>2338</v>
          </cell>
          <cell r="K882">
            <v>3044</v>
          </cell>
          <cell r="L882">
            <v>-32</v>
          </cell>
          <cell r="M882">
            <v>-56</v>
          </cell>
        </row>
        <row r="883">
          <cell r="A883">
            <v>36985</v>
          </cell>
          <cell r="B883">
            <v>500</v>
          </cell>
          <cell r="C883">
            <v>0</v>
          </cell>
          <cell r="D883">
            <v>756</v>
          </cell>
          <cell r="E883">
            <v>294</v>
          </cell>
          <cell r="F883">
            <v>0</v>
          </cell>
          <cell r="G883">
            <v>-782</v>
          </cell>
          <cell r="H883">
            <v>-493</v>
          </cell>
          <cell r="I883">
            <v>2286</v>
          </cell>
          <cell r="J883">
            <v>2305</v>
          </cell>
          <cell r="K883">
            <v>3060</v>
          </cell>
          <cell r="L883">
            <v>19</v>
          </cell>
          <cell r="M883">
            <v>-54</v>
          </cell>
        </row>
        <row r="884">
          <cell r="A884">
            <v>36986</v>
          </cell>
          <cell r="B884">
            <v>495</v>
          </cell>
          <cell r="C884">
            <v>0</v>
          </cell>
          <cell r="D884">
            <v>759</v>
          </cell>
          <cell r="E884">
            <v>262</v>
          </cell>
          <cell r="F884">
            <v>47</v>
          </cell>
          <cell r="G884">
            <v>-824</v>
          </cell>
          <cell r="H884">
            <v>-596</v>
          </cell>
          <cell r="I884">
            <v>2380</v>
          </cell>
          <cell r="J884">
            <v>2315</v>
          </cell>
          <cell r="K884">
            <v>2978</v>
          </cell>
          <cell r="L884">
            <v>-65</v>
          </cell>
          <cell r="M884">
            <v>-57</v>
          </cell>
        </row>
        <row r="885">
          <cell r="A885">
            <v>36987</v>
          </cell>
          <cell r="C885">
            <v>0</v>
          </cell>
        </row>
        <row r="886">
          <cell r="A886">
            <v>36988</v>
          </cell>
          <cell r="B886">
            <v>520</v>
          </cell>
          <cell r="C886">
            <v>0</v>
          </cell>
          <cell r="D886">
            <v>779</v>
          </cell>
          <cell r="E886">
            <v>281</v>
          </cell>
          <cell r="F886">
            <v>44</v>
          </cell>
          <cell r="G886">
            <v>-857</v>
          </cell>
          <cell r="H886">
            <v>-605</v>
          </cell>
          <cell r="I886">
            <v>2385</v>
          </cell>
          <cell r="J886">
            <v>2418</v>
          </cell>
          <cell r="K886">
            <v>2932</v>
          </cell>
          <cell r="L886">
            <v>33</v>
          </cell>
          <cell r="M886">
            <v>-57</v>
          </cell>
        </row>
        <row r="887">
          <cell r="A887">
            <v>36989</v>
          </cell>
          <cell r="B887">
            <v>527</v>
          </cell>
          <cell r="C887">
            <v>0</v>
          </cell>
          <cell r="D887">
            <v>777</v>
          </cell>
          <cell r="E887">
            <v>285</v>
          </cell>
          <cell r="F887">
            <v>57</v>
          </cell>
          <cell r="G887">
            <v>-863</v>
          </cell>
          <cell r="H887">
            <v>-533</v>
          </cell>
          <cell r="I887">
            <v>2334</v>
          </cell>
          <cell r="J887">
            <v>2407</v>
          </cell>
          <cell r="K887">
            <v>3031</v>
          </cell>
          <cell r="L887">
            <v>90</v>
          </cell>
          <cell r="M887">
            <v>-57</v>
          </cell>
        </row>
        <row r="888">
          <cell r="A888">
            <v>36990</v>
          </cell>
          <cell r="B888">
            <v>517</v>
          </cell>
          <cell r="C888">
            <v>0</v>
          </cell>
          <cell r="D888">
            <v>749</v>
          </cell>
          <cell r="E888">
            <v>285</v>
          </cell>
          <cell r="F888">
            <v>64</v>
          </cell>
          <cell r="G888">
            <v>-860</v>
          </cell>
          <cell r="H888">
            <v>-615</v>
          </cell>
          <cell r="I888">
            <v>2324</v>
          </cell>
          <cell r="J888">
            <v>2332</v>
          </cell>
          <cell r="K888">
            <v>3036</v>
          </cell>
          <cell r="L888">
            <v>7</v>
          </cell>
          <cell r="M888">
            <v>-66</v>
          </cell>
        </row>
        <row r="889">
          <cell r="A889">
            <v>36991</v>
          </cell>
          <cell r="B889">
            <v>475</v>
          </cell>
          <cell r="C889">
            <v>0</v>
          </cell>
          <cell r="D889">
            <v>746</v>
          </cell>
          <cell r="E889">
            <v>294</v>
          </cell>
          <cell r="F889">
            <v>37</v>
          </cell>
          <cell r="G889">
            <v>-805</v>
          </cell>
          <cell r="H889">
            <v>-713</v>
          </cell>
          <cell r="I889">
            <v>2440</v>
          </cell>
          <cell r="J889">
            <v>2301</v>
          </cell>
          <cell r="K889">
            <v>2932</v>
          </cell>
          <cell r="L889">
            <v>-95</v>
          </cell>
          <cell r="M889">
            <v>-67</v>
          </cell>
        </row>
        <row r="890">
          <cell r="A890">
            <v>36992</v>
          </cell>
          <cell r="B890">
            <v>554</v>
          </cell>
          <cell r="C890">
            <v>0</v>
          </cell>
          <cell r="D890">
            <v>748</v>
          </cell>
          <cell r="E890">
            <v>281</v>
          </cell>
          <cell r="F890">
            <v>0.6</v>
          </cell>
          <cell r="G890">
            <v>-856</v>
          </cell>
          <cell r="H890">
            <v>-606</v>
          </cell>
          <cell r="I890">
            <v>2514</v>
          </cell>
          <cell r="J890">
            <v>2327</v>
          </cell>
          <cell r="K890">
            <v>2826</v>
          </cell>
          <cell r="L890">
            <v>-39</v>
          </cell>
          <cell r="M890">
            <v>-67</v>
          </cell>
        </row>
        <row r="891">
          <cell r="A891">
            <v>36993</v>
          </cell>
          <cell r="B891">
            <v>534</v>
          </cell>
          <cell r="C891">
            <v>0</v>
          </cell>
          <cell r="D891">
            <v>775</v>
          </cell>
          <cell r="E891">
            <v>267</v>
          </cell>
          <cell r="F891">
            <v>31</v>
          </cell>
          <cell r="G891">
            <v>-855</v>
          </cell>
          <cell r="H891">
            <v>-625</v>
          </cell>
          <cell r="I891">
            <v>2350</v>
          </cell>
          <cell r="J891">
            <v>2345</v>
          </cell>
          <cell r="K891">
            <v>2795</v>
          </cell>
          <cell r="L891">
            <v>-5</v>
          </cell>
          <cell r="M891">
            <v>-67</v>
          </cell>
        </row>
        <row r="892">
          <cell r="A892">
            <v>36994</v>
          </cell>
          <cell r="B892">
            <v>527</v>
          </cell>
          <cell r="C892">
            <v>0</v>
          </cell>
          <cell r="D892">
            <v>774</v>
          </cell>
          <cell r="E892">
            <v>290</v>
          </cell>
          <cell r="F892">
            <v>43</v>
          </cell>
          <cell r="G892">
            <v>-769</v>
          </cell>
          <cell r="H892">
            <v>-640</v>
          </cell>
          <cell r="I892">
            <v>2330</v>
          </cell>
          <cell r="J892">
            <v>2345</v>
          </cell>
          <cell r="K892">
            <v>2805</v>
          </cell>
          <cell r="L892">
            <v>15</v>
          </cell>
          <cell r="M892">
            <v>-47</v>
          </cell>
        </row>
        <row r="893">
          <cell r="A893">
            <v>36995</v>
          </cell>
          <cell r="B893">
            <v>530</v>
          </cell>
          <cell r="C893">
            <v>0</v>
          </cell>
          <cell r="D893">
            <v>770</v>
          </cell>
          <cell r="E893">
            <v>294</v>
          </cell>
          <cell r="F893">
            <v>14</v>
          </cell>
          <cell r="G893">
            <v>-730</v>
          </cell>
          <cell r="H893">
            <v>-566</v>
          </cell>
          <cell r="I893">
            <v>2250</v>
          </cell>
          <cell r="J893">
            <v>2340</v>
          </cell>
          <cell r="K893">
            <v>2885</v>
          </cell>
          <cell r="L893">
            <v>90</v>
          </cell>
          <cell r="M893">
            <v>-46</v>
          </cell>
        </row>
        <row r="894">
          <cell r="A894">
            <v>36996</v>
          </cell>
          <cell r="B894">
            <v>525</v>
          </cell>
          <cell r="C894">
            <v>0</v>
          </cell>
          <cell r="D894">
            <v>772</v>
          </cell>
          <cell r="E894">
            <v>295</v>
          </cell>
          <cell r="F894">
            <v>14</v>
          </cell>
          <cell r="G894">
            <v>-753</v>
          </cell>
          <cell r="H894">
            <v>-477</v>
          </cell>
          <cell r="I894">
            <v>2250</v>
          </cell>
          <cell r="J894">
            <v>2345</v>
          </cell>
          <cell r="K894">
            <v>2975</v>
          </cell>
          <cell r="L894">
            <v>95</v>
          </cell>
          <cell r="M894">
            <v>-45</v>
          </cell>
        </row>
        <row r="895">
          <cell r="A895">
            <v>36997</v>
          </cell>
          <cell r="B895">
            <v>513</v>
          </cell>
          <cell r="C895">
            <v>0</v>
          </cell>
          <cell r="D895">
            <v>717</v>
          </cell>
          <cell r="E895">
            <v>277</v>
          </cell>
          <cell r="F895">
            <v>13</v>
          </cell>
          <cell r="G895">
            <v>-764</v>
          </cell>
          <cell r="H895">
            <v>-513</v>
          </cell>
          <cell r="I895">
            <v>2325</v>
          </cell>
          <cell r="J895">
            <v>2326</v>
          </cell>
          <cell r="K895">
            <v>2976</v>
          </cell>
          <cell r="L895">
            <v>1</v>
          </cell>
          <cell r="M895">
            <v>-45</v>
          </cell>
        </row>
        <row r="896">
          <cell r="A896">
            <v>36998</v>
          </cell>
          <cell r="B896">
            <v>542</v>
          </cell>
          <cell r="C896">
            <v>0</v>
          </cell>
          <cell r="D896">
            <v>766</v>
          </cell>
          <cell r="E896">
            <v>295</v>
          </cell>
          <cell r="F896">
            <v>4</v>
          </cell>
          <cell r="G896">
            <v>-780</v>
          </cell>
          <cell r="H896">
            <v>-473</v>
          </cell>
          <cell r="I896">
            <v>2275</v>
          </cell>
          <cell r="J896">
            <v>2305</v>
          </cell>
          <cell r="K896">
            <v>2993</v>
          </cell>
          <cell r="L896">
            <v>30</v>
          </cell>
          <cell r="M896">
            <v>-58</v>
          </cell>
        </row>
        <row r="897">
          <cell r="A897">
            <v>36999</v>
          </cell>
          <cell r="B897">
            <v>522</v>
          </cell>
          <cell r="C897">
            <v>0</v>
          </cell>
          <cell r="D897">
            <v>762</v>
          </cell>
          <cell r="E897">
            <v>295</v>
          </cell>
          <cell r="F897">
            <v>17</v>
          </cell>
          <cell r="G897">
            <v>-689</v>
          </cell>
          <cell r="H897">
            <v>-513</v>
          </cell>
          <cell r="I897">
            <v>2371</v>
          </cell>
          <cell r="J897">
            <v>2319</v>
          </cell>
          <cell r="K897">
            <v>3021</v>
          </cell>
          <cell r="L897">
            <v>32</v>
          </cell>
          <cell r="M897">
            <v>-59</v>
          </cell>
        </row>
        <row r="898">
          <cell r="A898">
            <v>37000</v>
          </cell>
          <cell r="B898">
            <v>526</v>
          </cell>
          <cell r="C898">
            <v>0</v>
          </cell>
          <cell r="D898">
            <v>754</v>
          </cell>
          <cell r="E898">
            <v>299</v>
          </cell>
          <cell r="F898">
            <v>51</v>
          </cell>
          <cell r="G898">
            <v>-701</v>
          </cell>
          <cell r="H898">
            <v>-523</v>
          </cell>
          <cell r="I898">
            <v>2320</v>
          </cell>
          <cell r="J898">
            <v>2360</v>
          </cell>
          <cell r="K898">
            <v>3052</v>
          </cell>
          <cell r="L898">
            <v>44</v>
          </cell>
          <cell r="M898">
            <v>-58</v>
          </cell>
        </row>
        <row r="899">
          <cell r="A899">
            <v>37001</v>
          </cell>
          <cell r="B899">
            <v>529</v>
          </cell>
          <cell r="C899">
            <v>0</v>
          </cell>
          <cell r="D899">
            <v>759</v>
          </cell>
          <cell r="E899">
            <v>270</v>
          </cell>
          <cell r="F899">
            <v>22</v>
          </cell>
          <cell r="G899">
            <v>-732</v>
          </cell>
          <cell r="H899">
            <v>-530</v>
          </cell>
          <cell r="I899">
            <v>2320</v>
          </cell>
          <cell r="J899">
            <v>2345</v>
          </cell>
          <cell r="K899">
            <v>3059</v>
          </cell>
          <cell r="L899">
            <v>29</v>
          </cell>
          <cell r="M899">
            <v>-53</v>
          </cell>
        </row>
        <row r="900">
          <cell r="A900">
            <v>37002</v>
          </cell>
          <cell r="B900">
            <v>533</v>
          </cell>
          <cell r="C900">
            <v>0</v>
          </cell>
          <cell r="D900">
            <v>758</v>
          </cell>
          <cell r="E900">
            <v>294</v>
          </cell>
          <cell r="F900">
            <v>10</v>
          </cell>
          <cell r="G900">
            <v>-840</v>
          </cell>
          <cell r="H900">
            <v>-451</v>
          </cell>
          <cell r="I900">
            <v>2396</v>
          </cell>
          <cell r="J900">
            <v>2370</v>
          </cell>
          <cell r="K900">
            <v>3027</v>
          </cell>
          <cell r="L900">
            <v>-22</v>
          </cell>
          <cell r="M900">
            <v>-45</v>
          </cell>
        </row>
        <row r="901">
          <cell r="A901">
            <v>37003</v>
          </cell>
          <cell r="B901">
            <v>526</v>
          </cell>
          <cell r="C901">
            <v>0</v>
          </cell>
          <cell r="D901">
            <v>738</v>
          </cell>
          <cell r="E901">
            <v>295</v>
          </cell>
          <cell r="F901">
            <v>10</v>
          </cell>
          <cell r="G901">
            <v>-840</v>
          </cell>
          <cell r="H901">
            <v>-497</v>
          </cell>
          <cell r="I901">
            <v>2420</v>
          </cell>
          <cell r="J901">
            <v>2312</v>
          </cell>
          <cell r="K901">
            <v>2908</v>
          </cell>
          <cell r="L901">
            <v>-108</v>
          </cell>
          <cell r="M901">
            <v>-45</v>
          </cell>
        </row>
        <row r="902">
          <cell r="A902">
            <v>37004</v>
          </cell>
          <cell r="B902">
            <v>499</v>
          </cell>
          <cell r="C902">
            <v>0</v>
          </cell>
          <cell r="D902">
            <v>747</v>
          </cell>
          <cell r="E902">
            <v>305</v>
          </cell>
          <cell r="F902">
            <v>45</v>
          </cell>
          <cell r="G902">
            <v>-895</v>
          </cell>
          <cell r="H902">
            <v>-442</v>
          </cell>
          <cell r="I902">
            <v>2381</v>
          </cell>
          <cell r="J902">
            <v>2350</v>
          </cell>
          <cell r="K902">
            <v>2863</v>
          </cell>
          <cell r="L902">
            <v>-29</v>
          </cell>
          <cell r="M902">
            <v>-45</v>
          </cell>
        </row>
        <row r="903">
          <cell r="A903">
            <v>37005</v>
          </cell>
          <cell r="B903">
            <v>497</v>
          </cell>
          <cell r="C903">
            <v>0</v>
          </cell>
          <cell r="D903">
            <v>750</v>
          </cell>
          <cell r="E903">
            <v>294</v>
          </cell>
          <cell r="F903">
            <v>52</v>
          </cell>
          <cell r="G903">
            <v>-851</v>
          </cell>
          <cell r="H903">
            <v>-486</v>
          </cell>
          <cell r="I903">
            <v>2290</v>
          </cell>
          <cell r="J903">
            <v>2368</v>
          </cell>
          <cell r="K903">
            <v>2934</v>
          </cell>
          <cell r="L903">
            <v>78</v>
          </cell>
          <cell r="M903">
            <v>-43</v>
          </cell>
        </row>
        <row r="904">
          <cell r="A904">
            <v>37006</v>
          </cell>
          <cell r="B904">
            <v>498</v>
          </cell>
          <cell r="C904">
            <v>0</v>
          </cell>
          <cell r="D904">
            <v>719</v>
          </cell>
          <cell r="E904">
            <v>283</v>
          </cell>
          <cell r="F904">
            <v>125</v>
          </cell>
          <cell r="G904">
            <v>-880</v>
          </cell>
          <cell r="H904">
            <v>-457</v>
          </cell>
          <cell r="I904">
            <v>2360</v>
          </cell>
          <cell r="J904">
            <v>2411</v>
          </cell>
          <cell r="K904">
            <v>2977</v>
          </cell>
          <cell r="L904">
            <v>51</v>
          </cell>
          <cell r="M904">
            <v>-45</v>
          </cell>
        </row>
        <row r="905">
          <cell r="A905">
            <v>37007</v>
          </cell>
          <cell r="B905">
            <v>493</v>
          </cell>
          <cell r="C905">
            <v>0</v>
          </cell>
          <cell r="D905">
            <v>724</v>
          </cell>
          <cell r="E905">
            <v>296</v>
          </cell>
          <cell r="F905">
            <v>145</v>
          </cell>
          <cell r="G905">
            <v>-1000</v>
          </cell>
          <cell r="H905">
            <v>-337</v>
          </cell>
          <cell r="I905">
            <v>2390</v>
          </cell>
          <cell r="J905">
            <v>2427</v>
          </cell>
          <cell r="K905">
            <v>3014</v>
          </cell>
          <cell r="L905">
            <v>37</v>
          </cell>
          <cell r="M905">
            <v>-60</v>
          </cell>
        </row>
        <row r="906">
          <cell r="A906">
            <v>37008</v>
          </cell>
          <cell r="B906">
            <v>512</v>
          </cell>
          <cell r="C906">
            <v>0</v>
          </cell>
          <cell r="D906">
            <v>740</v>
          </cell>
          <cell r="E906">
            <v>287</v>
          </cell>
          <cell r="F906">
            <v>69</v>
          </cell>
          <cell r="G906">
            <v>-1020</v>
          </cell>
          <cell r="H906">
            <v>-281</v>
          </cell>
          <cell r="I906">
            <v>2380</v>
          </cell>
          <cell r="J906">
            <v>2371</v>
          </cell>
          <cell r="K906">
            <v>3000</v>
          </cell>
          <cell r="L906">
            <v>-9</v>
          </cell>
          <cell r="M906">
            <v>-45</v>
          </cell>
        </row>
        <row r="907">
          <cell r="A907">
            <v>37009</v>
          </cell>
          <cell r="B907">
            <v>524</v>
          </cell>
          <cell r="C907">
            <v>0</v>
          </cell>
          <cell r="D907">
            <v>741</v>
          </cell>
          <cell r="E907">
            <v>275</v>
          </cell>
          <cell r="F907">
            <v>56</v>
          </cell>
          <cell r="G907">
            <v>-975</v>
          </cell>
          <cell r="H907">
            <v>-300</v>
          </cell>
          <cell r="I907">
            <v>2315</v>
          </cell>
          <cell r="J907">
            <v>2402</v>
          </cell>
          <cell r="K907">
            <v>3021</v>
          </cell>
          <cell r="L907">
            <v>20</v>
          </cell>
          <cell r="M907">
            <v>-46</v>
          </cell>
        </row>
        <row r="908">
          <cell r="A908">
            <v>37010</v>
          </cell>
          <cell r="B908">
            <v>516</v>
          </cell>
          <cell r="C908">
            <v>0</v>
          </cell>
          <cell r="D908">
            <v>738</v>
          </cell>
          <cell r="E908">
            <v>284</v>
          </cell>
          <cell r="F908">
            <v>62</v>
          </cell>
          <cell r="G908">
            <v>-991</v>
          </cell>
          <cell r="H908">
            <v>-284</v>
          </cell>
          <cell r="I908">
            <v>2445</v>
          </cell>
          <cell r="J908">
            <v>2395</v>
          </cell>
          <cell r="K908">
            <v>2958</v>
          </cell>
          <cell r="L908">
            <v>-62</v>
          </cell>
          <cell r="M908">
            <v>-45</v>
          </cell>
        </row>
        <row r="909">
          <cell r="A909">
            <v>37011</v>
          </cell>
          <cell r="B909">
            <v>512</v>
          </cell>
          <cell r="C909">
            <v>0</v>
          </cell>
          <cell r="D909">
            <v>734</v>
          </cell>
          <cell r="E909">
            <v>247</v>
          </cell>
          <cell r="F909">
            <v>41</v>
          </cell>
          <cell r="G909">
            <v>-977</v>
          </cell>
          <cell r="H909">
            <v>-298</v>
          </cell>
          <cell r="I909">
            <v>2406</v>
          </cell>
          <cell r="J909">
            <v>2343</v>
          </cell>
          <cell r="K909">
            <v>2884</v>
          </cell>
          <cell r="L909">
            <v>-61</v>
          </cell>
          <cell r="M909">
            <v>-46</v>
          </cell>
        </row>
        <row r="910">
          <cell r="A910">
            <v>37012</v>
          </cell>
          <cell r="B910">
            <v>481</v>
          </cell>
          <cell r="C910">
            <v>0</v>
          </cell>
          <cell r="D910">
            <v>741</v>
          </cell>
          <cell r="E910">
            <v>205</v>
          </cell>
          <cell r="F910">
            <v>154</v>
          </cell>
          <cell r="G910">
            <v>-1013</v>
          </cell>
          <cell r="H910">
            <v>-262</v>
          </cell>
          <cell r="I910">
            <v>2446</v>
          </cell>
          <cell r="J910">
            <v>2395</v>
          </cell>
          <cell r="K910">
            <v>2796</v>
          </cell>
          <cell r="L910">
            <v>-64</v>
          </cell>
          <cell r="M910">
            <v>-45</v>
          </cell>
        </row>
        <row r="911">
          <cell r="A911">
            <v>37013</v>
          </cell>
          <cell r="B911">
            <v>482</v>
          </cell>
          <cell r="C911">
            <v>0</v>
          </cell>
          <cell r="D911">
            <v>753</v>
          </cell>
          <cell r="E911">
            <v>288</v>
          </cell>
          <cell r="F911">
            <v>99</v>
          </cell>
          <cell r="G911">
            <v>-938</v>
          </cell>
          <cell r="H911">
            <v>-337</v>
          </cell>
          <cell r="I911">
            <v>2388</v>
          </cell>
          <cell r="J911">
            <v>2346</v>
          </cell>
          <cell r="K911">
            <v>2839</v>
          </cell>
          <cell r="L911">
            <v>42</v>
          </cell>
          <cell r="M911">
            <v>-45</v>
          </cell>
        </row>
        <row r="912">
          <cell r="A912">
            <v>37014</v>
          </cell>
          <cell r="B912">
            <v>508</v>
          </cell>
          <cell r="C912">
            <v>0</v>
          </cell>
          <cell r="D912">
            <v>762</v>
          </cell>
          <cell r="E912">
            <v>297</v>
          </cell>
          <cell r="F912">
            <v>129</v>
          </cell>
          <cell r="G912">
            <v>-916</v>
          </cell>
          <cell r="H912">
            <v>-359</v>
          </cell>
          <cell r="I912">
            <v>2380</v>
          </cell>
          <cell r="J912">
            <v>2441</v>
          </cell>
          <cell r="K912">
            <v>2907</v>
          </cell>
          <cell r="L912">
            <v>61</v>
          </cell>
          <cell r="M912">
            <v>-45</v>
          </cell>
        </row>
        <row r="913">
          <cell r="A913">
            <v>37015</v>
          </cell>
          <cell r="B913">
            <v>512</v>
          </cell>
          <cell r="C913">
            <v>0</v>
          </cell>
          <cell r="D913">
            <v>759</v>
          </cell>
          <cell r="E913">
            <v>287</v>
          </cell>
          <cell r="F913">
            <v>57</v>
          </cell>
          <cell r="G913">
            <v>-825</v>
          </cell>
          <cell r="H913">
            <v>-430</v>
          </cell>
          <cell r="I913">
            <v>2360</v>
          </cell>
          <cell r="J913">
            <v>2390</v>
          </cell>
          <cell r="K913">
            <v>2955</v>
          </cell>
          <cell r="L913">
            <v>55</v>
          </cell>
          <cell r="M913">
            <v>-44</v>
          </cell>
        </row>
        <row r="914">
          <cell r="A914">
            <v>37016</v>
          </cell>
          <cell r="B914">
            <v>518</v>
          </cell>
          <cell r="C914">
            <v>0</v>
          </cell>
          <cell r="D914">
            <v>763</v>
          </cell>
          <cell r="E914">
            <v>280</v>
          </cell>
          <cell r="F914">
            <v>35</v>
          </cell>
          <cell r="G914">
            <v>-850</v>
          </cell>
          <cell r="H914">
            <v>-443</v>
          </cell>
          <cell r="I914">
            <v>2385</v>
          </cell>
          <cell r="J914">
            <v>2380</v>
          </cell>
          <cell r="K914">
            <v>2950</v>
          </cell>
          <cell r="L914">
            <v>-5</v>
          </cell>
          <cell r="M914">
            <v>-55</v>
          </cell>
        </row>
        <row r="915">
          <cell r="A915">
            <v>37017</v>
          </cell>
          <cell r="B915">
            <v>521</v>
          </cell>
          <cell r="C915">
            <v>0</v>
          </cell>
          <cell r="D915">
            <v>761</v>
          </cell>
          <cell r="E915">
            <v>293</v>
          </cell>
          <cell r="F915">
            <v>39</v>
          </cell>
          <cell r="G915">
            <v>-850</v>
          </cell>
          <cell r="H915">
            <v>-395</v>
          </cell>
          <cell r="I915">
            <v>2342</v>
          </cell>
          <cell r="J915">
            <v>2410</v>
          </cell>
          <cell r="K915">
            <v>3027</v>
          </cell>
          <cell r="L915">
            <v>76</v>
          </cell>
          <cell r="M915">
            <v>-55</v>
          </cell>
        </row>
        <row r="916">
          <cell r="A916">
            <v>37018</v>
          </cell>
          <cell r="B916">
            <v>503</v>
          </cell>
          <cell r="C916">
            <v>0</v>
          </cell>
          <cell r="D916">
            <v>758</v>
          </cell>
          <cell r="E916">
            <v>293</v>
          </cell>
          <cell r="F916">
            <v>51</v>
          </cell>
          <cell r="G916">
            <v>-847</v>
          </cell>
          <cell r="H916">
            <v>-397</v>
          </cell>
          <cell r="I916">
            <v>2385</v>
          </cell>
          <cell r="J916">
            <v>2380</v>
          </cell>
          <cell r="K916">
            <v>3009</v>
          </cell>
          <cell r="L916">
            <v>6</v>
          </cell>
          <cell r="M916">
            <v>-65</v>
          </cell>
        </row>
        <row r="917">
          <cell r="A917">
            <v>37019</v>
          </cell>
          <cell r="B917">
            <v>510</v>
          </cell>
          <cell r="C917">
            <v>0</v>
          </cell>
          <cell r="D917">
            <v>751</v>
          </cell>
          <cell r="E917">
            <v>288</v>
          </cell>
          <cell r="F917">
            <v>53</v>
          </cell>
          <cell r="G917">
            <v>-831</v>
          </cell>
          <cell r="H917">
            <v>-481</v>
          </cell>
          <cell r="I917">
            <v>2450</v>
          </cell>
          <cell r="J917">
            <v>2411</v>
          </cell>
          <cell r="K917">
            <v>2971</v>
          </cell>
          <cell r="L917">
            <v>-37</v>
          </cell>
          <cell r="M917">
            <v>-66</v>
          </cell>
        </row>
        <row r="918">
          <cell r="A918">
            <v>37020</v>
          </cell>
          <cell r="B918">
            <v>360</v>
          </cell>
          <cell r="C918">
            <v>0</v>
          </cell>
          <cell r="D918">
            <v>752</v>
          </cell>
          <cell r="E918">
            <v>291</v>
          </cell>
          <cell r="F918">
            <v>52</v>
          </cell>
          <cell r="G918">
            <v>-791</v>
          </cell>
          <cell r="H918">
            <v>-412</v>
          </cell>
          <cell r="I918">
            <v>2152</v>
          </cell>
          <cell r="J918">
            <v>2150</v>
          </cell>
          <cell r="K918">
            <v>2950</v>
          </cell>
          <cell r="L918">
            <v>4</v>
          </cell>
          <cell r="M918">
            <v>-61</v>
          </cell>
        </row>
        <row r="919">
          <cell r="A919">
            <v>37021</v>
          </cell>
          <cell r="B919">
            <v>515</v>
          </cell>
          <cell r="C919">
            <v>0</v>
          </cell>
          <cell r="D919">
            <v>748</v>
          </cell>
          <cell r="E919">
            <v>283</v>
          </cell>
          <cell r="F919">
            <v>23</v>
          </cell>
          <cell r="G919">
            <v>-843</v>
          </cell>
          <cell r="H919">
            <v>-392</v>
          </cell>
          <cell r="I919">
            <v>2315</v>
          </cell>
          <cell r="J919">
            <v>2304</v>
          </cell>
          <cell r="K919">
            <v>2952</v>
          </cell>
          <cell r="L919">
            <v>11</v>
          </cell>
          <cell r="M919">
            <v>-55</v>
          </cell>
        </row>
        <row r="920">
          <cell r="A920">
            <v>37022</v>
          </cell>
          <cell r="B920">
            <v>476</v>
          </cell>
          <cell r="C920">
            <v>0</v>
          </cell>
          <cell r="D920">
            <v>748</v>
          </cell>
          <cell r="E920">
            <v>293</v>
          </cell>
          <cell r="F920">
            <v>35</v>
          </cell>
          <cell r="G920">
            <v>-809</v>
          </cell>
          <cell r="H920">
            <v>-388</v>
          </cell>
          <cell r="I920">
            <v>2313</v>
          </cell>
          <cell r="J920">
            <v>2330</v>
          </cell>
          <cell r="K920">
            <v>2968</v>
          </cell>
          <cell r="L920">
            <v>17</v>
          </cell>
          <cell r="M920">
            <v>-94</v>
          </cell>
        </row>
        <row r="921">
          <cell r="A921">
            <v>37023</v>
          </cell>
          <cell r="B921">
            <v>502</v>
          </cell>
          <cell r="C921">
            <v>0</v>
          </cell>
          <cell r="D921">
            <v>745</v>
          </cell>
          <cell r="E921">
            <v>283</v>
          </cell>
          <cell r="F921">
            <v>13</v>
          </cell>
          <cell r="G921">
            <v>-912</v>
          </cell>
          <cell r="H921">
            <v>-365</v>
          </cell>
          <cell r="I921">
            <v>2335</v>
          </cell>
          <cell r="J921">
            <v>2339</v>
          </cell>
          <cell r="K921">
            <v>2974</v>
          </cell>
          <cell r="L921">
            <v>4</v>
          </cell>
          <cell r="M921">
            <v>-65</v>
          </cell>
        </row>
        <row r="922">
          <cell r="A922">
            <v>37024</v>
          </cell>
          <cell r="B922">
            <v>513</v>
          </cell>
          <cell r="C922">
            <v>0</v>
          </cell>
          <cell r="D922">
            <v>748</v>
          </cell>
          <cell r="E922">
            <v>289</v>
          </cell>
          <cell r="F922">
            <v>17</v>
          </cell>
          <cell r="G922">
            <v>-918</v>
          </cell>
          <cell r="H922">
            <v>-345</v>
          </cell>
          <cell r="I922">
            <v>2349</v>
          </cell>
          <cell r="J922">
            <v>2332</v>
          </cell>
          <cell r="K922">
            <v>2989</v>
          </cell>
          <cell r="L922">
            <v>17</v>
          </cell>
          <cell r="M922">
            <v>-64</v>
          </cell>
        </row>
        <row r="923">
          <cell r="A923">
            <v>37025</v>
          </cell>
          <cell r="B923">
            <v>512</v>
          </cell>
          <cell r="C923">
            <v>0</v>
          </cell>
          <cell r="D923">
            <v>745</v>
          </cell>
          <cell r="E923">
            <v>296</v>
          </cell>
          <cell r="F923">
            <v>13</v>
          </cell>
          <cell r="G923">
            <v>-945</v>
          </cell>
          <cell r="H923">
            <v>-445</v>
          </cell>
          <cell r="I923">
            <v>2460</v>
          </cell>
          <cell r="J923">
            <v>2351</v>
          </cell>
          <cell r="K923">
            <v>2880</v>
          </cell>
          <cell r="L923">
            <v>-109</v>
          </cell>
          <cell r="M923">
            <v>-65</v>
          </cell>
        </row>
        <row r="924">
          <cell r="A924">
            <v>37026</v>
          </cell>
          <cell r="B924">
            <v>580</v>
          </cell>
          <cell r="C924">
            <v>0</v>
          </cell>
          <cell r="D924">
            <v>741</v>
          </cell>
          <cell r="E924">
            <v>297</v>
          </cell>
          <cell r="F924">
            <v>28</v>
          </cell>
          <cell r="G924">
            <v>-882</v>
          </cell>
          <cell r="H924">
            <v>-446</v>
          </cell>
          <cell r="I924">
            <v>2398</v>
          </cell>
          <cell r="J924">
            <v>2401</v>
          </cell>
          <cell r="K924">
            <v>2866</v>
          </cell>
          <cell r="L924">
            <v>3</v>
          </cell>
          <cell r="M924">
            <v>-55</v>
          </cell>
        </row>
        <row r="925">
          <cell r="A925">
            <v>37027</v>
          </cell>
          <cell r="B925">
            <v>572</v>
          </cell>
          <cell r="C925">
            <v>0</v>
          </cell>
          <cell r="D925">
            <v>740</v>
          </cell>
          <cell r="E925">
            <v>290</v>
          </cell>
          <cell r="F925">
            <v>32</v>
          </cell>
          <cell r="G925">
            <v>-885</v>
          </cell>
          <cell r="H925">
            <v>-475</v>
          </cell>
          <cell r="I925">
            <v>2470</v>
          </cell>
          <cell r="J925">
            <v>2446</v>
          </cell>
          <cell r="K925">
            <v>2842</v>
          </cell>
          <cell r="L925">
            <v>-24</v>
          </cell>
          <cell r="M925">
            <v>-46</v>
          </cell>
        </row>
        <row r="926">
          <cell r="A926">
            <v>37028</v>
          </cell>
          <cell r="B926">
            <v>563</v>
          </cell>
          <cell r="C926">
            <v>0</v>
          </cell>
          <cell r="D926">
            <v>741</v>
          </cell>
          <cell r="E926">
            <v>295</v>
          </cell>
          <cell r="F926">
            <v>55</v>
          </cell>
          <cell r="G926">
            <v>-848</v>
          </cell>
          <cell r="H926">
            <v>-450</v>
          </cell>
          <cell r="I926">
            <v>2445</v>
          </cell>
          <cell r="J926">
            <v>2449</v>
          </cell>
          <cell r="K926">
            <v>2833</v>
          </cell>
          <cell r="L926">
            <v>4</v>
          </cell>
          <cell r="M926">
            <v>-46</v>
          </cell>
        </row>
        <row r="927">
          <cell r="A927">
            <v>37029</v>
          </cell>
          <cell r="B927">
            <v>562</v>
          </cell>
          <cell r="C927">
            <v>0</v>
          </cell>
          <cell r="D927">
            <v>741</v>
          </cell>
          <cell r="E927">
            <v>297</v>
          </cell>
          <cell r="F927">
            <v>67</v>
          </cell>
          <cell r="G927">
            <v>-856</v>
          </cell>
          <cell r="H927">
            <v>-477</v>
          </cell>
          <cell r="I927">
            <v>2485</v>
          </cell>
          <cell r="J927">
            <v>2555</v>
          </cell>
          <cell r="K927">
            <v>2834</v>
          </cell>
          <cell r="L927">
            <v>5.2</v>
          </cell>
          <cell r="M927">
            <v>-55</v>
          </cell>
        </row>
        <row r="928">
          <cell r="A928">
            <v>37030</v>
          </cell>
          <cell r="B928">
            <v>575</v>
          </cell>
          <cell r="C928">
            <v>0</v>
          </cell>
          <cell r="D928">
            <v>739</v>
          </cell>
          <cell r="E928">
            <v>278</v>
          </cell>
          <cell r="F928">
            <v>108</v>
          </cell>
          <cell r="G928">
            <v>-876</v>
          </cell>
          <cell r="H928">
            <v>-429</v>
          </cell>
          <cell r="I928">
            <v>2490</v>
          </cell>
          <cell r="J928">
            <v>2586</v>
          </cell>
          <cell r="K928">
            <v>2845</v>
          </cell>
          <cell r="L928">
            <v>11</v>
          </cell>
          <cell r="M928">
            <v>-56</v>
          </cell>
        </row>
        <row r="929">
          <cell r="A929">
            <v>37031</v>
          </cell>
          <cell r="B929">
            <v>566</v>
          </cell>
          <cell r="C929">
            <v>0</v>
          </cell>
          <cell r="D929">
            <v>739</v>
          </cell>
          <cell r="E929">
            <v>258</v>
          </cell>
          <cell r="F929">
            <v>94</v>
          </cell>
          <cell r="G929">
            <v>-877</v>
          </cell>
          <cell r="H929">
            <v>-379</v>
          </cell>
          <cell r="I929">
            <v>2445</v>
          </cell>
          <cell r="J929">
            <v>2525</v>
          </cell>
          <cell r="K929">
            <v>2883</v>
          </cell>
          <cell r="L929">
            <v>37</v>
          </cell>
          <cell r="M929">
            <v>-56</v>
          </cell>
        </row>
        <row r="930">
          <cell r="A930">
            <v>37032</v>
          </cell>
          <cell r="B930">
            <v>571</v>
          </cell>
          <cell r="C930">
            <v>0</v>
          </cell>
          <cell r="D930">
            <v>730</v>
          </cell>
          <cell r="E930">
            <v>281</v>
          </cell>
          <cell r="F930">
            <v>73</v>
          </cell>
          <cell r="G930">
            <v>-880</v>
          </cell>
          <cell r="H930">
            <v>-412</v>
          </cell>
          <cell r="I930">
            <v>2461</v>
          </cell>
          <cell r="J930">
            <v>2530</v>
          </cell>
          <cell r="K930">
            <v>2897</v>
          </cell>
          <cell r="L930">
            <v>11</v>
          </cell>
          <cell r="M930">
            <v>-48</v>
          </cell>
        </row>
        <row r="931">
          <cell r="A931">
            <v>37033</v>
          </cell>
          <cell r="B931">
            <v>558</v>
          </cell>
          <cell r="C931">
            <v>0</v>
          </cell>
          <cell r="D931">
            <v>725</v>
          </cell>
          <cell r="E931">
            <v>284</v>
          </cell>
          <cell r="F931">
            <v>93</v>
          </cell>
          <cell r="G931">
            <v>-872</v>
          </cell>
          <cell r="H931">
            <v>-455</v>
          </cell>
          <cell r="I931">
            <v>2495</v>
          </cell>
          <cell r="J931">
            <v>2482</v>
          </cell>
          <cell r="K931">
            <v>2888</v>
          </cell>
          <cell r="L931">
            <v>-13</v>
          </cell>
          <cell r="M931">
            <v>-55</v>
          </cell>
        </row>
        <row r="932">
          <cell r="A932">
            <v>37034</v>
          </cell>
          <cell r="B932">
            <v>572</v>
          </cell>
          <cell r="C932">
            <v>0</v>
          </cell>
          <cell r="D932">
            <v>710</v>
          </cell>
          <cell r="E932">
            <v>294</v>
          </cell>
          <cell r="F932">
            <v>36</v>
          </cell>
          <cell r="G932">
            <v>-863</v>
          </cell>
          <cell r="H932">
            <v>-372</v>
          </cell>
          <cell r="I932">
            <v>2320</v>
          </cell>
          <cell r="J932">
            <v>2340</v>
          </cell>
          <cell r="K932">
            <v>2905</v>
          </cell>
          <cell r="L932">
            <v>20</v>
          </cell>
          <cell r="M932">
            <v>-56</v>
          </cell>
        </row>
        <row r="933">
          <cell r="A933">
            <v>37035</v>
          </cell>
          <cell r="B933">
            <v>552</v>
          </cell>
          <cell r="C933">
            <v>0</v>
          </cell>
          <cell r="D933">
            <v>724</v>
          </cell>
          <cell r="E933">
            <v>183</v>
          </cell>
          <cell r="F933">
            <v>51</v>
          </cell>
          <cell r="G933">
            <v>-803</v>
          </cell>
          <cell r="H933">
            <v>-399</v>
          </cell>
          <cell r="I933">
            <v>2335</v>
          </cell>
          <cell r="J933">
            <v>2330</v>
          </cell>
          <cell r="K933">
            <v>2910</v>
          </cell>
          <cell r="L933">
            <v>-4</v>
          </cell>
          <cell r="M933">
            <v>-54</v>
          </cell>
        </row>
        <row r="934">
          <cell r="A934">
            <v>37036</v>
          </cell>
          <cell r="B934">
            <v>562</v>
          </cell>
          <cell r="C934">
            <v>0</v>
          </cell>
          <cell r="D934">
            <v>734</v>
          </cell>
          <cell r="E934">
            <v>189</v>
          </cell>
          <cell r="F934">
            <v>55</v>
          </cell>
          <cell r="G934">
            <v>-804</v>
          </cell>
          <cell r="H934">
            <v>-364</v>
          </cell>
          <cell r="I934">
            <v>2325</v>
          </cell>
          <cell r="J934">
            <v>2315</v>
          </cell>
          <cell r="K934">
            <v>2910</v>
          </cell>
          <cell r="L934">
            <v>-10</v>
          </cell>
          <cell r="M934">
            <v>-86</v>
          </cell>
        </row>
        <row r="935">
          <cell r="A935">
            <v>37037</v>
          </cell>
          <cell r="B935">
            <v>527</v>
          </cell>
          <cell r="C935">
            <v>0</v>
          </cell>
          <cell r="D935">
            <v>740</v>
          </cell>
          <cell r="E935">
            <v>191</v>
          </cell>
          <cell r="F935">
            <v>64</v>
          </cell>
          <cell r="G935">
            <v>-787</v>
          </cell>
          <cell r="H935">
            <v>-405</v>
          </cell>
          <cell r="I935">
            <v>2291</v>
          </cell>
          <cell r="J935">
            <v>2297</v>
          </cell>
          <cell r="K935">
            <v>2914</v>
          </cell>
          <cell r="L935">
            <v>6</v>
          </cell>
          <cell r="M935">
            <v>-64</v>
          </cell>
        </row>
        <row r="936">
          <cell r="A936">
            <v>37038</v>
          </cell>
          <cell r="B936">
            <v>513</v>
          </cell>
          <cell r="C936">
            <v>0</v>
          </cell>
          <cell r="D936">
            <v>733</v>
          </cell>
          <cell r="E936">
            <v>189</v>
          </cell>
          <cell r="F936">
            <v>25</v>
          </cell>
          <cell r="G936">
            <v>-783</v>
          </cell>
          <cell r="H936">
            <v>-375</v>
          </cell>
          <cell r="I936">
            <v>2258</v>
          </cell>
          <cell r="J936">
            <v>2263</v>
          </cell>
          <cell r="K936">
            <v>2937</v>
          </cell>
          <cell r="L936">
            <v>5</v>
          </cell>
          <cell r="M936">
            <v>-63</v>
          </cell>
        </row>
        <row r="937">
          <cell r="A937">
            <v>37039</v>
          </cell>
          <cell r="B937">
            <v>496</v>
          </cell>
          <cell r="C937">
            <v>0</v>
          </cell>
          <cell r="D937">
            <v>748</v>
          </cell>
          <cell r="E937">
            <v>146</v>
          </cell>
          <cell r="F937">
            <v>76</v>
          </cell>
          <cell r="G937">
            <v>-775</v>
          </cell>
          <cell r="H937">
            <v>-419</v>
          </cell>
          <cell r="I937">
            <v>2318</v>
          </cell>
          <cell r="J937">
            <v>2282</v>
          </cell>
          <cell r="K937">
            <v>2910</v>
          </cell>
          <cell r="L937">
            <v>-36</v>
          </cell>
          <cell r="M937">
            <v>-62</v>
          </cell>
        </row>
        <row r="938">
          <cell r="A938">
            <v>37040</v>
          </cell>
          <cell r="B938">
            <v>491</v>
          </cell>
          <cell r="C938">
            <v>0</v>
          </cell>
          <cell r="D938">
            <v>677</v>
          </cell>
          <cell r="E938">
            <v>114</v>
          </cell>
          <cell r="F938">
            <v>107</v>
          </cell>
          <cell r="G938">
            <v>-780</v>
          </cell>
          <cell r="H938">
            <v>-414</v>
          </cell>
          <cell r="I938">
            <v>2313</v>
          </cell>
          <cell r="J938">
            <v>2205</v>
          </cell>
          <cell r="K938">
            <v>2779</v>
          </cell>
          <cell r="L938">
            <v>-108</v>
          </cell>
          <cell r="M938">
            <v>-64</v>
          </cell>
        </row>
        <row r="939">
          <cell r="A939">
            <v>37041</v>
          </cell>
          <cell r="B939">
            <v>509</v>
          </cell>
          <cell r="C939">
            <v>0</v>
          </cell>
          <cell r="D939">
            <v>754</v>
          </cell>
          <cell r="E939">
            <v>147</v>
          </cell>
          <cell r="F939">
            <v>89</v>
          </cell>
          <cell r="G939">
            <v>-807</v>
          </cell>
          <cell r="H939">
            <v>-421</v>
          </cell>
          <cell r="I939">
            <v>2258</v>
          </cell>
          <cell r="J939">
            <v>2257</v>
          </cell>
          <cell r="K939">
            <v>2784</v>
          </cell>
          <cell r="L939">
            <v>-1</v>
          </cell>
          <cell r="M939">
            <v>-55</v>
          </cell>
        </row>
        <row r="940">
          <cell r="A940">
            <v>37042</v>
          </cell>
          <cell r="B940">
            <v>514</v>
          </cell>
          <cell r="C940">
            <v>0</v>
          </cell>
          <cell r="D940">
            <v>732</v>
          </cell>
          <cell r="E940">
            <v>158</v>
          </cell>
          <cell r="F940">
            <v>144</v>
          </cell>
          <cell r="G940">
            <v>-761</v>
          </cell>
          <cell r="H940">
            <v>-391</v>
          </cell>
          <cell r="I940">
            <v>2238</v>
          </cell>
          <cell r="J940">
            <v>2350</v>
          </cell>
          <cell r="K940">
            <v>2912</v>
          </cell>
          <cell r="L940">
            <v>109</v>
          </cell>
          <cell r="M940">
            <v>-51</v>
          </cell>
        </row>
        <row r="941">
          <cell r="A941">
            <v>37043</v>
          </cell>
          <cell r="B941">
            <v>368</v>
          </cell>
          <cell r="C941">
            <v>0</v>
          </cell>
          <cell r="D941">
            <v>732</v>
          </cell>
          <cell r="E941">
            <v>181</v>
          </cell>
          <cell r="F941">
            <v>34</v>
          </cell>
          <cell r="G941">
            <v>-683</v>
          </cell>
          <cell r="H941">
            <v>-432</v>
          </cell>
          <cell r="I941">
            <v>1802</v>
          </cell>
          <cell r="J941">
            <v>1810</v>
          </cell>
          <cell r="K941">
            <v>2941</v>
          </cell>
          <cell r="L941">
            <v>4</v>
          </cell>
          <cell r="M941">
            <v>-38</v>
          </cell>
        </row>
        <row r="942">
          <cell r="A942">
            <v>37044</v>
          </cell>
          <cell r="B942">
            <v>514</v>
          </cell>
          <cell r="C942">
            <v>0</v>
          </cell>
          <cell r="D942">
            <v>750</v>
          </cell>
          <cell r="E942">
            <v>186</v>
          </cell>
          <cell r="F942">
            <v>32</v>
          </cell>
          <cell r="G942">
            <v>-725</v>
          </cell>
          <cell r="H942">
            <v>-397</v>
          </cell>
          <cell r="I942">
            <v>2235</v>
          </cell>
          <cell r="J942">
            <v>2183</v>
          </cell>
          <cell r="K942">
            <v>3034</v>
          </cell>
          <cell r="L942">
            <v>48</v>
          </cell>
          <cell r="M942">
            <v>-43</v>
          </cell>
        </row>
        <row r="943">
          <cell r="A943">
            <v>37045</v>
          </cell>
          <cell r="B943">
            <v>492</v>
          </cell>
          <cell r="C943">
            <v>0</v>
          </cell>
          <cell r="D943">
            <v>696</v>
          </cell>
          <cell r="E943">
            <v>181</v>
          </cell>
          <cell r="F943">
            <v>-32</v>
          </cell>
          <cell r="G943">
            <v>-732</v>
          </cell>
          <cell r="H943">
            <v>-360</v>
          </cell>
          <cell r="I943">
            <v>2158</v>
          </cell>
          <cell r="J943">
            <v>2219</v>
          </cell>
          <cell r="K943">
            <v>3087</v>
          </cell>
          <cell r="L943">
            <v>61</v>
          </cell>
          <cell r="M943">
            <v>-45</v>
          </cell>
        </row>
        <row r="944">
          <cell r="A944">
            <v>37046</v>
          </cell>
          <cell r="B944">
            <v>453</v>
          </cell>
          <cell r="C944">
            <v>0</v>
          </cell>
          <cell r="D944">
            <v>729</v>
          </cell>
          <cell r="E944">
            <v>159</v>
          </cell>
          <cell r="F944">
            <v>-33</v>
          </cell>
          <cell r="G944">
            <v>-724</v>
          </cell>
          <cell r="H944">
            <v>-385</v>
          </cell>
          <cell r="I944">
            <v>2150</v>
          </cell>
          <cell r="J944">
            <v>2203</v>
          </cell>
          <cell r="K944">
            <v>3152</v>
          </cell>
          <cell r="L944">
            <v>53</v>
          </cell>
          <cell r="M944">
            <v>-49</v>
          </cell>
        </row>
        <row r="945">
          <cell r="A945">
            <v>37047</v>
          </cell>
          <cell r="B945">
            <v>439</v>
          </cell>
          <cell r="C945">
            <v>0</v>
          </cell>
          <cell r="D945">
            <v>729</v>
          </cell>
          <cell r="E945">
            <v>160</v>
          </cell>
          <cell r="F945">
            <v>-28</v>
          </cell>
          <cell r="G945">
            <v>-756</v>
          </cell>
          <cell r="H945">
            <v>-365</v>
          </cell>
          <cell r="I945">
            <v>2196</v>
          </cell>
          <cell r="J945">
            <v>2147</v>
          </cell>
          <cell r="K945">
            <v>3152</v>
          </cell>
          <cell r="L945">
            <v>-49</v>
          </cell>
          <cell r="M945">
            <v>-52</v>
          </cell>
        </row>
        <row r="946">
          <cell r="A946">
            <v>37048</v>
          </cell>
          <cell r="B946">
            <v>417</v>
          </cell>
          <cell r="C946">
            <v>0</v>
          </cell>
          <cell r="D946">
            <v>732</v>
          </cell>
          <cell r="E946">
            <v>172</v>
          </cell>
          <cell r="F946">
            <v>-84</v>
          </cell>
          <cell r="G946">
            <v>-795</v>
          </cell>
          <cell r="H946">
            <v>-365</v>
          </cell>
          <cell r="I946">
            <v>2028</v>
          </cell>
          <cell r="J946">
            <v>1960</v>
          </cell>
          <cell r="K946">
            <v>2975</v>
          </cell>
          <cell r="L946">
            <v>-74</v>
          </cell>
          <cell r="M946">
            <v>-60</v>
          </cell>
        </row>
        <row r="947">
          <cell r="A947">
            <v>37049</v>
          </cell>
          <cell r="B947">
            <v>471</v>
          </cell>
          <cell r="C947">
            <v>0</v>
          </cell>
          <cell r="D947">
            <v>727</v>
          </cell>
          <cell r="E947">
            <v>178</v>
          </cell>
          <cell r="F947">
            <v>-43</v>
          </cell>
          <cell r="G947">
            <v>-729</v>
          </cell>
          <cell r="H947">
            <v>-328</v>
          </cell>
          <cell r="I947">
            <v>2034</v>
          </cell>
          <cell r="J947">
            <v>2050</v>
          </cell>
          <cell r="K947">
            <v>2982</v>
          </cell>
          <cell r="L947">
            <v>12</v>
          </cell>
          <cell r="M947">
            <v>-51</v>
          </cell>
        </row>
        <row r="948">
          <cell r="A948">
            <v>37050</v>
          </cell>
          <cell r="B948">
            <v>489</v>
          </cell>
          <cell r="C948">
            <v>0</v>
          </cell>
          <cell r="D948">
            <v>737</v>
          </cell>
          <cell r="E948">
            <v>177</v>
          </cell>
          <cell r="F948">
            <v>0</v>
          </cell>
          <cell r="G948">
            <v>-734</v>
          </cell>
          <cell r="H948">
            <v>-316</v>
          </cell>
          <cell r="I948">
            <v>2106</v>
          </cell>
          <cell r="J948">
            <v>2145</v>
          </cell>
          <cell r="K948">
            <v>3043</v>
          </cell>
          <cell r="L948">
            <v>39</v>
          </cell>
          <cell r="M948">
            <v>-51</v>
          </cell>
        </row>
        <row r="949">
          <cell r="A949">
            <v>37051</v>
          </cell>
          <cell r="B949">
            <v>318</v>
          </cell>
          <cell r="C949">
            <v>0</v>
          </cell>
          <cell r="D949">
            <v>709</v>
          </cell>
          <cell r="E949">
            <v>175</v>
          </cell>
          <cell r="F949">
            <v>10</v>
          </cell>
          <cell r="G949">
            <v>-694</v>
          </cell>
          <cell r="H949">
            <v>-313</v>
          </cell>
          <cell r="I949">
            <v>1956</v>
          </cell>
          <cell r="J949">
            <v>1839</v>
          </cell>
          <cell r="K949">
            <v>2962</v>
          </cell>
          <cell r="L949">
            <v>-117</v>
          </cell>
          <cell r="M949">
            <v>-51</v>
          </cell>
        </row>
        <row r="950">
          <cell r="A950">
            <v>37052</v>
          </cell>
          <cell r="B950">
            <v>501</v>
          </cell>
          <cell r="C950">
            <v>0</v>
          </cell>
          <cell r="D950">
            <v>739</v>
          </cell>
          <cell r="E950">
            <v>177</v>
          </cell>
          <cell r="F950">
            <v>-6</v>
          </cell>
          <cell r="G950">
            <v>-698</v>
          </cell>
          <cell r="H950">
            <v>-365</v>
          </cell>
          <cell r="I950">
            <v>2195</v>
          </cell>
          <cell r="J950">
            <v>2215</v>
          </cell>
          <cell r="K950">
            <v>2955</v>
          </cell>
          <cell r="L950">
            <v>20</v>
          </cell>
          <cell r="M950">
            <v>-49</v>
          </cell>
        </row>
        <row r="951">
          <cell r="A951">
            <v>37053</v>
          </cell>
          <cell r="B951">
            <v>485</v>
          </cell>
          <cell r="C951">
            <v>0</v>
          </cell>
          <cell r="D951">
            <v>690</v>
          </cell>
          <cell r="E951">
            <v>162</v>
          </cell>
          <cell r="F951">
            <v>-100</v>
          </cell>
          <cell r="G951">
            <v>-710</v>
          </cell>
          <cell r="H951">
            <v>-430</v>
          </cell>
          <cell r="I951">
            <v>2150</v>
          </cell>
          <cell r="J951">
            <v>2075</v>
          </cell>
          <cell r="K951">
            <v>2900</v>
          </cell>
          <cell r="L951">
            <v>-75</v>
          </cell>
          <cell r="M951">
            <v>-49</v>
          </cell>
        </row>
        <row r="952">
          <cell r="A952">
            <v>37054</v>
          </cell>
          <cell r="B952">
            <v>479</v>
          </cell>
          <cell r="C952">
            <v>0</v>
          </cell>
          <cell r="D952">
            <v>734</v>
          </cell>
          <cell r="E952">
            <v>244</v>
          </cell>
          <cell r="F952">
            <v>31</v>
          </cell>
          <cell r="G952">
            <v>-786</v>
          </cell>
          <cell r="H952">
            <v>-428</v>
          </cell>
          <cell r="I952">
            <v>2205</v>
          </cell>
          <cell r="J952">
            <v>2032</v>
          </cell>
          <cell r="K952">
            <v>2888</v>
          </cell>
          <cell r="L952">
            <v>-27</v>
          </cell>
          <cell r="M952">
            <v>-53</v>
          </cell>
        </row>
        <row r="953">
          <cell r="A953">
            <v>37055</v>
          </cell>
          <cell r="B953">
            <v>456</v>
          </cell>
          <cell r="C953">
            <v>0</v>
          </cell>
          <cell r="D953">
            <v>733</v>
          </cell>
          <cell r="E953">
            <v>264</v>
          </cell>
          <cell r="F953">
            <v>19</v>
          </cell>
          <cell r="G953">
            <v>-788</v>
          </cell>
          <cell r="H953">
            <v>-371</v>
          </cell>
          <cell r="I953">
            <v>2216</v>
          </cell>
          <cell r="J953">
            <v>2173</v>
          </cell>
          <cell r="K953">
            <v>2851</v>
          </cell>
          <cell r="L953">
            <v>-43</v>
          </cell>
          <cell r="M953">
            <v>-53</v>
          </cell>
        </row>
        <row r="954">
          <cell r="A954">
            <v>37056</v>
          </cell>
          <cell r="B954">
            <v>470</v>
          </cell>
          <cell r="C954">
            <v>0</v>
          </cell>
          <cell r="D954">
            <v>469</v>
          </cell>
          <cell r="E954">
            <v>284</v>
          </cell>
          <cell r="F954">
            <v>18</v>
          </cell>
          <cell r="G954">
            <v>-699</v>
          </cell>
          <cell r="H954">
            <v>-303</v>
          </cell>
          <cell r="I954">
            <v>1951</v>
          </cell>
          <cell r="J954">
            <v>1991</v>
          </cell>
          <cell r="K954">
            <v>2888</v>
          </cell>
          <cell r="L954">
            <v>40</v>
          </cell>
          <cell r="M954">
            <v>-43</v>
          </cell>
        </row>
        <row r="955">
          <cell r="A955">
            <v>37057</v>
          </cell>
          <cell r="B955">
            <v>467</v>
          </cell>
          <cell r="C955">
            <v>0</v>
          </cell>
          <cell r="D955">
            <v>460</v>
          </cell>
          <cell r="E955">
            <v>281</v>
          </cell>
          <cell r="F955">
            <v>43</v>
          </cell>
          <cell r="G955">
            <v>-725</v>
          </cell>
          <cell r="H955">
            <v>-356</v>
          </cell>
          <cell r="I955">
            <v>2003</v>
          </cell>
          <cell r="J955">
            <v>2035</v>
          </cell>
          <cell r="K955">
            <v>2885</v>
          </cell>
          <cell r="L955">
            <v>-2</v>
          </cell>
          <cell r="M955">
            <v>-42</v>
          </cell>
        </row>
        <row r="956">
          <cell r="A956">
            <v>37058</v>
          </cell>
          <cell r="B956">
            <v>467</v>
          </cell>
          <cell r="C956">
            <v>0</v>
          </cell>
          <cell r="D956">
            <v>493</v>
          </cell>
          <cell r="E956">
            <v>276</v>
          </cell>
          <cell r="F956">
            <v>29</v>
          </cell>
          <cell r="G956">
            <v>-634</v>
          </cell>
          <cell r="H956">
            <v>-362</v>
          </cell>
          <cell r="I956">
            <v>2040</v>
          </cell>
          <cell r="J956">
            <v>2032</v>
          </cell>
          <cell r="K956">
            <v>2900</v>
          </cell>
          <cell r="L956">
            <v>2</v>
          </cell>
          <cell r="M956">
            <v>-40</v>
          </cell>
        </row>
        <row r="957">
          <cell r="A957">
            <v>37059</v>
          </cell>
          <cell r="B957">
            <v>353</v>
          </cell>
          <cell r="C957">
            <v>0</v>
          </cell>
          <cell r="D957">
            <v>496</v>
          </cell>
          <cell r="E957">
            <v>288</v>
          </cell>
          <cell r="F957">
            <v>29</v>
          </cell>
          <cell r="G957">
            <v>-648</v>
          </cell>
          <cell r="H957">
            <v>-332</v>
          </cell>
          <cell r="I957">
            <v>2020</v>
          </cell>
          <cell r="J957">
            <v>1929</v>
          </cell>
          <cell r="K957">
            <v>2830</v>
          </cell>
          <cell r="L957">
            <v>-61</v>
          </cell>
          <cell r="M957">
            <v>-40</v>
          </cell>
        </row>
        <row r="958">
          <cell r="A958">
            <v>37060</v>
          </cell>
          <cell r="B958">
            <v>516</v>
          </cell>
          <cell r="C958">
            <v>0</v>
          </cell>
          <cell r="D958">
            <v>494</v>
          </cell>
          <cell r="E958">
            <v>272</v>
          </cell>
          <cell r="F958">
            <v>19</v>
          </cell>
          <cell r="G958">
            <v>-657</v>
          </cell>
          <cell r="H958">
            <v>-327</v>
          </cell>
          <cell r="I958">
            <v>2022</v>
          </cell>
          <cell r="J958">
            <v>2055</v>
          </cell>
          <cell r="K958">
            <v>2839</v>
          </cell>
          <cell r="L958">
            <v>30</v>
          </cell>
          <cell r="M958">
            <v>-41</v>
          </cell>
        </row>
        <row r="959">
          <cell r="A959">
            <v>37061</v>
          </cell>
          <cell r="B959">
            <v>476</v>
          </cell>
          <cell r="C959">
            <v>0</v>
          </cell>
          <cell r="D959">
            <v>330</v>
          </cell>
          <cell r="E959">
            <v>276</v>
          </cell>
          <cell r="F959">
            <v>41</v>
          </cell>
          <cell r="G959">
            <v>-688</v>
          </cell>
          <cell r="H959">
            <v>-322</v>
          </cell>
          <cell r="I959">
            <v>1900</v>
          </cell>
          <cell r="J959">
            <v>1830</v>
          </cell>
          <cell r="K959">
            <v>2763</v>
          </cell>
          <cell r="L959">
            <v>-75</v>
          </cell>
          <cell r="M959">
            <v>-41</v>
          </cell>
        </row>
        <row r="960">
          <cell r="A960">
            <v>37062</v>
          </cell>
          <cell r="B960">
            <v>478</v>
          </cell>
          <cell r="C960">
            <v>0</v>
          </cell>
          <cell r="D960">
            <v>500</v>
          </cell>
          <cell r="E960">
            <v>283</v>
          </cell>
          <cell r="F960">
            <v>33</v>
          </cell>
          <cell r="G960">
            <v>-650</v>
          </cell>
          <cell r="H960">
            <v>-362</v>
          </cell>
          <cell r="I960">
            <v>1966</v>
          </cell>
          <cell r="J960">
            <v>2037</v>
          </cell>
          <cell r="K960">
            <v>2832</v>
          </cell>
          <cell r="L960">
            <v>73</v>
          </cell>
          <cell r="M960">
            <v>-35</v>
          </cell>
        </row>
        <row r="961">
          <cell r="A961">
            <v>37063</v>
          </cell>
          <cell r="B961">
            <v>467</v>
          </cell>
          <cell r="C961">
            <v>0</v>
          </cell>
          <cell r="D961">
            <v>512</v>
          </cell>
          <cell r="E961">
            <v>283</v>
          </cell>
          <cell r="F961">
            <v>35</v>
          </cell>
          <cell r="G961">
            <v>-670</v>
          </cell>
          <cell r="H961">
            <v>-366</v>
          </cell>
          <cell r="I961">
            <v>1990</v>
          </cell>
          <cell r="J961">
            <v>2035</v>
          </cell>
          <cell r="K961">
            <v>2887</v>
          </cell>
          <cell r="L961">
            <v>42</v>
          </cell>
          <cell r="M961">
            <v>-39</v>
          </cell>
        </row>
        <row r="962">
          <cell r="A962">
            <v>37064</v>
          </cell>
          <cell r="B962">
            <v>479</v>
          </cell>
          <cell r="C962">
            <v>0</v>
          </cell>
          <cell r="D962">
            <v>532</v>
          </cell>
          <cell r="E962">
            <v>289</v>
          </cell>
          <cell r="F962">
            <v>48</v>
          </cell>
          <cell r="G962">
            <v>-718</v>
          </cell>
          <cell r="H962">
            <v>-362</v>
          </cell>
          <cell r="I962">
            <v>2084</v>
          </cell>
          <cell r="J962">
            <v>2124</v>
          </cell>
          <cell r="K962">
            <v>2932</v>
          </cell>
          <cell r="L962">
            <v>38</v>
          </cell>
          <cell r="M962">
            <v>-45</v>
          </cell>
        </row>
        <row r="963">
          <cell r="A963">
            <v>37065</v>
          </cell>
          <cell r="B963">
            <v>498</v>
          </cell>
          <cell r="C963">
            <v>0</v>
          </cell>
          <cell r="D963">
            <v>529</v>
          </cell>
          <cell r="E963">
            <v>285</v>
          </cell>
          <cell r="F963">
            <v>45</v>
          </cell>
          <cell r="G963">
            <v>-794</v>
          </cell>
          <cell r="H963">
            <v>-335</v>
          </cell>
          <cell r="I963">
            <v>2103</v>
          </cell>
          <cell r="J963">
            <v>2142</v>
          </cell>
          <cell r="K963">
            <v>2975</v>
          </cell>
          <cell r="L963">
            <v>39</v>
          </cell>
          <cell r="M963">
            <v>-41</v>
          </cell>
        </row>
        <row r="964">
          <cell r="A964">
            <v>37066</v>
          </cell>
          <cell r="B964">
            <v>502</v>
          </cell>
          <cell r="C964">
            <v>0</v>
          </cell>
          <cell r="D964">
            <v>350</v>
          </cell>
          <cell r="E964">
            <v>285</v>
          </cell>
          <cell r="F964">
            <v>54</v>
          </cell>
          <cell r="G964">
            <v>-792</v>
          </cell>
          <cell r="H964">
            <v>-323</v>
          </cell>
          <cell r="I964">
            <v>2081</v>
          </cell>
          <cell r="J964">
            <v>1948</v>
          </cell>
          <cell r="K964">
            <v>2853</v>
          </cell>
          <cell r="L964">
            <v>-133</v>
          </cell>
          <cell r="M964">
            <v>-41</v>
          </cell>
        </row>
        <row r="965">
          <cell r="A965">
            <v>37067</v>
          </cell>
          <cell r="B965">
            <v>491</v>
          </cell>
          <cell r="C965">
            <v>0</v>
          </cell>
          <cell r="D965">
            <v>353</v>
          </cell>
          <cell r="E965">
            <v>284</v>
          </cell>
          <cell r="F965">
            <v>109</v>
          </cell>
          <cell r="G965">
            <v>-772</v>
          </cell>
          <cell r="H965">
            <v>-311</v>
          </cell>
          <cell r="I965">
            <v>1999</v>
          </cell>
          <cell r="J965">
            <v>2001</v>
          </cell>
          <cell r="K965">
            <v>2859</v>
          </cell>
          <cell r="L965">
            <v>2</v>
          </cell>
          <cell r="M965">
            <v>-41</v>
          </cell>
        </row>
        <row r="966">
          <cell r="A966">
            <v>37068</v>
          </cell>
          <cell r="B966">
            <v>497</v>
          </cell>
          <cell r="C966">
            <v>0</v>
          </cell>
          <cell r="D966">
            <v>510</v>
          </cell>
          <cell r="E966">
            <v>252</v>
          </cell>
          <cell r="F966">
            <v>0</v>
          </cell>
          <cell r="G966">
            <v>-724</v>
          </cell>
          <cell r="H966">
            <v>-312</v>
          </cell>
          <cell r="I966">
            <v>2059</v>
          </cell>
          <cell r="J966">
            <v>2064</v>
          </cell>
          <cell r="K966">
            <v>2887</v>
          </cell>
          <cell r="L966">
            <v>5</v>
          </cell>
          <cell r="M966">
            <v>-41</v>
          </cell>
        </row>
        <row r="967">
          <cell r="A967">
            <v>37069</v>
          </cell>
          <cell r="B967">
            <v>497</v>
          </cell>
          <cell r="C967">
            <v>0</v>
          </cell>
          <cell r="D967">
            <v>526</v>
          </cell>
          <cell r="E967">
            <v>291</v>
          </cell>
          <cell r="F967">
            <v>-20</v>
          </cell>
          <cell r="G967">
            <v>-719</v>
          </cell>
          <cell r="H967">
            <v>-323</v>
          </cell>
          <cell r="I967">
            <v>1998</v>
          </cell>
          <cell r="J967">
            <v>1960</v>
          </cell>
          <cell r="K967">
            <v>2865</v>
          </cell>
          <cell r="L967">
            <v>-48</v>
          </cell>
          <cell r="M967">
            <v>-45</v>
          </cell>
        </row>
        <row r="968">
          <cell r="A968">
            <v>37070</v>
          </cell>
          <cell r="B968">
            <v>518</v>
          </cell>
          <cell r="C968">
            <v>0</v>
          </cell>
          <cell r="D968">
            <v>698</v>
          </cell>
          <cell r="E968">
            <v>188</v>
          </cell>
          <cell r="F968">
            <v>-62</v>
          </cell>
          <cell r="G968">
            <v>-870</v>
          </cell>
          <cell r="H968">
            <v>-335</v>
          </cell>
          <cell r="I968">
            <v>1794</v>
          </cell>
          <cell r="J968">
            <v>1740</v>
          </cell>
          <cell r="K968">
            <v>2845</v>
          </cell>
          <cell r="L968">
            <v>-40</v>
          </cell>
          <cell r="M968">
            <v>-47</v>
          </cell>
        </row>
        <row r="969">
          <cell r="A969">
            <v>37071</v>
          </cell>
          <cell r="B969">
            <v>241</v>
          </cell>
          <cell r="C969">
            <v>0</v>
          </cell>
          <cell r="D969">
            <v>706</v>
          </cell>
          <cell r="E969">
            <v>289</v>
          </cell>
          <cell r="F969">
            <v>18</v>
          </cell>
          <cell r="G969">
            <v>-773</v>
          </cell>
          <cell r="H969">
            <v>-325</v>
          </cell>
          <cell r="I969">
            <v>1550</v>
          </cell>
          <cell r="J969">
            <v>1455</v>
          </cell>
          <cell r="K969">
            <v>2818</v>
          </cell>
          <cell r="L969">
            <v>-74</v>
          </cell>
          <cell r="M969">
            <v>-6</v>
          </cell>
        </row>
        <row r="970">
          <cell r="A970">
            <v>37072</v>
          </cell>
          <cell r="B970">
            <v>355</v>
          </cell>
          <cell r="C970">
            <v>0</v>
          </cell>
          <cell r="D970">
            <v>720</v>
          </cell>
          <cell r="E970">
            <v>276</v>
          </cell>
          <cell r="F970">
            <v>-35</v>
          </cell>
          <cell r="G970">
            <v>-732</v>
          </cell>
          <cell r="H970">
            <v>-344</v>
          </cell>
          <cell r="I970">
            <v>1870</v>
          </cell>
          <cell r="J970">
            <v>1733</v>
          </cell>
          <cell r="K970">
            <v>2848</v>
          </cell>
          <cell r="L970">
            <v>49</v>
          </cell>
          <cell r="M970">
            <v>-49</v>
          </cell>
        </row>
        <row r="971">
          <cell r="A971">
            <v>37073</v>
          </cell>
          <cell r="B971">
            <v>539</v>
          </cell>
          <cell r="C971">
            <v>0</v>
          </cell>
          <cell r="D971">
            <v>725</v>
          </cell>
          <cell r="E971">
            <v>273</v>
          </cell>
          <cell r="F971">
            <v>-46</v>
          </cell>
          <cell r="G971">
            <v>-873</v>
          </cell>
          <cell r="H971">
            <v>-310</v>
          </cell>
          <cell r="I971">
            <v>2245</v>
          </cell>
          <cell r="J971">
            <v>2290</v>
          </cell>
          <cell r="K971">
            <v>2925</v>
          </cell>
          <cell r="L971">
            <v>45</v>
          </cell>
          <cell r="M971">
            <v>-49</v>
          </cell>
        </row>
        <row r="972">
          <cell r="A972">
            <v>37074</v>
          </cell>
          <cell r="B972">
            <v>520</v>
          </cell>
          <cell r="C972">
            <v>0</v>
          </cell>
          <cell r="D972">
            <v>735</v>
          </cell>
          <cell r="E972">
            <v>286</v>
          </cell>
          <cell r="F972">
            <v>-17</v>
          </cell>
          <cell r="G972">
            <v>-907</v>
          </cell>
          <cell r="H972">
            <v>-290</v>
          </cell>
          <cell r="I972">
            <v>2240</v>
          </cell>
          <cell r="J972">
            <v>2290</v>
          </cell>
          <cell r="K972">
            <v>2980</v>
          </cell>
          <cell r="L972">
            <v>50</v>
          </cell>
          <cell r="M972">
            <v>-49</v>
          </cell>
        </row>
        <row r="973">
          <cell r="A973">
            <v>37075</v>
          </cell>
          <cell r="B973">
            <v>370</v>
          </cell>
          <cell r="C973">
            <v>0</v>
          </cell>
          <cell r="D973">
            <v>720</v>
          </cell>
          <cell r="E973">
            <v>272</v>
          </cell>
          <cell r="F973">
            <v>40</v>
          </cell>
          <cell r="G973">
            <v>-915</v>
          </cell>
          <cell r="H973">
            <v>-325</v>
          </cell>
          <cell r="I973">
            <v>2070</v>
          </cell>
          <cell r="J973">
            <v>2005</v>
          </cell>
          <cell r="K973">
            <v>2920</v>
          </cell>
          <cell r="L973">
            <v>-65</v>
          </cell>
          <cell r="M973">
            <v>-40</v>
          </cell>
        </row>
        <row r="974">
          <cell r="A974">
            <v>37076</v>
          </cell>
          <cell r="B974">
            <v>518</v>
          </cell>
          <cell r="C974">
            <v>0</v>
          </cell>
          <cell r="D974">
            <v>722</v>
          </cell>
          <cell r="E974">
            <v>278</v>
          </cell>
          <cell r="F974">
            <v>-21</v>
          </cell>
          <cell r="G974">
            <v>-895</v>
          </cell>
          <cell r="H974">
            <v>-310</v>
          </cell>
          <cell r="I974">
            <v>2080</v>
          </cell>
          <cell r="J974">
            <v>2100</v>
          </cell>
          <cell r="K974">
            <v>2945</v>
          </cell>
          <cell r="L974">
            <v>20</v>
          </cell>
          <cell r="M974">
            <v>-51</v>
          </cell>
        </row>
        <row r="975">
          <cell r="A975">
            <v>37077</v>
          </cell>
          <cell r="B975">
            <v>525</v>
          </cell>
          <cell r="C975">
            <v>0</v>
          </cell>
          <cell r="D975">
            <v>711</v>
          </cell>
          <cell r="E975">
            <v>286</v>
          </cell>
          <cell r="F975">
            <v>-16</v>
          </cell>
          <cell r="G975">
            <v>-903</v>
          </cell>
          <cell r="H975">
            <v>-304</v>
          </cell>
          <cell r="I975">
            <v>2320</v>
          </cell>
          <cell r="J975">
            <v>2315</v>
          </cell>
          <cell r="K975">
            <v>2937</v>
          </cell>
          <cell r="L975">
            <v>-8</v>
          </cell>
          <cell r="M975">
            <v>-51</v>
          </cell>
        </row>
        <row r="976">
          <cell r="A976">
            <v>37078</v>
          </cell>
          <cell r="B976">
            <v>506</v>
          </cell>
          <cell r="C976">
            <v>0</v>
          </cell>
          <cell r="D976">
            <v>764</v>
          </cell>
          <cell r="E976">
            <v>283</v>
          </cell>
          <cell r="F976">
            <v>-12</v>
          </cell>
          <cell r="G976">
            <v>-902</v>
          </cell>
          <cell r="H976">
            <v>-364</v>
          </cell>
          <cell r="I976">
            <v>2333</v>
          </cell>
          <cell r="J976">
            <v>2338</v>
          </cell>
          <cell r="K976">
            <v>2937</v>
          </cell>
          <cell r="L976">
            <v>-6</v>
          </cell>
          <cell r="M976">
            <v>-49</v>
          </cell>
        </row>
        <row r="977">
          <cell r="A977">
            <v>37079</v>
          </cell>
          <cell r="B977">
            <v>511</v>
          </cell>
          <cell r="C977">
            <v>0</v>
          </cell>
          <cell r="D977">
            <v>757</v>
          </cell>
          <cell r="E977">
            <v>282</v>
          </cell>
          <cell r="F977">
            <v>-12</v>
          </cell>
          <cell r="G977">
            <v>-883</v>
          </cell>
          <cell r="H977">
            <v>-330</v>
          </cell>
          <cell r="I977">
            <v>2340</v>
          </cell>
          <cell r="J977">
            <v>2295</v>
          </cell>
          <cell r="K977">
            <v>3006</v>
          </cell>
          <cell r="L977">
            <v>45</v>
          </cell>
          <cell r="M977">
            <v>-49</v>
          </cell>
        </row>
        <row r="978">
          <cell r="A978">
            <v>37080</v>
          </cell>
          <cell r="B978">
            <v>519</v>
          </cell>
          <cell r="C978">
            <v>0</v>
          </cell>
          <cell r="D978">
            <v>750</v>
          </cell>
          <cell r="E978">
            <v>277</v>
          </cell>
          <cell r="F978">
            <v>-12</v>
          </cell>
          <cell r="G978">
            <v>-888</v>
          </cell>
          <cell r="H978">
            <v>-322</v>
          </cell>
          <cell r="I978">
            <v>2344</v>
          </cell>
          <cell r="J978">
            <v>2358</v>
          </cell>
          <cell r="K978">
            <v>3028</v>
          </cell>
          <cell r="L978">
            <v>15</v>
          </cell>
          <cell r="M978">
            <v>-49</v>
          </cell>
        </row>
        <row r="979">
          <cell r="A979">
            <v>37081</v>
          </cell>
          <cell r="B979">
            <v>490</v>
          </cell>
          <cell r="C979">
            <v>0</v>
          </cell>
          <cell r="D979">
            <v>695</v>
          </cell>
          <cell r="E979">
            <v>271</v>
          </cell>
          <cell r="F979">
            <v>-27</v>
          </cell>
          <cell r="G979">
            <v>-867</v>
          </cell>
          <cell r="H979">
            <v>-352</v>
          </cell>
          <cell r="I979">
            <v>2350</v>
          </cell>
          <cell r="J979">
            <v>2255</v>
          </cell>
          <cell r="K979">
            <v>2953</v>
          </cell>
          <cell r="L979">
            <v>-95</v>
          </cell>
          <cell r="M979">
            <v>-49</v>
          </cell>
        </row>
        <row r="980">
          <cell r="A980">
            <v>37082</v>
          </cell>
          <cell r="B980">
            <v>516</v>
          </cell>
          <cell r="C980">
            <v>0</v>
          </cell>
          <cell r="D980">
            <v>753</v>
          </cell>
          <cell r="E980">
            <v>279</v>
          </cell>
          <cell r="F980">
            <v>0</v>
          </cell>
          <cell r="G980">
            <v>-932</v>
          </cell>
          <cell r="H980">
            <v>-329</v>
          </cell>
          <cell r="I980">
            <v>2340</v>
          </cell>
          <cell r="J980">
            <v>2335</v>
          </cell>
          <cell r="K980">
            <v>2961</v>
          </cell>
          <cell r="L980">
            <v>-5</v>
          </cell>
          <cell r="M980">
            <v>-49</v>
          </cell>
        </row>
        <row r="981">
          <cell r="A981">
            <v>37083</v>
          </cell>
          <cell r="B981">
            <v>499</v>
          </cell>
          <cell r="C981">
            <v>0</v>
          </cell>
          <cell r="D981">
            <v>752</v>
          </cell>
          <cell r="E981">
            <v>281</v>
          </cell>
          <cell r="F981">
            <v>0</v>
          </cell>
          <cell r="G981">
            <v>-915</v>
          </cell>
          <cell r="H981">
            <v>-358</v>
          </cell>
          <cell r="I981">
            <v>2322</v>
          </cell>
          <cell r="J981">
            <v>2304</v>
          </cell>
          <cell r="K981">
            <v>2965</v>
          </cell>
          <cell r="L981">
            <v>-18</v>
          </cell>
          <cell r="M981">
            <v>-52</v>
          </cell>
        </row>
        <row r="982">
          <cell r="A982">
            <v>37084</v>
          </cell>
          <cell r="B982">
            <v>511</v>
          </cell>
          <cell r="C982">
            <v>0</v>
          </cell>
          <cell r="D982">
            <v>746</v>
          </cell>
          <cell r="E982">
            <v>273</v>
          </cell>
          <cell r="F982">
            <v>-35</v>
          </cell>
          <cell r="G982">
            <v>-920</v>
          </cell>
          <cell r="H982">
            <v>-338</v>
          </cell>
          <cell r="I982">
            <v>2320</v>
          </cell>
          <cell r="J982">
            <v>2290</v>
          </cell>
          <cell r="K982">
            <v>2949</v>
          </cell>
          <cell r="L982">
            <v>-30</v>
          </cell>
          <cell r="M982">
            <v>-50</v>
          </cell>
        </row>
        <row r="983">
          <cell r="A983">
            <v>37085</v>
          </cell>
          <cell r="B983">
            <v>508</v>
          </cell>
          <cell r="C983">
            <v>0</v>
          </cell>
          <cell r="D983">
            <v>731</v>
          </cell>
          <cell r="E983">
            <v>278</v>
          </cell>
          <cell r="F983">
            <v>0</v>
          </cell>
          <cell r="G983">
            <v>-897</v>
          </cell>
          <cell r="H983">
            <v>-351</v>
          </cell>
          <cell r="I983">
            <v>2290</v>
          </cell>
          <cell r="J983">
            <v>2280</v>
          </cell>
          <cell r="K983">
            <v>2946</v>
          </cell>
          <cell r="L983">
            <v>-10</v>
          </cell>
          <cell r="M983">
            <v>-48</v>
          </cell>
        </row>
        <row r="984">
          <cell r="A984">
            <v>37086</v>
          </cell>
          <cell r="B984">
            <v>465</v>
          </cell>
          <cell r="C984">
            <v>0</v>
          </cell>
          <cell r="D984">
            <v>752</v>
          </cell>
          <cell r="E984">
            <v>278</v>
          </cell>
          <cell r="F984">
            <v>0</v>
          </cell>
          <cell r="G984">
            <v>-948</v>
          </cell>
          <cell r="H984">
            <v>-303</v>
          </cell>
          <cell r="I984">
            <v>2298</v>
          </cell>
          <cell r="J984">
            <v>2280</v>
          </cell>
          <cell r="K984">
            <v>2935</v>
          </cell>
          <cell r="L984">
            <v>-18</v>
          </cell>
          <cell r="M984">
            <v>-51</v>
          </cell>
        </row>
        <row r="985">
          <cell r="A985">
            <v>37087</v>
          </cell>
          <cell r="B985">
            <v>530</v>
          </cell>
          <cell r="C985">
            <v>0</v>
          </cell>
          <cell r="D985">
            <v>751</v>
          </cell>
          <cell r="E985">
            <v>269</v>
          </cell>
          <cell r="F985">
            <v>-19</v>
          </cell>
          <cell r="G985">
            <v>-952</v>
          </cell>
          <cell r="H985">
            <v>-328</v>
          </cell>
          <cell r="I985">
            <v>2340</v>
          </cell>
          <cell r="J985">
            <v>2331</v>
          </cell>
          <cell r="K985">
            <v>2934</v>
          </cell>
          <cell r="L985">
            <v>-9</v>
          </cell>
          <cell r="M985">
            <v>-58</v>
          </cell>
        </row>
        <row r="986">
          <cell r="A986">
            <v>37088</v>
          </cell>
          <cell r="B986">
            <v>524</v>
          </cell>
          <cell r="C986">
            <v>0</v>
          </cell>
          <cell r="D986">
            <v>736</v>
          </cell>
          <cell r="E986">
            <v>276</v>
          </cell>
          <cell r="F986">
            <v>-9</v>
          </cell>
          <cell r="G986">
            <v>-950</v>
          </cell>
          <cell r="H986">
            <v>-339</v>
          </cell>
          <cell r="I986">
            <v>2305</v>
          </cell>
          <cell r="J986">
            <v>2296</v>
          </cell>
          <cell r="K986">
            <v>2935</v>
          </cell>
          <cell r="L986">
            <v>-9</v>
          </cell>
          <cell r="M986">
            <v>-50</v>
          </cell>
        </row>
        <row r="987">
          <cell r="A987">
            <v>37089</v>
          </cell>
          <cell r="B987">
            <v>501</v>
          </cell>
          <cell r="C987">
            <v>0</v>
          </cell>
          <cell r="D987">
            <v>739</v>
          </cell>
          <cell r="E987">
            <v>280</v>
          </cell>
          <cell r="F987">
            <v>-12</v>
          </cell>
          <cell r="G987">
            <v>-925</v>
          </cell>
          <cell r="H987">
            <v>-341</v>
          </cell>
          <cell r="I987">
            <v>2120</v>
          </cell>
          <cell r="J987">
            <v>2126</v>
          </cell>
          <cell r="K987">
            <v>2937</v>
          </cell>
          <cell r="L987">
            <v>-6</v>
          </cell>
          <cell r="M987">
            <v>-55</v>
          </cell>
        </row>
        <row r="988">
          <cell r="A988">
            <v>37090</v>
          </cell>
          <cell r="B988">
            <v>517</v>
          </cell>
          <cell r="C988">
            <v>0</v>
          </cell>
          <cell r="D988">
            <v>751</v>
          </cell>
          <cell r="E988">
            <v>255</v>
          </cell>
          <cell r="F988">
            <v>55</v>
          </cell>
          <cell r="G988">
            <v>-888</v>
          </cell>
          <cell r="H988">
            <v>-340</v>
          </cell>
          <cell r="I988">
            <v>2350</v>
          </cell>
          <cell r="J988">
            <v>2336</v>
          </cell>
          <cell r="K988">
            <v>2918</v>
          </cell>
          <cell r="L988">
            <v>-19</v>
          </cell>
          <cell r="M988">
            <v>-56</v>
          </cell>
        </row>
        <row r="989">
          <cell r="A989">
            <v>37091</v>
          </cell>
          <cell r="B989">
            <v>530</v>
          </cell>
          <cell r="C989">
            <v>0</v>
          </cell>
          <cell r="D989">
            <v>711</v>
          </cell>
          <cell r="E989">
            <v>248</v>
          </cell>
          <cell r="F989">
            <v>0</v>
          </cell>
          <cell r="G989">
            <v>-883</v>
          </cell>
          <cell r="H989">
            <v>-329</v>
          </cell>
          <cell r="I989">
            <v>2263</v>
          </cell>
          <cell r="J989">
            <v>2213</v>
          </cell>
          <cell r="K989">
            <v>2893</v>
          </cell>
          <cell r="L989">
            <v>-25</v>
          </cell>
          <cell r="M989">
            <v>-55</v>
          </cell>
        </row>
        <row r="990">
          <cell r="A990">
            <v>37092</v>
          </cell>
          <cell r="B990">
            <v>518</v>
          </cell>
          <cell r="C990">
            <v>0</v>
          </cell>
          <cell r="D990">
            <v>763</v>
          </cell>
          <cell r="E990">
            <v>279</v>
          </cell>
          <cell r="F990">
            <v>-14</v>
          </cell>
          <cell r="G990">
            <v>-851</v>
          </cell>
          <cell r="H990">
            <v>-365</v>
          </cell>
          <cell r="I990">
            <v>2230</v>
          </cell>
          <cell r="J990">
            <v>2298</v>
          </cell>
          <cell r="K990">
            <v>2976</v>
          </cell>
          <cell r="L990">
            <v>68</v>
          </cell>
          <cell r="M990">
            <v>-55</v>
          </cell>
        </row>
        <row r="991">
          <cell r="A991">
            <v>37093</v>
          </cell>
          <cell r="B991">
            <v>438</v>
          </cell>
          <cell r="C991">
            <v>0</v>
          </cell>
          <cell r="D991">
            <v>739</v>
          </cell>
          <cell r="E991">
            <v>272</v>
          </cell>
          <cell r="F991">
            <v>-20</v>
          </cell>
          <cell r="G991">
            <v>-872</v>
          </cell>
          <cell r="H991">
            <v>-297</v>
          </cell>
          <cell r="I991">
            <v>2130</v>
          </cell>
          <cell r="J991">
            <v>2137</v>
          </cell>
          <cell r="K991">
            <v>2976</v>
          </cell>
          <cell r="L991">
            <v>7</v>
          </cell>
          <cell r="M991">
            <v>-55</v>
          </cell>
        </row>
        <row r="992">
          <cell r="A992">
            <v>37094</v>
          </cell>
          <cell r="B992">
            <v>532</v>
          </cell>
          <cell r="C992">
            <v>0</v>
          </cell>
          <cell r="D992">
            <v>714</v>
          </cell>
          <cell r="E992">
            <v>270</v>
          </cell>
          <cell r="F992">
            <v>-13</v>
          </cell>
          <cell r="G992">
            <v>-866</v>
          </cell>
          <cell r="H992">
            <v>-320</v>
          </cell>
          <cell r="I992">
            <v>2320</v>
          </cell>
          <cell r="J992">
            <v>2330</v>
          </cell>
          <cell r="K992">
            <v>3004</v>
          </cell>
          <cell r="L992">
            <v>10</v>
          </cell>
          <cell r="M992">
            <v>-56</v>
          </cell>
        </row>
        <row r="993">
          <cell r="A993">
            <v>37095</v>
          </cell>
          <cell r="B993">
            <v>498</v>
          </cell>
          <cell r="C993">
            <v>0</v>
          </cell>
          <cell r="D993">
            <v>703</v>
          </cell>
          <cell r="E993">
            <v>298</v>
          </cell>
          <cell r="F993">
            <v>-12</v>
          </cell>
          <cell r="G993">
            <v>-891</v>
          </cell>
          <cell r="H993">
            <v>-332</v>
          </cell>
          <cell r="I993">
            <v>2298</v>
          </cell>
          <cell r="J993">
            <v>2252</v>
          </cell>
          <cell r="K993">
            <v>2946</v>
          </cell>
          <cell r="L993">
            <v>-46</v>
          </cell>
          <cell r="M993">
            <v>-55</v>
          </cell>
        </row>
        <row r="994">
          <cell r="A994">
            <v>37096</v>
          </cell>
          <cell r="B994">
            <v>515</v>
          </cell>
          <cell r="C994">
            <v>0</v>
          </cell>
          <cell r="D994">
            <v>715</v>
          </cell>
          <cell r="E994">
            <v>284</v>
          </cell>
          <cell r="F994">
            <v>-20</v>
          </cell>
          <cell r="G994">
            <v>-952</v>
          </cell>
          <cell r="H994">
            <v>-309</v>
          </cell>
          <cell r="I994">
            <v>2340</v>
          </cell>
          <cell r="J994">
            <v>2385</v>
          </cell>
          <cell r="K994">
            <v>2899</v>
          </cell>
          <cell r="L994">
            <v>-45</v>
          </cell>
          <cell r="M994">
            <v>-55</v>
          </cell>
        </row>
        <row r="995">
          <cell r="A995">
            <v>37097</v>
          </cell>
          <cell r="B995">
            <v>457</v>
          </cell>
          <cell r="C995">
            <v>0</v>
          </cell>
          <cell r="D995">
            <v>724</v>
          </cell>
          <cell r="E995">
            <v>281</v>
          </cell>
          <cell r="F995">
            <v>-27</v>
          </cell>
          <cell r="G995">
            <v>-881</v>
          </cell>
          <cell r="H995">
            <v>-347</v>
          </cell>
          <cell r="I995">
            <v>2046</v>
          </cell>
          <cell r="J995">
            <v>2077</v>
          </cell>
          <cell r="K995">
            <v>2926</v>
          </cell>
          <cell r="L995">
            <v>19</v>
          </cell>
          <cell r="M995">
            <v>-29</v>
          </cell>
        </row>
        <row r="996">
          <cell r="A996">
            <v>37098</v>
          </cell>
          <cell r="B996">
            <v>489</v>
          </cell>
          <cell r="C996">
            <v>0</v>
          </cell>
          <cell r="D996">
            <v>729</v>
          </cell>
          <cell r="E996">
            <v>265</v>
          </cell>
          <cell r="F996">
            <v>-32</v>
          </cell>
          <cell r="G996">
            <v>-877</v>
          </cell>
          <cell r="H996">
            <v>-356</v>
          </cell>
          <cell r="I996">
            <v>2222</v>
          </cell>
          <cell r="J996">
            <v>2151</v>
          </cell>
          <cell r="K996">
            <v>2858</v>
          </cell>
          <cell r="L996">
            <v>-69</v>
          </cell>
          <cell r="M996">
            <v>-52</v>
          </cell>
        </row>
        <row r="997">
          <cell r="A997">
            <v>37099</v>
          </cell>
          <cell r="B997">
            <v>462</v>
          </cell>
          <cell r="C997">
            <v>0</v>
          </cell>
          <cell r="D997">
            <v>733</v>
          </cell>
          <cell r="E997">
            <v>267</v>
          </cell>
          <cell r="F997">
            <v>60</v>
          </cell>
          <cell r="G997">
            <v>-892</v>
          </cell>
          <cell r="H997">
            <v>-379</v>
          </cell>
          <cell r="I997">
            <v>1880</v>
          </cell>
          <cell r="J997">
            <v>1875</v>
          </cell>
          <cell r="K997">
            <v>2855</v>
          </cell>
          <cell r="L997">
            <v>-9</v>
          </cell>
          <cell r="M997">
            <v>-50</v>
          </cell>
        </row>
        <row r="998">
          <cell r="A998">
            <v>37100</v>
          </cell>
          <cell r="B998">
            <v>387</v>
          </cell>
          <cell r="C998">
            <v>0</v>
          </cell>
          <cell r="D998">
            <v>744</v>
          </cell>
          <cell r="E998">
            <v>283</v>
          </cell>
          <cell r="F998">
            <v>110</v>
          </cell>
          <cell r="G998">
            <v>-836</v>
          </cell>
          <cell r="H998">
            <v>-377</v>
          </cell>
          <cell r="I998">
            <v>2222</v>
          </cell>
          <cell r="J998">
            <v>2244</v>
          </cell>
          <cell r="K998">
            <v>2868</v>
          </cell>
          <cell r="L998">
            <v>13</v>
          </cell>
          <cell r="M998">
            <v>-76</v>
          </cell>
        </row>
        <row r="999">
          <cell r="A999">
            <v>37101</v>
          </cell>
          <cell r="B999">
            <v>461</v>
          </cell>
          <cell r="C999">
            <v>0</v>
          </cell>
          <cell r="D999">
            <v>732</v>
          </cell>
          <cell r="E999">
            <v>281</v>
          </cell>
          <cell r="F999">
            <v>102</v>
          </cell>
          <cell r="G999">
            <v>-846</v>
          </cell>
          <cell r="H999">
            <v>-366</v>
          </cell>
          <cell r="I999">
            <v>2262</v>
          </cell>
          <cell r="J999">
            <v>2286</v>
          </cell>
          <cell r="K999">
            <v>2910</v>
          </cell>
          <cell r="L999">
            <v>23</v>
          </cell>
          <cell r="M999">
            <v>-73</v>
          </cell>
        </row>
        <row r="1000">
          <cell r="A1000">
            <v>37102</v>
          </cell>
          <cell r="B1000">
            <v>509</v>
          </cell>
          <cell r="C1000">
            <v>0</v>
          </cell>
          <cell r="D1000">
            <v>737</v>
          </cell>
          <cell r="E1000">
            <v>280</v>
          </cell>
          <cell r="F1000">
            <v>11</v>
          </cell>
          <cell r="G1000">
            <v>-843</v>
          </cell>
          <cell r="H1000">
            <v>-368</v>
          </cell>
          <cell r="I1000">
            <v>2299</v>
          </cell>
          <cell r="J1000">
            <v>2312</v>
          </cell>
          <cell r="K1000">
            <v>2921</v>
          </cell>
          <cell r="L1000">
            <v>11</v>
          </cell>
          <cell r="M1000">
            <v>-66</v>
          </cell>
        </row>
        <row r="1001">
          <cell r="A1001">
            <v>37103</v>
          </cell>
          <cell r="B1001">
            <v>514</v>
          </cell>
          <cell r="C1001">
            <v>0</v>
          </cell>
          <cell r="D1001">
            <v>716</v>
          </cell>
          <cell r="E1001">
            <v>280</v>
          </cell>
          <cell r="F1001">
            <v>0</v>
          </cell>
          <cell r="G1001">
            <v>-866</v>
          </cell>
          <cell r="H1001">
            <v>-364</v>
          </cell>
          <cell r="I1001">
            <v>2337</v>
          </cell>
          <cell r="J1001">
            <v>2360</v>
          </cell>
          <cell r="K1001">
            <v>2951</v>
          </cell>
          <cell r="L1001">
            <v>23</v>
          </cell>
          <cell r="M1001">
            <v>-51</v>
          </cell>
        </row>
        <row r="1002">
          <cell r="A1002">
            <v>37104</v>
          </cell>
          <cell r="B1002">
            <v>521</v>
          </cell>
          <cell r="C1002">
            <v>0</v>
          </cell>
          <cell r="D1002">
            <v>704</v>
          </cell>
          <cell r="E1002">
            <v>278</v>
          </cell>
          <cell r="F1002">
            <v>23</v>
          </cell>
          <cell r="G1002">
            <v>-911</v>
          </cell>
          <cell r="H1002">
            <v>-313</v>
          </cell>
          <cell r="I1002">
            <v>2287</v>
          </cell>
          <cell r="J1002">
            <v>2267</v>
          </cell>
          <cell r="K1002">
            <v>2931</v>
          </cell>
          <cell r="L1002">
            <v>-16</v>
          </cell>
          <cell r="M1002">
            <v>-61</v>
          </cell>
        </row>
        <row r="1003">
          <cell r="A1003">
            <v>37105</v>
          </cell>
          <cell r="B1003">
            <v>520</v>
          </cell>
          <cell r="C1003">
            <v>0</v>
          </cell>
          <cell r="D1003">
            <v>718</v>
          </cell>
          <cell r="E1003">
            <v>281</v>
          </cell>
          <cell r="F1003">
            <v>5</v>
          </cell>
          <cell r="G1003">
            <v>-920</v>
          </cell>
          <cell r="H1003">
            <v>-372</v>
          </cell>
          <cell r="I1003">
            <v>2330</v>
          </cell>
          <cell r="J1003">
            <v>2315</v>
          </cell>
          <cell r="K1003">
            <v>2872</v>
          </cell>
          <cell r="L1003">
            <v>-15</v>
          </cell>
          <cell r="M1003">
            <v>-64</v>
          </cell>
        </row>
        <row r="1004">
          <cell r="A1004">
            <v>37106</v>
          </cell>
          <cell r="B1004">
            <v>515</v>
          </cell>
          <cell r="C1004">
            <v>0</v>
          </cell>
          <cell r="D1004">
            <v>723</v>
          </cell>
          <cell r="E1004">
            <v>279</v>
          </cell>
          <cell r="F1004">
            <v>-20</v>
          </cell>
          <cell r="G1004">
            <v>-930</v>
          </cell>
          <cell r="H1004">
            <v>-373</v>
          </cell>
          <cell r="I1004">
            <v>2300</v>
          </cell>
          <cell r="J1004">
            <v>2360</v>
          </cell>
          <cell r="K1004">
            <v>2816</v>
          </cell>
          <cell r="L1004">
            <v>-60</v>
          </cell>
          <cell r="M1004">
            <v>-59</v>
          </cell>
        </row>
        <row r="1005">
          <cell r="A1005">
            <v>37107</v>
          </cell>
          <cell r="B1005">
            <v>510</v>
          </cell>
          <cell r="C1005">
            <v>0</v>
          </cell>
          <cell r="D1005">
            <v>724</v>
          </cell>
          <cell r="E1005">
            <v>284</v>
          </cell>
          <cell r="F1005">
            <v>-14</v>
          </cell>
          <cell r="G1005">
            <v>-876</v>
          </cell>
          <cell r="H1005">
            <v>-383</v>
          </cell>
          <cell r="I1005">
            <v>2270</v>
          </cell>
          <cell r="J1005">
            <v>2327</v>
          </cell>
          <cell r="K1005">
            <v>2880</v>
          </cell>
          <cell r="L1005">
            <v>57</v>
          </cell>
          <cell r="M1005">
            <v>-53</v>
          </cell>
        </row>
        <row r="1006">
          <cell r="A1006">
            <v>37108</v>
          </cell>
          <cell r="B1006">
            <v>513</v>
          </cell>
          <cell r="C1006">
            <v>0</v>
          </cell>
          <cell r="D1006">
            <v>728</v>
          </cell>
          <cell r="E1006">
            <v>273</v>
          </cell>
          <cell r="F1006">
            <v>-2</v>
          </cell>
          <cell r="G1006">
            <v>-897</v>
          </cell>
          <cell r="H1006">
            <v>-339</v>
          </cell>
          <cell r="I1006">
            <v>2265</v>
          </cell>
          <cell r="J1006">
            <v>2317</v>
          </cell>
          <cell r="K1006">
            <v>2942</v>
          </cell>
          <cell r="L1006">
            <v>52</v>
          </cell>
          <cell r="M1006">
            <v>-53</v>
          </cell>
        </row>
        <row r="1007">
          <cell r="A1007">
            <v>37109</v>
          </cell>
          <cell r="B1007">
            <v>515</v>
          </cell>
          <cell r="C1007">
            <v>0</v>
          </cell>
          <cell r="D1007">
            <v>722</v>
          </cell>
          <cell r="E1007">
            <v>273</v>
          </cell>
          <cell r="F1007">
            <v>-13</v>
          </cell>
          <cell r="G1007">
            <v>-877</v>
          </cell>
          <cell r="H1007">
            <v>-334</v>
          </cell>
          <cell r="I1007">
            <v>2179</v>
          </cell>
          <cell r="J1007">
            <v>2202</v>
          </cell>
          <cell r="K1007">
            <v>2969</v>
          </cell>
          <cell r="L1007">
            <v>20</v>
          </cell>
          <cell r="M1007">
            <v>-54</v>
          </cell>
        </row>
        <row r="1008">
          <cell r="A1008">
            <v>37110</v>
          </cell>
          <cell r="B1008">
            <v>514</v>
          </cell>
          <cell r="C1008">
            <v>0</v>
          </cell>
          <cell r="D1008">
            <v>723</v>
          </cell>
          <cell r="E1008">
            <v>273</v>
          </cell>
          <cell r="F1008">
            <v>-12</v>
          </cell>
          <cell r="G1008">
            <v>-881</v>
          </cell>
          <cell r="H1008">
            <v>-331</v>
          </cell>
          <cell r="I1008">
            <v>2282</v>
          </cell>
          <cell r="J1008">
            <v>1944</v>
          </cell>
          <cell r="K1008">
            <v>3003</v>
          </cell>
          <cell r="L1008">
            <v>17</v>
          </cell>
          <cell r="M1008">
            <v>-53</v>
          </cell>
        </row>
        <row r="1009">
          <cell r="A1009">
            <v>37111</v>
          </cell>
          <cell r="B1009">
            <v>517</v>
          </cell>
          <cell r="C1009">
            <v>0</v>
          </cell>
          <cell r="D1009">
            <v>709</v>
          </cell>
          <cell r="E1009">
            <v>264</v>
          </cell>
          <cell r="F1009">
            <v>-10</v>
          </cell>
          <cell r="G1009">
            <v>-919</v>
          </cell>
          <cell r="H1009">
            <v>-324</v>
          </cell>
          <cell r="I1009">
            <v>2255</v>
          </cell>
          <cell r="J1009">
            <v>1865</v>
          </cell>
          <cell r="K1009">
            <v>3009</v>
          </cell>
          <cell r="L1009">
            <v>-2.6</v>
          </cell>
          <cell r="M1009">
            <v>-61</v>
          </cell>
        </row>
        <row r="1010">
          <cell r="A1010">
            <v>37112</v>
          </cell>
          <cell r="B1010">
            <v>494</v>
          </cell>
          <cell r="C1010">
            <v>0</v>
          </cell>
          <cell r="D1010">
            <v>711</v>
          </cell>
          <cell r="E1010">
            <v>267</v>
          </cell>
          <cell r="F1010">
            <v>-14</v>
          </cell>
          <cell r="G1010">
            <v>-972</v>
          </cell>
          <cell r="H1010">
            <v>-309</v>
          </cell>
          <cell r="I1010">
            <v>2236</v>
          </cell>
          <cell r="J1010">
            <v>2303</v>
          </cell>
          <cell r="K1010">
            <v>2936</v>
          </cell>
          <cell r="L1010">
            <v>-67</v>
          </cell>
          <cell r="M1010">
            <v>-51</v>
          </cell>
        </row>
        <row r="1011">
          <cell r="A1011">
            <v>37113</v>
          </cell>
          <cell r="B1011">
            <v>518</v>
          </cell>
          <cell r="C1011">
            <v>0</v>
          </cell>
          <cell r="D1011">
            <v>724</v>
          </cell>
          <cell r="E1011">
            <v>263</v>
          </cell>
          <cell r="F1011">
            <v>-12</v>
          </cell>
          <cell r="G1011">
            <v>-951</v>
          </cell>
          <cell r="H1011">
            <v>-327</v>
          </cell>
          <cell r="I1011">
            <v>2323</v>
          </cell>
          <cell r="J1011">
            <v>2399</v>
          </cell>
          <cell r="K1011">
            <v>2917</v>
          </cell>
          <cell r="L1011">
            <v>-24</v>
          </cell>
          <cell r="M1011">
            <v>-57</v>
          </cell>
        </row>
        <row r="1012">
          <cell r="A1012">
            <v>37114</v>
          </cell>
          <cell r="B1012">
            <v>517</v>
          </cell>
          <cell r="C1012">
            <v>0</v>
          </cell>
          <cell r="D1012">
            <v>723</v>
          </cell>
          <cell r="E1012">
            <v>281</v>
          </cell>
          <cell r="F1012">
            <v>0</v>
          </cell>
          <cell r="G1012">
            <v>-915</v>
          </cell>
          <cell r="H1012">
            <v>-297</v>
          </cell>
          <cell r="I1012">
            <v>2274</v>
          </cell>
          <cell r="J1012">
            <v>2309</v>
          </cell>
          <cell r="K1012">
            <v>2959</v>
          </cell>
          <cell r="L1012">
            <v>35</v>
          </cell>
          <cell r="M1012">
            <v>-57</v>
          </cell>
        </row>
        <row r="1013">
          <cell r="A1013">
            <v>37115</v>
          </cell>
          <cell r="B1013">
            <v>506</v>
          </cell>
          <cell r="C1013">
            <v>0</v>
          </cell>
          <cell r="D1013">
            <v>716</v>
          </cell>
          <cell r="E1013">
            <v>276</v>
          </cell>
          <cell r="F1013">
            <v>0</v>
          </cell>
          <cell r="G1013">
            <v>-907</v>
          </cell>
          <cell r="H1013">
            <v>-269</v>
          </cell>
          <cell r="I1013">
            <v>2262</v>
          </cell>
          <cell r="J1013">
            <v>2287</v>
          </cell>
          <cell r="K1013">
            <v>3000</v>
          </cell>
          <cell r="L1013">
            <v>25</v>
          </cell>
          <cell r="M1013">
            <v>-57</v>
          </cell>
        </row>
        <row r="1014">
          <cell r="A1014">
            <v>37116</v>
          </cell>
          <cell r="B1014">
            <v>507</v>
          </cell>
          <cell r="C1014">
            <v>0</v>
          </cell>
          <cell r="D1014">
            <v>709</v>
          </cell>
          <cell r="E1014">
            <v>271</v>
          </cell>
          <cell r="F1014">
            <v>0</v>
          </cell>
          <cell r="G1014">
            <v>-912</v>
          </cell>
          <cell r="H1014">
            <v>-339</v>
          </cell>
          <cell r="I1014">
            <v>2284</v>
          </cell>
          <cell r="J1014">
            <v>2350</v>
          </cell>
          <cell r="K1014">
            <v>2936</v>
          </cell>
          <cell r="L1014">
            <v>-66</v>
          </cell>
          <cell r="M1014">
            <v>-57</v>
          </cell>
        </row>
        <row r="1015">
          <cell r="A1015">
            <v>37117</v>
          </cell>
          <cell r="B1015">
            <v>520</v>
          </cell>
          <cell r="C1015">
            <v>0</v>
          </cell>
          <cell r="D1015">
            <v>702</v>
          </cell>
          <cell r="E1015">
            <v>263</v>
          </cell>
          <cell r="F1015">
            <v>-6</v>
          </cell>
          <cell r="G1015">
            <v>-928</v>
          </cell>
          <cell r="H1015">
            <v>-293</v>
          </cell>
          <cell r="I1015">
            <v>2258</v>
          </cell>
          <cell r="J1015">
            <v>2308</v>
          </cell>
          <cell r="K1015">
            <v>2870</v>
          </cell>
          <cell r="L1015">
            <v>-51</v>
          </cell>
          <cell r="M1015">
            <v>-66</v>
          </cell>
        </row>
        <row r="1016">
          <cell r="A1016">
            <v>37118</v>
          </cell>
          <cell r="B1016">
            <v>423</v>
          </cell>
          <cell r="C1016">
            <v>0</v>
          </cell>
          <cell r="D1016">
            <v>698</v>
          </cell>
          <cell r="E1016">
            <v>260</v>
          </cell>
          <cell r="F1016">
            <v>37</v>
          </cell>
          <cell r="G1016">
            <v>-894</v>
          </cell>
          <cell r="H1016">
            <v>-234</v>
          </cell>
          <cell r="I1016">
            <v>2080</v>
          </cell>
          <cell r="J1016">
            <v>2042</v>
          </cell>
          <cell r="K1016">
            <v>2824</v>
          </cell>
          <cell r="L1016">
            <v>-38</v>
          </cell>
          <cell r="M1016">
            <v>-60</v>
          </cell>
        </row>
        <row r="1017">
          <cell r="A1017">
            <v>37119</v>
          </cell>
          <cell r="B1017">
            <v>535</v>
          </cell>
          <cell r="C1017">
            <v>0</v>
          </cell>
          <cell r="D1017">
            <v>698</v>
          </cell>
          <cell r="E1017">
            <v>247</v>
          </cell>
          <cell r="F1017">
            <v>-12</v>
          </cell>
          <cell r="G1017">
            <v>-912</v>
          </cell>
          <cell r="H1017">
            <v>-294</v>
          </cell>
          <cell r="I1017">
            <v>2213</v>
          </cell>
          <cell r="J1017">
            <v>2170</v>
          </cell>
          <cell r="K1017">
            <v>2781</v>
          </cell>
          <cell r="L1017">
            <v>-40</v>
          </cell>
          <cell r="M1017">
            <v>-61</v>
          </cell>
        </row>
        <row r="1018">
          <cell r="A1018">
            <v>37120</v>
          </cell>
          <cell r="B1018">
            <v>525</v>
          </cell>
          <cell r="C1018">
            <v>0</v>
          </cell>
          <cell r="D1018">
            <v>696</v>
          </cell>
          <cell r="E1018">
            <v>277</v>
          </cell>
          <cell r="F1018">
            <v>-8</v>
          </cell>
          <cell r="G1018">
            <v>-887</v>
          </cell>
          <cell r="H1018">
            <v>-309</v>
          </cell>
          <cell r="I1018">
            <v>2190</v>
          </cell>
          <cell r="J1018">
            <v>2242</v>
          </cell>
          <cell r="K1018">
            <v>2837</v>
          </cell>
          <cell r="L1018">
            <v>52</v>
          </cell>
          <cell r="M1018">
            <v>-65</v>
          </cell>
        </row>
        <row r="1019">
          <cell r="A1019">
            <v>37121</v>
          </cell>
          <cell r="B1019">
            <v>529</v>
          </cell>
          <cell r="C1019">
            <v>0</v>
          </cell>
          <cell r="D1019">
            <v>706</v>
          </cell>
          <cell r="E1019">
            <v>249</v>
          </cell>
          <cell r="F1019">
            <v>-10</v>
          </cell>
          <cell r="G1019">
            <v>-882</v>
          </cell>
          <cell r="H1019">
            <v>-271</v>
          </cell>
          <cell r="I1019">
            <v>2205</v>
          </cell>
          <cell r="J1019">
            <v>2265</v>
          </cell>
          <cell r="K1019">
            <v>2916</v>
          </cell>
          <cell r="L1019">
            <v>60</v>
          </cell>
          <cell r="M1019">
            <v>-41</v>
          </cell>
        </row>
        <row r="1020">
          <cell r="A1020">
            <v>37122</v>
          </cell>
          <cell r="B1020">
            <v>533</v>
          </cell>
          <cell r="C1020">
            <v>0</v>
          </cell>
          <cell r="D1020">
            <v>711</v>
          </cell>
          <cell r="E1020">
            <v>280</v>
          </cell>
          <cell r="F1020">
            <v>-12</v>
          </cell>
          <cell r="G1020">
            <v>-900</v>
          </cell>
          <cell r="H1020">
            <v>-276</v>
          </cell>
          <cell r="I1020">
            <v>2230</v>
          </cell>
          <cell r="J1020">
            <v>2300</v>
          </cell>
          <cell r="K1020">
            <v>3007</v>
          </cell>
          <cell r="L1020">
            <v>70</v>
          </cell>
          <cell r="M1020">
            <v>-41</v>
          </cell>
        </row>
        <row r="1021">
          <cell r="A1021">
            <v>37123</v>
          </cell>
          <cell r="B1021">
            <v>529</v>
          </cell>
          <cell r="C1021">
            <v>0</v>
          </cell>
          <cell r="D1021">
            <v>684</v>
          </cell>
          <cell r="E1021">
            <v>282</v>
          </cell>
          <cell r="F1021">
            <v>-12</v>
          </cell>
          <cell r="G1021">
            <v>-865</v>
          </cell>
          <cell r="H1021">
            <v>-305</v>
          </cell>
          <cell r="I1021">
            <v>2215</v>
          </cell>
          <cell r="J1021">
            <v>2255</v>
          </cell>
          <cell r="K1021">
            <v>3046</v>
          </cell>
          <cell r="L1021">
            <v>40</v>
          </cell>
          <cell r="M1021">
            <v>-42</v>
          </cell>
        </row>
        <row r="1022">
          <cell r="A1022">
            <v>37124</v>
          </cell>
          <cell r="B1022">
            <v>518</v>
          </cell>
          <cell r="C1022">
            <v>0</v>
          </cell>
          <cell r="D1022">
            <v>650</v>
          </cell>
          <cell r="E1022">
            <v>284</v>
          </cell>
          <cell r="F1022">
            <v>-12</v>
          </cell>
          <cell r="G1022">
            <v>-855</v>
          </cell>
          <cell r="H1022">
            <v>-340</v>
          </cell>
          <cell r="I1022">
            <v>2250</v>
          </cell>
          <cell r="J1022">
            <v>2239</v>
          </cell>
          <cell r="K1022">
            <v>3047</v>
          </cell>
          <cell r="L1022">
            <v>-11</v>
          </cell>
          <cell r="M1022">
            <v>-41</v>
          </cell>
        </row>
        <row r="1023">
          <cell r="A1023">
            <v>37125</v>
          </cell>
          <cell r="B1023">
            <v>503</v>
          </cell>
          <cell r="C1023">
            <v>0</v>
          </cell>
          <cell r="E1023">
            <v>279</v>
          </cell>
          <cell r="F1023">
            <v>-3</v>
          </cell>
          <cell r="K1023">
            <v>3041</v>
          </cell>
          <cell r="L1023">
            <v>-14</v>
          </cell>
          <cell r="M1023">
            <v>-64</v>
          </cell>
        </row>
        <row r="1024">
          <cell r="A1024">
            <v>37126</v>
          </cell>
          <cell r="B1024">
            <v>536</v>
          </cell>
          <cell r="C1024">
            <v>0</v>
          </cell>
          <cell r="D1024">
            <v>712</v>
          </cell>
          <cell r="E1024">
            <v>273</v>
          </cell>
          <cell r="F1024">
            <v>-3</v>
          </cell>
          <cell r="G1024">
            <v>-920</v>
          </cell>
          <cell r="H1024">
            <v>-370</v>
          </cell>
          <cell r="I1024">
            <v>2345</v>
          </cell>
          <cell r="J1024">
            <v>2297</v>
          </cell>
          <cell r="K1024">
            <v>2993</v>
          </cell>
          <cell r="L1024">
            <v>-48</v>
          </cell>
          <cell r="M1024">
            <v>-50</v>
          </cell>
        </row>
        <row r="1025">
          <cell r="A1025">
            <v>37127</v>
          </cell>
          <cell r="B1025">
            <v>510</v>
          </cell>
          <cell r="C1025">
            <v>0</v>
          </cell>
          <cell r="D1025">
            <v>721</v>
          </cell>
          <cell r="E1025">
            <v>274</v>
          </cell>
          <cell r="F1025">
            <v>80</v>
          </cell>
          <cell r="G1025">
            <v>-869</v>
          </cell>
          <cell r="H1025">
            <v>-386</v>
          </cell>
          <cell r="I1025">
            <v>2310</v>
          </cell>
          <cell r="J1025">
            <v>2381</v>
          </cell>
          <cell r="K1025">
            <v>3057</v>
          </cell>
          <cell r="L1025">
            <v>71</v>
          </cell>
          <cell r="M1025">
            <v>-52</v>
          </cell>
        </row>
        <row r="1026">
          <cell r="A1026">
            <v>37128</v>
          </cell>
          <cell r="B1026">
            <v>529</v>
          </cell>
          <cell r="C1026">
            <v>0</v>
          </cell>
          <cell r="D1026">
            <v>726</v>
          </cell>
          <cell r="E1026">
            <v>275</v>
          </cell>
          <cell r="F1026">
            <v>117</v>
          </cell>
          <cell r="G1026">
            <v>-859</v>
          </cell>
          <cell r="H1026">
            <v>-306</v>
          </cell>
          <cell r="I1026">
            <v>2370</v>
          </cell>
          <cell r="J1026">
            <v>2423</v>
          </cell>
          <cell r="K1026">
            <v>3120</v>
          </cell>
          <cell r="L1026">
            <v>53</v>
          </cell>
          <cell r="M1026">
            <v>-78</v>
          </cell>
        </row>
        <row r="1027">
          <cell r="A1027">
            <v>37129</v>
          </cell>
          <cell r="B1027">
            <v>532</v>
          </cell>
          <cell r="C1027">
            <v>0</v>
          </cell>
          <cell r="D1027">
            <v>697</v>
          </cell>
          <cell r="E1027">
            <v>273</v>
          </cell>
          <cell r="F1027">
            <v>115</v>
          </cell>
          <cell r="G1027">
            <v>-892</v>
          </cell>
          <cell r="H1027">
            <v>-283</v>
          </cell>
          <cell r="I1027">
            <v>2376</v>
          </cell>
          <cell r="J1027">
            <v>2375</v>
          </cell>
          <cell r="K1027">
            <v>3121</v>
          </cell>
          <cell r="L1027">
            <v>1</v>
          </cell>
          <cell r="M1027">
            <v>-79</v>
          </cell>
        </row>
        <row r="1028">
          <cell r="A1028">
            <v>37130</v>
          </cell>
          <cell r="B1028">
            <v>548</v>
          </cell>
          <cell r="C1028">
            <v>0</v>
          </cell>
          <cell r="D1028">
            <v>699</v>
          </cell>
          <cell r="E1028">
            <v>277</v>
          </cell>
          <cell r="F1028">
            <v>34</v>
          </cell>
          <cell r="G1028">
            <v>-904</v>
          </cell>
          <cell r="H1028">
            <v>-300</v>
          </cell>
          <cell r="I1028">
            <v>2235</v>
          </cell>
          <cell r="J1028">
            <v>2308</v>
          </cell>
          <cell r="K1028">
            <v>3048</v>
          </cell>
          <cell r="L1028">
            <v>-73</v>
          </cell>
          <cell r="M1028">
            <v>-79</v>
          </cell>
        </row>
        <row r="1029">
          <cell r="A1029">
            <v>37131</v>
          </cell>
          <cell r="B1029">
            <v>549</v>
          </cell>
          <cell r="C1029">
            <v>0</v>
          </cell>
          <cell r="D1029">
            <v>695</v>
          </cell>
          <cell r="E1029">
            <v>267</v>
          </cell>
          <cell r="F1029">
            <v>51</v>
          </cell>
          <cell r="G1029">
            <v>-965</v>
          </cell>
          <cell r="H1029">
            <v>-306</v>
          </cell>
          <cell r="I1029">
            <v>2231</v>
          </cell>
          <cell r="J1029">
            <v>2296</v>
          </cell>
          <cell r="K1029">
            <v>2983</v>
          </cell>
          <cell r="L1029">
            <v>-65</v>
          </cell>
          <cell r="M1029">
            <v>-97</v>
          </cell>
        </row>
        <row r="1030">
          <cell r="A1030">
            <v>37132</v>
          </cell>
          <cell r="B1030">
            <v>564</v>
          </cell>
          <cell r="C1030">
            <v>0</v>
          </cell>
          <cell r="D1030">
            <v>712</v>
          </cell>
          <cell r="E1030">
            <v>273</v>
          </cell>
          <cell r="F1030">
            <v>61</v>
          </cell>
          <cell r="G1030">
            <v>-911</v>
          </cell>
          <cell r="H1030">
            <v>-320</v>
          </cell>
          <cell r="I1030">
            <v>2299</v>
          </cell>
          <cell r="J1030">
            <v>2228</v>
          </cell>
          <cell r="K1030">
            <v>2954</v>
          </cell>
          <cell r="L1030">
            <v>-29.2</v>
          </cell>
          <cell r="M1030">
            <v>-124</v>
          </cell>
        </row>
        <row r="1031">
          <cell r="A1031">
            <v>37133</v>
          </cell>
          <cell r="B1031">
            <v>543</v>
          </cell>
          <cell r="C1031">
            <v>0</v>
          </cell>
          <cell r="D1031">
            <v>698</v>
          </cell>
          <cell r="E1031">
            <v>265</v>
          </cell>
          <cell r="F1031">
            <v>93</v>
          </cell>
          <cell r="G1031">
            <v>-883</v>
          </cell>
          <cell r="H1031">
            <v>-270</v>
          </cell>
          <cell r="I1031">
            <v>2235</v>
          </cell>
          <cell r="J1031">
            <v>2303</v>
          </cell>
          <cell r="K1031">
            <v>3026</v>
          </cell>
          <cell r="L1031">
            <v>68</v>
          </cell>
          <cell r="M1031">
            <v>-141</v>
          </cell>
        </row>
        <row r="1032">
          <cell r="A1032">
            <v>37134</v>
          </cell>
          <cell r="B1032">
            <v>528</v>
          </cell>
          <cell r="C1032">
            <v>0</v>
          </cell>
          <cell r="D1032">
            <v>735</v>
          </cell>
          <cell r="E1032">
            <v>237</v>
          </cell>
          <cell r="F1032">
            <v>0</v>
          </cell>
          <cell r="G1032">
            <v>-850</v>
          </cell>
          <cell r="H1032">
            <v>-293</v>
          </cell>
          <cell r="I1032">
            <v>2285</v>
          </cell>
          <cell r="J1032">
            <v>2345</v>
          </cell>
          <cell r="K1032">
            <v>3095</v>
          </cell>
          <cell r="L1032">
            <v>60</v>
          </cell>
          <cell r="M1032">
            <v>-58</v>
          </cell>
        </row>
        <row r="1033">
          <cell r="A1033">
            <v>37135</v>
          </cell>
          <cell r="B1033">
            <v>427</v>
          </cell>
          <cell r="C1033">
            <v>0</v>
          </cell>
          <cell r="D1033">
            <v>623</v>
          </cell>
          <cell r="E1033">
            <v>275</v>
          </cell>
          <cell r="F1033">
            <v>97</v>
          </cell>
          <cell r="G1033">
            <v>-780</v>
          </cell>
          <cell r="H1033">
            <v>-297</v>
          </cell>
          <cell r="I1033">
            <v>1923</v>
          </cell>
          <cell r="J1033">
            <v>1916</v>
          </cell>
          <cell r="K1033">
            <v>3113</v>
          </cell>
          <cell r="L1033">
            <v>-7</v>
          </cell>
          <cell r="M1033">
            <v>-100</v>
          </cell>
        </row>
        <row r="1034">
          <cell r="A1034">
            <v>37136</v>
          </cell>
          <cell r="B1034">
            <v>449</v>
          </cell>
          <cell r="C1034">
            <v>0</v>
          </cell>
          <cell r="D1034">
            <v>715</v>
          </cell>
          <cell r="E1034">
            <v>278</v>
          </cell>
          <cell r="F1034">
            <v>128</v>
          </cell>
          <cell r="G1034">
            <v>-784</v>
          </cell>
          <cell r="H1034">
            <v>-298</v>
          </cell>
          <cell r="I1034">
            <v>2211</v>
          </cell>
          <cell r="J1034">
            <v>2253</v>
          </cell>
          <cell r="K1034">
            <v>3150</v>
          </cell>
          <cell r="L1034">
            <v>42</v>
          </cell>
          <cell r="M1034">
            <v>-100</v>
          </cell>
        </row>
        <row r="1035">
          <cell r="A1035">
            <v>37137</v>
          </cell>
        </row>
        <row r="1036">
          <cell r="A1036">
            <v>37138</v>
          </cell>
        </row>
        <row r="1037">
          <cell r="A1037">
            <v>37139</v>
          </cell>
        </row>
        <row r="1038">
          <cell r="A1038">
            <v>37140</v>
          </cell>
        </row>
        <row r="1039">
          <cell r="A1039">
            <v>37141</v>
          </cell>
        </row>
        <row r="1040">
          <cell r="A1040">
            <v>37142</v>
          </cell>
        </row>
        <row r="1041">
          <cell r="A1041">
            <v>37143</v>
          </cell>
        </row>
        <row r="1042">
          <cell r="A1042">
            <v>37144</v>
          </cell>
        </row>
        <row r="1043">
          <cell r="A1043">
            <v>37145</v>
          </cell>
        </row>
        <row r="1044">
          <cell r="A1044">
            <v>37146</v>
          </cell>
        </row>
        <row r="1045">
          <cell r="A1045">
            <v>37147</v>
          </cell>
        </row>
        <row r="1046">
          <cell r="A1046">
            <v>37148</v>
          </cell>
        </row>
        <row r="1047">
          <cell r="A1047">
            <v>37149</v>
          </cell>
        </row>
        <row r="1048">
          <cell r="A1048">
            <v>37150</v>
          </cell>
        </row>
        <row r="1049">
          <cell r="A1049">
            <v>37151</v>
          </cell>
        </row>
        <row r="1050">
          <cell r="A1050">
            <v>37152</v>
          </cell>
        </row>
        <row r="1051">
          <cell r="A1051">
            <v>37153</v>
          </cell>
        </row>
        <row r="1052">
          <cell r="A1052">
            <v>37154</v>
          </cell>
        </row>
        <row r="1053">
          <cell r="A1053">
            <v>37155</v>
          </cell>
        </row>
        <row r="1054">
          <cell r="A1054">
            <v>37156</v>
          </cell>
        </row>
        <row r="1055">
          <cell r="A1055">
            <v>37157</v>
          </cell>
        </row>
        <row r="1056">
          <cell r="A1056">
            <v>37158</v>
          </cell>
        </row>
        <row r="1057">
          <cell r="A1057">
            <v>37159</v>
          </cell>
        </row>
        <row r="1058">
          <cell r="A1058">
            <v>37160</v>
          </cell>
        </row>
        <row r="1059">
          <cell r="A1059">
            <v>37161</v>
          </cell>
        </row>
        <row r="1060">
          <cell r="A1060">
            <v>37162</v>
          </cell>
        </row>
        <row r="1061">
          <cell r="A1061">
            <v>37163</v>
          </cell>
        </row>
        <row r="1062">
          <cell r="A1062">
            <v>37164</v>
          </cell>
        </row>
        <row r="1063">
          <cell r="A1063">
            <v>37165</v>
          </cell>
        </row>
        <row r="1064">
          <cell r="A1064">
            <v>37166</v>
          </cell>
        </row>
        <row r="1065">
          <cell r="A1065">
            <v>37167</v>
          </cell>
        </row>
        <row r="1066">
          <cell r="A1066">
            <v>37168</v>
          </cell>
        </row>
        <row r="1067">
          <cell r="A1067">
            <v>37169</v>
          </cell>
        </row>
        <row r="1068">
          <cell r="A1068">
            <v>37170</v>
          </cell>
        </row>
        <row r="1069">
          <cell r="A1069">
            <v>37171</v>
          </cell>
        </row>
        <row r="1070">
          <cell r="A1070">
            <v>37172</v>
          </cell>
        </row>
        <row r="1071">
          <cell r="A1071">
            <v>37173</v>
          </cell>
        </row>
        <row r="1072">
          <cell r="A1072">
            <v>37174</v>
          </cell>
        </row>
        <row r="1073">
          <cell r="A1073">
            <v>37175</v>
          </cell>
        </row>
        <row r="1074">
          <cell r="A1074">
            <v>37176</v>
          </cell>
        </row>
        <row r="1075">
          <cell r="A1075">
            <v>37177</v>
          </cell>
        </row>
        <row r="1076">
          <cell r="A1076">
            <v>37178</v>
          </cell>
        </row>
        <row r="1077">
          <cell r="A1077">
            <v>37179</v>
          </cell>
        </row>
        <row r="1078">
          <cell r="A1078">
            <v>37180</v>
          </cell>
        </row>
        <row r="1079">
          <cell r="A1079">
            <v>37181</v>
          </cell>
        </row>
        <row r="1080">
          <cell r="A1080">
            <v>37182</v>
          </cell>
        </row>
        <row r="1081">
          <cell r="A1081">
            <v>37183</v>
          </cell>
        </row>
        <row r="1082">
          <cell r="A1082">
            <v>37184</v>
          </cell>
        </row>
        <row r="1083">
          <cell r="A1083">
            <v>37185</v>
          </cell>
        </row>
        <row r="1084">
          <cell r="A1084">
            <v>37186</v>
          </cell>
        </row>
        <row r="1085">
          <cell r="A1085">
            <v>37187</v>
          </cell>
        </row>
        <row r="1086">
          <cell r="A1086">
            <v>37188</v>
          </cell>
        </row>
        <row r="1087">
          <cell r="A1087">
            <v>37189</v>
          </cell>
        </row>
        <row r="1088">
          <cell r="A1088">
            <v>37190</v>
          </cell>
        </row>
        <row r="1089">
          <cell r="A1089">
            <v>37191</v>
          </cell>
        </row>
        <row r="1090">
          <cell r="A1090">
            <v>37192</v>
          </cell>
        </row>
        <row r="1091">
          <cell r="A1091">
            <v>37193</v>
          </cell>
        </row>
        <row r="1092">
          <cell r="A1092">
            <v>37194</v>
          </cell>
        </row>
        <row r="1093">
          <cell r="A1093">
            <v>37195</v>
          </cell>
        </row>
        <row r="1094">
          <cell r="A1094">
            <v>37196</v>
          </cell>
        </row>
        <row r="1095">
          <cell r="A1095">
            <v>37197</v>
          </cell>
        </row>
        <row r="1096">
          <cell r="A1096">
            <v>37198</v>
          </cell>
        </row>
        <row r="1097">
          <cell r="A1097">
            <v>37199</v>
          </cell>
        </row>
        <row r="1098">
          <cell r="A1098">
            <v>37200</v>
          </cell>
        </row>
        <row r="1099">
          <cell r="A1099">
            <v>37201</v>
          </cell>
        </row>
        <row r="1100">
          <cell r="A1100">
            <v>37202</v>
          </cell>
        </row>
        <row r="1101">
          <cell r="A1101">
            <v>37203</v>
          </cell>
        </row>
        <row r="1102">
          <cell r="A1102">
            <v>37204</v>
          </cell>
        </row>
        <row r="1103">
          <cell r="A1103">
            <v>37205</v>
          </cell>
        </row>
        <row r="1104">
          <cell r="A1104">
            <v>37206</v>
          </cell>
        </row>
        <row r="1105">
          <cell r="A1105">
            <v>37207</v>
          </cell>
        </row>
        <row r="1106">
          <cell r="A1106">
            <v>37208</v>
          </cell>
        </row>
        <row r="1107">
          <cell r="A1107">
            <v>37209</v>
          </cell>
        </row>
        <row r="1108">
          <cell r="A1108">
            <v>37210</v>
          </cell>
        </row>
        <row r="1109">
          <cell r="A1109">
            <v>37211</v>
          </cell>
        </row>
        <row r="1110">
          <cell r="A1110">
            <v>37212</v>
          </cell>
        </row>
        <row r="1111">
          <cell r="A1111">
            <v>37213</v>
          </cell>
        </row>
        <row r="1112">
          <cell r="A1112">
            <v>37214</v>
          </cell>
        </row>
        <row r="1113">
          <cell r="A1113">
            <v>37215</v>
          </cell>
        </row>
        <row r="1114">
          <cell r="A1114">
            <v>37216</v>
          </cell>
        </row>
        <row r="1115">
          <cell r="A1115">
            <v>37217</v>
          </cell>
        </row>
        <row r="1116">
          <cell r="A1116">
            <v>37218</v>
          </cell>
        </row>
        <row r="1117">
          <cell r="A1117">
            <v>37219</v>
          </cell>
        </row>
        <row r="1118">
          <cell r="A1118">
            <v>37220</v>
          </cell>
        </row>
        <row r="1119">
          <cell r="A1119">
            <v>37221</v>
          </cell>
        </row>
        <row r="1120">
          <cell r="A1120">
            <v>37222</v>
          </cell>
        </row>
        <row r="1121">
          <cell r="A1121">
            <v>37223</v>
          </cell>
        </row>
        <row r="1122">
          <cell r="A1122">
            <v>37224</v>
          </cell>
        </row>
        <row r="1123">
          <cell r="A1123">
            <v>37225</v>
          </cell>
        </row>
        <row r="1124">
          <cell r="A1124">
            <v>37226</v>
          </cell>
        </row>
        <row r="1125">
          <cell r="A1125">
            <v>37227</v>
          </cell>
        </row>
        <row r="1126">
          <cell r="A1126">
            <v>37228</v>
          </cell>
        </row>
        <row r="1127">
          <cell r="A1127">
            <v>37229</v>
          </cell>
        </row>
        <row r="1128">
          <cell r="A1128">
            <v>37230</v>
          </cell>
        </row>
        <row r="1129">
          <cell r="A1129">
            <v>37231</v>
          </cell>
        </row>
        <row r="1130">
          <cell r="A1130">
            <v>37232</v>
          </cell>
        </row>
        <row r="1131">
          <cell r="A1131">
            <v>37233</v>
          </cell>
        </row>
        <row r="1132">
          <cell r="A1132">
            <v>37234</v>
          </cell>
        </row>
        <row r="1133">
          <cell r="A1133">
            <v>37235</v>
          </cell>
        </row>
        <row r="1134">
          <cell r="A1134">
            <v>37236</v>
          </cell>
        </row>
        <row r="1135">
          <cell r="A1135">
            <v>37237</v>
          </cell>
        </row>
        <row r="1136">
          <cell r="A1136">
            <v>37238</v>
          </cell>
        </row>
        <row r="1137">
          <cell r="A1137">
            <v>37239</v>
          </cell>
        </row>
        <row r="1138">
          <cell r="A1138">
            <v>37240</v>
          </cell>
        </row>
        <row r="1139">
          <cell r="A1139">
            <v>37241</v>
          </cell>
        </row>
        <row r="1140">
          <cell r="A1140">
            <v>37242</v>
          </cell>
        </row>
        <row r="1141">
          <cell r="A1141">
            <v>37243</v>
          </cell>
        </row>
        <row r="1142">
          <cell r="A1142">
            <v>37244</v>
          </cell>
        </row>
        <row r="1143">
          <cell r="A1143">
            <v>37245</v>
          </cell>
        </row>
        <row r="1144">
          <cell r="A1144">
            <v>37246</v>
          </cell>
        </row>
        <row r="1145">
          <cell r="A1145">
            <v>37247</v>
          </cell>
        </row>
        <row r="1146">
          <cell r="A1146">
            <v>37248</v>
          </cell>
        </row>
        <row r="1147">
          <cell r="A1147">
            <v>37249</v>
          </cell>
        </row>
        <row r="1148">
          <cell r="A1148">
            <v>37250</v>
          </cell>
        </row>
        <row r="1149">
          <cell r="A1149">
            <v>37251</v>
          </cell>
        </row>
        <row r="1150">
          <cell r="A1150">
            <v>37252</v>
          </cell>
        </row>
        <row r="1151">
          <cell r="A1151">
            <v>37253</v>
          </cell>
        </row>
        <row r="1152">
          <cell r="A1152">
            <v>37254</v>
          </cell>
        </row>
        <row r="1153">
          <cell r="A1153">
            <v>37255</v>
          </cell>
        </row>
        <row r="1154">
          <cell r="A1154">
            <v>37256</v>
          </cell>
        </row>
        <row r="1155">
          <cell r="A1155">
            <v>37257</v>
          </cell>
        </row>
        <row r="1156">
          <cell r="A1156">
            <v>37258</v>
          </cell>
        </row>
      </sheetData>
      <sheetData sheetId="16"/>
      <sheetData sheetId="17"/>
      <sheetData sheetId="18">
        <row r="1">
          <cell r="W1">
            <v>7</v>
          </cell>
          <cell r="X1">
            <v>8</v>
          </cell>
          <cell r="Y1">
            <v>9</v>
          </cell>
          <cell r="Z1">
            <v>10</v>
          </cell>
        </row>
        <row r="2">
          <cell r="AE2" t="str">
            <v>MONTHLY SUMMARY</v>
          </cell>
        </row>
        <row r="3">
          <cell r="AF3" t="str">
            <v>Daggett Comp.</v>
          </cell>
          <cell r="AG3" t="str">
            <v>Veyo Comp.</v>
          </cell>
          <cell r="AH3" t="str">
            <v>Elberta Comp.</v>
          </cell>
          <cell r="AI3" t="str">
            <v>Anschutz Plant Comp.</v>
          </cell>
          <cell r="AJ3" t="str">
            <v>Painter Plant Comp.</v>
          </cell>
          <cell r="AK3" t="str">
            <v>Goodsprings Comp.</v>
          </cell>
          <cell r="AL3" t="str">
            <v>Fillmore Comp.</v>
          </cell>
          <cell r="AM3" t="str">
            <v>Muddy Creek Comp.</v>
          </cell>
          <cell r="AN3" t="str">
            <v>Opal</v>
          </cell>
          <cell r="AO3" t="str">
            <v>NWPL Muddy Creek</v>
          </cell>
          <cell r="AP3" t="str">
            <v>Questar Muddy Creek</v>
          </cell>
          <cell r="AQ3" t="str">
            <v>CIG Muddy Creek</v>
          </cell>
        </row>
        <row r="4">
          <cell r="AE4">
            <v>36220</v>
          </cell>
          <cell r="AI4">
            <v>118.80000000000007</v>
          </cell>
          <cell r="AJ4">
            <v>282.625</v>
          </cell>
          <cell r="AK4">
            <v>780.78599999999994</v>
          </cell>
          <cell r="AL4">
            <v>775.75899999999956</v>
          </cell>
          <cell r="AM4">
            <v>449.88299999999987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</row>
        <row r="5">
          <cell r="AE5">
            <v>36251</v>
          </cell>
          <cell r="AI5">
            <v>118.80000000000005</v>
          </cell>
          <cell r="AJ5">
            <v>282.625</v>
          </cell>
          <cell r="AK5">
            <v>780.78599999999994</v>
          </cell>
          <cell r="AL5">
            <v>775.75899999999967</v>
          </cell>
          <cell r="AM5">
            <v>449.88299999999987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</row>
        <row r="6">
          <cell r="AE6">
            <v>36281</v>
          </cell>
          <cell r="AI6">
            <v>118.80000000000007</v>
          </cell>
          <cell r="AJ6">
            <v>282.625</v>
          </cell>
          <cell r="AK6">
            <v>780.78599999999994</v>
          </cell>
          <cell r="AL6">
            <v>775.75899999999956</v>
          </cell>
          <cell r="AM6">
            <v>449.88299999999987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</row>
        <row r="7">
          <cell r="AE7">
            <v>36312</v>
          </cell>
          <cell r="AI7">
            <v>118.80000000000005</v>
          </cell>
          <cell r="AJ7">
            <v>282.625</v>
          </cell>
          <cell r="AK7">
            <v>780.78599999999994</v>
          </cell>
          <cell r="AL7">
            <v>775.75899999999967</v>
          </cell>
          <cell r="AM7">
            <v>449.88299999999987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</row>
        <row r="8">
          <cell r="AE8">
            <v>36342</v>
          </cell>
          <cell r="AI8">
            <v>118.80000000000007</v>
          </cell>
          <cell r="AJ8">
            <v>282.625</v>
          </cell>
          <cell r="AK8">
            <v>780.78599999999994</v>
          </cell>
          <cell r="AL8">
            <v>775.75899999999956</v>
          </cell>
          <cell r="AM8">
            <v>449.88299999999987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</row>
        <row r="9">
          <cell r="AE9">
            <v>36373</v>
          </cell>
          <cell r="AI9">
            <v>118.80000000000007</v>
          </cell>
          <cell r="AJ9">
            <v>282.625</v>
          </cell>
          <cell r="AK9">
            <v>780.78599999999994</v>
          </cell>
          <cell r="AL9">
            <v>775.75899999999956</v>
          </cell>
          <cell r="AM9">
            <v>449.88299999999987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</row>
        <row r="10">
          <cell r="AE10">
            <v>36404</v>
          </cell>
          <cell r="AI10">
            <v>118.80000000000005</v>
          </cell>
          <cell r="AJ10">
            <v>282.625</v>
          </cell>
          <cell r="AK10">
            <v>780.78599999999994</v>
          </cell>
          <cell r="AL10">
            <v>775.75899999999967</v>
          </cell>
          <cell r="AM10">
            <v>449.88299999999987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1">
          <cell r="AE11">
            <v>36434</v>
          </cell>
          <cell r="AI11">
            <v>117.42722580645166</v>
          </cell>
          <cell r="AJ11">
            <v>226.27912903225808</v>
          </cell>
          <cell r="AK11">
            <v>752.25635483870985</v>
          </cell>
          <cell r="AL11">
            <v>775.75899999999956</v>
          </cell>
          <cell r="AM11">
            <v>465.02293548387087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AE12">
            <v>36465</v>
          </cell>
          <cell r="AI12">
            <v>115.40046666666662</v>
          </cell>
          <cell r="AJ12">
            <v>245.82233333333338</v>
          </cell>
          <cell r="AK12">
            <v>737.66160000000013</v>
          </cell>
          <cell r="AL12">
            <v>775.75899999999967</v>
          </cell>
          <cell r="AM12">
            <v>441.40460000000007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E13">
            <v>36495</v>
          </cell>
          <cell r="AI13">
            <v>93.789258064516176</v>
          </cell>
          <cell r="AJ13">
            <v>231.07690322580643</v>
          </cell>
          <cell r="AK13">
            <v>696.68758064516123</v>
          </cell>
          <cell r="AL13">
            <v>775.75899999999956</v>
          </cell>
          <cell r="AM13">
            <v>480.97148387096786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4">
          <cell r="AE14">
            <v>36526</v>
          </cell>
          <cell r="AI14">
            <v>101.17406451612904</v>
          </cell>
          <cell r="AJ14">
            <v>212.96119354838709</v>
          </cell>
          <cell r="AK14">
            <v>703.51370967741946</v>
          </cell>
          <cell r="AL14">
            <v>775.75899999999956</v>
          </cell>
          <cell r="AM14">
            <v>466.25729032258067</v>
          </cell>
          <cell r="AN14">
            <v>0</v>
          </cell>
          <cell r="AO14">
            <v>0</v>
          </cell>
          <cell r="AP14">
            <v>1197.9677419354839</v>
          </cell>
          <cell r="AQ14">
            <v>0</v>
          </cell>
        </row>
        <row r="15">
          <cell r="AE15">
            <v>36557</v>
          </cell>
          <cell r="AI15">
            <v>100.06868965517245</v>
          </cell>
          <cell r="AJ15">
            <v>210.14110344827586</v>
          </cell>
          <cell r="AK15">
            <v>764.18086206896544</v>
          </cell>
          <cell r="AL15">
            <v>775.75899999999967</v>
          </cell>
          <cell r="AM15">
            <v>499.12258620689647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AE16">
            <v>36586</v>
          </cell>
          <cell r="AI16">
            <v>118.68851612903231</v>
          </cell>
          <cell r="AJ16">
            <v>237.93561290322572</v>
          </cell>
          <cell r="AK16">
            <v>739.68687096774158</v>
          </cell>
          <cell r="AL16">
            <v>773.04719354838676</v>
          </cell>
          <cell r="AM16">
            <v>412.12861290322581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AE17">
            <v>36617</v>
          </cell>
          <cell r="AI17">
            <v>118.17740000000006</v>
          </cell>
          <cell r="AJ17">
            <v>252.30669999999998</v>
          </cell>
          <cell r="AK17">
            <v>720.27513333333343</v>
          </cell>
          <cell r="AL17">
            <v>775.75899999999967</v>
          </cell>
          <cell r="AM17">
            <v>439.38536666666658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AE18">
            <v>36647</v>
          </cell>
          <cell r="AI18">
            <v>112.73383870967744</v>
          </cell>
          <cell r="AJ18">
            <v>254.27512903225798</v>
          </cell>
          <cell r="AK18">
            <v>704.46051612903238</v>
          </cell>
          <cell r="AL18">
            <v>775.75899999999956</v>
          </cell>
          <cell r="AM18">
            <v>415.08164516129034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AE19">
            <v>36678</v>
          </cell>
          <cell r="AI19">
            <v>113.73010000000001</v>
          </cell>
          <cell r="AJ19">
            <v>216.3484333333333</v>
          </cell>
          <cell r="AK19">
            <v>653.60783333333336</v>
          </cell>
          <cell r="AL19">
            <v>775.75899999999967</v>
          </cell>
          <cell r="AM19">
            <v>438.31296666666668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AE20">
            <v>36708</v>
          </cell>
          <cell r="AI20">
            <v>113.4168064516129</v>
          </cell>
          <cell r="AJ20">
            <v>238.97906451612909</v>
          </cell>
          <cell r="AK20">
            <v>654.84861290322578</v>
          </cell>
          <cell r="AL20">
            <v>775.75899999999956</v>
          </cell>
          <cell r="AM20">
            <v>391.36658064516121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AE21">
            <v>36739</v>
          </cell>
          <cell r="AI21">
            <v>111.76493548387096</v>
          </cell>
          <cell r="AJ21">
            <v>248.67487096774187</v>
          </cell>
          <cell r="AK21">
            <v>599.54177419354835</v>
          </cell>
          <cell r="AL21">
            <v>773.67780645161258</v>
          </cell>
          <cell r="AM21">
            <v>420.52699999999999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</row>
        <row r="22">
          <cell r="AE22">
            <v>36770</v>
          </cell>
          <cell r="AI22">
            <v>107.26237016666668</v>
          </cell>
          <cell r="AJ22">
            <v>215.81368400000005</v>
          </cell>
          <cell r="AK22">
            <v>571.57796783333333</v>
          </cell>
          <cell r="AL22">
            <v>787.94976083333324</v>
          </cell>
          <cell r="AM22">
            <v>429.00200066666673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</row>
        <row r="23">
          <cell r="AE23">
            <v>36800</v>
          </cell>
          <cell r="AI23">
            <v>111.46684161290325</v>
          </cell>
          <cell r="AJ23">
            <v>209.71468338709678</v>
          </cell>
          <cell r="AK23">
            <v>586.60438516129045</v>
          </cell>
          <cell r="AL23">
            <v>811.81268338709663</v>
          </cell>
          <cell r="AM23">
            <v>456.98809935483865</v>
          </cell>
          <cell r="AN23">
            <v>409.23925790322579</v>
          </cell>
          <cell r="AO23">
            <v>27.85670774193548</v>
          </cell>
          <cell r="AP23">
            <v>33.204939193548384</v>
          </cell>
          <cell r="AQ23">
            <v>16.1423308064516</v>
          </cell>
        </row>
        <row r="24">
          <cell r="AE24">
            <v>36831</v>
          </cell>
          <cell r="AI24">
            <v>113.93253199999998</v>
          </cell>
          <cell r="AJ24">
            <v>221.25162849999998</v>
          </cell>
          <cell r="AK24">
            <v>493.12198366666649</v>
          </cell>
          <cell r="AL24">
            <v>819.91730449999955</v>
          </cell>
          <cell r="AM24">
            <v>431.38268016666655</v>
          </cell>
          <cell r="AN24">
            <v>394.18181366666664</v>
          </cell>
          <cell r="AO24">
            <v>26.51115716666666</v>
          </cell>
          <cell r="AP24">
            <v>54.544949666666653</v>
          </cell>
          <cell r="AQ24">
            <v>3.3793071666666652</v>
          </cell>
        </row>
        <row r="25">
          <cell r="AE25">
            <v>36861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  <cell r="AM25" t="e">
            <v>#DIV/0!</v>
          </cell>
          <cell r="AN25" t="e">
            <v>#DIV/0!</v>
          </cell>
          <cell r="AO25" t="e">
            <v>#DIV/0!</v>
          </cell>
          <cell r="AP25" t="e">
            <v>#DIV/0!</v>
          </cell>
          <cell r="AQ25" t="e">
            <v>#DIV/0!</v>
          </cell>
        </row>
        <row r="26">
          <cell r="AE26">
            <v>36892</v>
          </cell>
          <cell r="AI26">
            <v>80.801694354838702</v>
          </cell>
          <cell r="AJ26">
            <v>217.68135290322584</v>
          </cell>
          <cell r="AK26">
            <v>562.83131709677411</v>
          </cell>
          <cell r="AL26">
            <v>856.6289606451611</v>
          </cell>
          <cell r="AM26">
            <v>503.05924403225799</v>
          </cell>
          <cell r="AN26">
            <v>458.59530274193537</v>
          </cell>
          <cell r="AO26">
            <v>36.468295161290314</v>
          </cell>
          <cell r="AP26">
            <v>61.646057741935479</v>
          </cell>
          <cell r="AQ26">
            <v>7.9950567741935483</v>
          </cell>
        </row>
        <row r="27">
          <cell r="AE27">
            <v>36923</v>
          </cell>
          <cell r="AI27">
            <v>97.903746249999955</v>
          </cell>
          <cell r="AJ27">
            <v>259.21997999999991</v>
          </cell>
          <cell r="AK27">
            <v>560.81164249999995</v>
          </cell>
          <cell r="AL27">
            <v>853.03391249999981</v>
          </cell>
          <cell r="AM27">
            <v>427.07575000000003</v>
          </cell>
          <cell r="AN27">
            <v>346.75049875000002</v>
          </cell>
          <cell r="AO27">
            <v>74.689427499999994</v>
          </cell>
          <cell r="AP27">
            <v>75.529340000000005</v>
          </cell>
          <cell r="AQ27">
            <v>5.9751962499999953</v>
          </cell>
        </row>
        <row r="28">
          <cell r="AE28">
            <v>36951</v>
          </cell>
          <cell r="AI28">
            <v>95.679335161290339</v>
          </cell>
          <cell r="AJ28">
            <v>251.10258532258064</v>
          </cell>
          <cell r="AK28">
            <v>602.80538951612891</v>
          </cell>
          <cell r="AL28">
            <v>843.29506935483857</v>
          </cell>
          <cell r="AM28">
            <v>396.95995161290318</v>
          </cell>
          <cell r="AN28">
            <v>350.88435403225799</v>
          </cell>
          <cell r="AO28">
            <v>45.514957419354829</v>
          </cell>
          <cell r="AP28">
            <v>101.08322790322582</v>
          </cell>
          <cell r="AQ28">
            <v>0.56064016129032246</v>
          </cell>
        </row>
        <row r="29">
          <cell r="AE29">
            <v>36982</v>
          </cell>
          <cell r="AI29">
            <v>101.82104449999993</v>
          </cell>
          <cell r="AJ29">
            <v>238.7964786666667</v>
          </cell>
          <cell r="AK29">
            <v>627.25595916666657</v>
          </cell>
          <cell r="AL29">
            <v>800.06072416666632</v>
          </cell>
          <cell r="AM29">
            <v>407.58502399999998</v>
          </cell>
          <cell r="AN29">
            <v>300.96411216666667</v>
          </cell>
          <cell r="AO29">
            <v>64.534275166666689</v>
          </cell>
          <cell r="AP29">
            <v>69.170592166666665</v>
          </cell>
          <cell r="AQ29">
            <v>3.5439401666666668</v>
          </cell>
        </row>
        <row r="30">
          <cell r="AE30">
            <v>37012</v>
          </cell>
          <cell r="AI30">
            <v>82.909161774193549</v>
          </cell>
          <cell r="AJ30">
            <v>214.56811870967741</v>
          </cell>
          <cell r="AK30">
            <v>600.46273677419344</v>
          </cell>
          <cell r="AL30">
            <v>779.60457241935478</v>
          </cell>
          <cell r="AM30">
            <v>486.57200967741932</v>
          </cell>
          <cell r="AN30">
            <v>334.27220919354841</v>
          </cell>
          <cell r="AO30">
            <v>42.388135322580624</v>
          </cell>
          <cell r="AP30">
            <v>91.513840645161295</v>
          </cell>
          <cell r="AQ30">
            <v>2.9094483870967744</v>
          </cell>
        </row>
        <row r="31">
          <cell r="AE31">
            <v>37043</v>
          </cell>
          <cell r="AI31">
            <v>59.638524166666663</v>
          </cell>
          <cell r="AJ31">
            <v>206.83646316666665</v>
          </cell>
          <cell r="AK31">
            <v>600.98407133333353</v>
          </cell>
          <cell r="AL31">
            <v>795.02341449999994</v>
          </cell>
          <cell r="AM31">
            <v>419.08724083333334</v>
          </cell>
          <cell r="AN31">
            <v>352.38908716666663</v>
          </cell>
          <cell r="AO31">
            <v>30.229034499999997</v>
          </cell>
          <cell r="AP31">
            <v>97.451198833333322</v>
          </cell>
          <cell r="AQ31">
            <v>20.86782483333333</v>
          </cell>
        </row>
        <row r="32">
          <cell r="AE32">
            <v>37073</v>
          </cell>
          <cell r="AF32">
            <v>139.10064225806451</v>
          </cell>
          <cell r="AG32">
            <v>208.1007024193548</v>
          </cell>
          <cell r="AH32">
            <v>208.32989596774195</v>
          </cell>
          <cell r="AI32">
            <v>54.772837903225792</v>
          </cell>
          <cell r="AJ32">
            <v>247.03551306451607</v>
          </cell>
          <cell r="AK32">
            <v>698.78870080645163</v>
          </cell>
          <cell r="AL32">
            <v>912.96974435483867</v>
          </cell>
          <cell r="AM32">
            <v>535.79888758064499</v>
          </cell>
          <cell r="AN32">
            <v>396.14513580645149</v>
          </cell>
          <cell r="AO32">
            <v>83.844631612903214</v>
          </cell>
          <cell r="AP32">
            <v>77.868508064516121</v>
          </cell>
          <cell r="AQ32">
            <v>47.848409677419347</v>
          </cell>
        </row>
        <row r="33">
          <cell r="AE33">
            <v>37104</v>
          </cell>
          <cell r="AF33" t="e">
            <v>#REF!</v>
          </cell>
          <cell r="AG33" t="e">
            <v>#REF!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</row>
        <row r="34">
          <cell r="AE34">
            <v>37135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</row>
        <row r="401">
          <cell r="Q401">
            <v>36617</v>
          </cell>
          <cell r="R401">
            <v>118.13800000000001</v>
          </cell>
          <cell r="S401">
            <v>262.64499999999998</v>
          </cell>
          <cell r="T401">
            <v>703.09699999999998</v>
          </cell>
          <cell r="U401">
            <v>775.75900000000001</v>
          </cell>
          <cell r="V401">
            <v>439.10599999999999</v>
          </cell>
        </row>
        <row r="402">
          <cell r="Q402">
            <v>36618</v>
          </cell>
          <cell r="R402">
            <v>118.13800000000001</v>
          </cell>
          <cell r="S402">
            <v>262.64499999999998</v>
          </cell>
          <cell r="T402">
            <v>716.36699999999996</v>
          </cell>
          <cell r="U402">
            <v>775.75900000000001</v>
          </cell>
          <cell r="V402">
            <v>440.03199999999998</v>
          </cell>
        </row>
        <row r="403">
          <cell r="Q403">
            <v>36619</v>
          </cell>
          <cell r="R403">
            <v>118.13800000000001</v>
          </cell>
          <cell r="S403">
            <v>262.66199999999998</v>
          </cell>
          <cell r="T403">
            <v>699.60400000000004</v>
          </cell>
          <cell r="U403">
            <v>775.75900000000001</v>
          </cell>
          <cell r="V403">
            <v>445.59</v>
          </cell>
        </row>
        <row r="404">
          <cell r="Q404">
            <v>36620</v>
          </cell>
          <cell r="R404">
            <v>116.291</v>
          </cell>
          <cell r="S404">
            <v>258.154</v>
          </cell>
          <cell r="T404">
            <v>687.93100000000004</v>
          </cell>
          <cell r="U404">
            <v>775.75900000000001</v>
          </cell>
          <cell r="V404">
            <v>450.17</v>
          </cell>
        </row>
        <row r="405">
          <cell r="Q405">
            <v>36621</v>
          </cell>
          <cell r="R405">
            <v>118.11199999999999</v>
          </cell>
          <cell r="S405">
            <v>254.63200000000001</v>
          </cell>
          <cell r="T405">
            <v>682.55200000000002</v>
          </cell>
          <cell r="U405">
            <v>775.75900000000001</v>
          </cell>
          <cell r="V405">
            <v>454.505</v>
          </cell>
        </row>
        <row r="406">
          <cell r="Q406">
            <v>36622</v>
          </cell>
          <cell r="R406">
            <v>118.23399999999999</v>
          </cell>
          <cell r="S406">
            <v>248.03100000000001</v>
          </cell>
          <cell r="T406">
            <v>692.63</v>
          </cell>
          <cell r="U406">
            <v>775.75900000000001</v>
          </cell>
          <cell r="V406">
            <v>452.28100000000001</v>
          </cell>
        </row>
        <row r="407">
          <cell r="Q407">
            <v>36623</v>
          </cell>
          <cell r="R407">
            <v>118.23399999999999</v>
          </cell>
          <cell r="S407">
            <v>248.53200000000001</v>
          </cell>
          <cell r="T407">
            <v>717.53200000000004</v>
          </cell>
          <cell r="U407">
            <v>775.75900000000001</v>
          </cell>
          <cell r="V407">
            <v>451.66899999999998</v>
          </cell>
        </row>
        <row r="408">
          <cell r="Q408">
            <v>36624</v>
          </cell>
          <cell r="R408">
            <v>118.8</v>
          </cell>
          <cell r="S408">
            <v>254.065</v>
          </cell>
          <cell r="T408">
            <v>719.16499999999996</v>
          </cell>
          <cell r="U408">
            <v>775.75900000000001</v>
          </cell>
          <cell r="V408">
            <v>445.34399999999999</v>
          </cell>
        </row>
        <row r="409">
          <cell r="Q409">
            <v>36625</v>
          </cell>
          <cell r="R409">
            <v>118.8</v>
          </cell>
          <cell r="S409">
            <v>254.065</v>
          </cell>
          <cell r="T409">
            <v>735.30799999999999</v>
          </cell>
          <cell r="U409">
            <v>775.75900000000001</v>
          </cell>
          <cell r="V409">
            <v>445.19</v>
          </cell>
        </row>
        <row r="410">
          <cell r="Q410">
            <v>36626</v>
          </cell>
          <cell r="R410">
            <v>118.8</v>
          </cell>
          <cell r="S410">
            <v>255.083</v>
          </cell>
          <cell r="T410">
            <v>738.822</v>
          </cell>
          <cell r="U410">
            <v>775.75900000000001</v>
          </cell>
          <cell r="V410">
            <v>444.96499999999997</v>
          </cell>
        </row>
        <row r="411">
          <cell r="Q411">
            <v>36627</v>
          </cell>
          <cell r="R411">
            <v>117.989</v>
          </cell>
          <cell r="S411">
            <v>254.25</v>
          </cell>
          <cell r="T411">
            <v>723.35299999999995</v>
          </cell>
          <cell r="U411">
            <v>775.75900000000001</v>
          </cell>
          <cell r="V411">
            <v>445.97899999999998</v>
          </cell>
        </row>
        <row r="412">
          <cell r="Q412">
            <v>36628</v>
          </cell>
          <cell r="R412">
            <v>117.989</v>
          </cell>
          <cell r="S412">
            <v>251.16399999999999</v>
          </cell>
          <cell r="T412">
            <v>731.73699999999997</v>
          </cell>
          <cell r="U412">
            <v>775.75900000000001</v>
          </cell>
          <cell r="V412">
            <v>451.44900000000001</v>
          </cell>
        </row>
        <row r="413">
          <cell r="Q413">
            <v>36629</v>
          </cell>
          <cell r="R413">
            <v>117.989</v>
          </cell>
          <cell r="S413">
            <v>253.40899999999999</v>
          </cell>
          <cell r="T413">
            <v>730.90599999999995</v>
          </cell>
          <cell r="U413">
            <v>775.75900000000001</v>
          </cell>
          <cell r="V413">
            <v>448.37299999999999</v>
          </cell>
        </row>
        <row r="414">
          <cell r="Q414">
            <v>36630</v>
          </cell>
          <cell r="R414">
            <v>117.989</v>
          </cell>
          <cell r="S414">
            <v>250.87200000000001</v>
          </cell>
          <cell r="T414">
            <v>739.48400000000004</v>
          </cell>
          <cell r="U414">
            <v>775.75900000000001</v>
          </cell>
          <cell r="V414">
            <v>430.62700000000001</v>
          </cell>
        </row>
        <row r="415">
          <cell r="Q415">
            <v>36631</v>
          </cell>
          <cell r="R415">
            <v>117.989</v>
          </cell>
          <cell r="S415">
            <v>258.209</v>
          </cell>
          <cell r="T415">
            <v>746.63800000000003</v>
          </cell>
          <cell r="U415">
            <v>775.75900000000001</v>
          </cell>
          <cell r="V415">
            <v>418.75799999999998</v>
          </cell>
        </row>
        <row r="416">
          <cell r="Q416">
            <v>36632</v>
          </cell>
          <cell r="R416">
            <v>117.989</v>
          </cell>
          <cell r="S416">
            <v>258.209</v>
          </cell>
          <cell r="T416">
            <v>761.05899999999997</v>
          </cell>
          <cell r="U416">
            <v>775.75900000000001</v>
          </cell>
          <cell r="V416">
            <v>427.08</v>
          </cell>
        </row>
        <row r="417">
          <cell r="Q417">
            <v>36633</v>
          </cell>
          <cell r="R417">
            <v>117.989</v>
          </cell>
          <cell r="S417">
            <v>258.209</v>
          </cell>
          <cell r="T417">
            <v>722.86</v>
          </cell>
          <cell r="U417">
            <v>775.75900000000001</v>
          </cell>
          <cell r="V417">
            <v>427.05799999999999</v>
          </cell>
        </row>
        <row r="418">
          <cell r="Q418">
            <v>36634</v>
          </cell>
          <cell r="R418">
            <v>117.935</v>
          </cell>
          <cell r="S418">
            <v>255.78299999999999</v>
          </cell>
          <cell r="T418">
            <v>762.26199999999994</v>
          </cell>
          <cell r="U418">
            <v>775.75900000000001</v>
          </cell>
          <cell r="V418">
            <v>431.93099999999998</v>
          </cell>
        </row>
        <row r="419">
          <cell r="Q419">
            <v>36635</v>
          </cell>
          <cell r="R419">
            <v>117.989</v>
          </cell>
          <cell r="S419">
            <v>261.387</v>
          </cell>
          <cell r="T419">
            <v>451.334</v>
          </cell>
          <cell r="U419">
            <v>775.75900000000001</v>
          </cell>
          <cell r="V419">
            <v>429.351</v>
          </cell>
        </row>
        <row r="420">
          <cell r="Q420">
            <v>36636</v>
          </cell>
          <cell r="R420">
            <v>118.8</v>
          </cell>
          <cell r="S420">
            <v>258.18799999999999</v>
          </cell>
          <cell r="T420">
            <v>726.351</v>
          </cell>
          <cell r="U420">
            <v>775.75900000000001</v>
          </cell>
          <cell r="V420">
            <v>434.09699999999998</v>
          </cell>
        </row>
        <row r="421">
          <cell r="Q421">
            <v>36637</v>
          </cell>
          <cell r="R421">
            <v>118.8</v>
          </cell>
          <cell r="S421">
            <v>256.108</v>
          </cell>
          <cell r="T421">
            <v>726.34500000000003</v>
          </cell>
          <cell r="U421">
            <v>775.75900000000001</v>
          </cell>
          <cell r="V421">
            <v>427.31099999999998</v>
          </cell>
        </row>
        <row r="422">
          <cell r="Q422">
            <v>36638</v>
          </cell>
          <cell r="R422">
            <v>118.8</v>
          </cell>
          <cell r="S422">
            <v>253.21</v>
          </cell>
          <cell r="T422">
            <v>743.66300000000001</v>
          </cell>
          <cell r="U422">
            <v>775.75900000000001</v>
          </cell>
          <cell r="V422">
            <v>435.02699999999999</v>
          </cell>
        </row>
        <row r="423">
          <cell r="Q423">
            <v>36639</v>
          </cell>
          <cell r="R423">
            <v>118.8</v>
          </cell>
          <cell r="S423">
            <v>253.21</v>
          </cell>
          <cell r="T423">
            <v>766.649</v>
          </cell>
          <cell r="U423">
            <v>775.75900000000001</v>
          </cell>
          <cell r="V423">
            <v>432.82799999999997</v>
          </cell>
        </row>
        <row r="424">
          <cell r="Q424">
            <v>36640</v>
          </cell>
          <cell r="R424">
            <v>118.8</v>
          </cell>
          <cell r="S424">
            <v>241.584</v>
          </cell>
          <cell r="T424">
            <v>759.41</v>
          </cell>
          <cell r="U424">
            <v>775.75900000000001</v>
          </cell>
          <cell r="V424">
            <v>445.19400000000002</v>
          </cell>
        </row>
        <row r="425">
          <cell r="Q425">
            <v>36641</v>
          </cell>
          <cell r="R425">
            <v>117.965</v>
          </cell>
          <cell r="S425">
            <v>242.441</v>
          </cell>
          <cell r="T425">
            <v>756.03</v>
          </cell>
          <cell r="U425">
            <v>775.75900000000001</v>
          </cell>
          <cell r="V425">
            <v>450.80399999999997</v>
          </cell>
        </row>
        <row r="426">
          <cell r="Q426">
            <v>36642</v>
          </cell>
          <cell r="R426">
            <v>117.965</v>
          </cell>
          <cell r="S426">
            <v>231.744</v>
          </cell>
          <cell r="T426">
            <v>752.01900000000001</v>
          </cell>
          <cell r="U426">
            <v>775.75900000000001</v>
          </cell>
          <cell r="V426">
            <v>450.18900000000002</v>
          </cell>
        </row>
        <row r="427">
          <cell r="Q427">
            <v>36643</v>
          </cell>
          <cell r="R427">
            <v>117.965</v>
          </cell>
          <cell r="S427">
            <v>235.68299999999999</v>
          </cell>
          <cell r="T427">
            <v>719.57799999999997</v>
          </cell>
          <cell r="U427">
            <v>775.75900000000001</v>
          </cell>
          <cell r="V427">
            <v>446.03199999999998</v>
          </cell>
        </row>
        <row r="428">
          <cell r="Q428">
            <v>36644</v>
          </cell>
          <cell r="R428">
            <v>117.965</v>
          </cell>
          <cell r="S428">
            <v>238.733</v>
          </cell>
          <cell r="T428">
            <v>731.71900000000005</v>
          </cell>
          <cell r="U428">
            <v>775.75900000000001</v>
          </cell>
          <cell r="V428">
            <v>442.22699999999998</v>
          </cell>
        </row>
        <row r="429">
          <cell r="Q429">
            <v>36645</v>
          </cell>
          <cell r="R429">
            <v>117.965</v>
          </cell>
          <cell r="S429">
            <v>241.39599999999999</v>
          </cell>
          <cell r="T429">
            <v>726.02800000000002</v>
          </cell>
          <cell r="U429">
            <v>775.75900000000001</v>
          </cell>
          <cell r="V429">
            <v>422.26100000000002</v>
          </cell>
        </row>
        <row r="430">
          <cell r="Q430">
            <v>36646</v>
          </cell>
          <cell r="R430">
            <v>117.965</v>
          </cell>
          <cell r="S430">
            <v>254.898</v>
          </cell>
          <cell r="T430">
            <v>737.82100000000003</v>
          </cell>
          <cell r="U430">
            <v>775.75900000000001</v>
          </cell>
          <cell r="V430">
            <v>416.13299999999998</v>
          </cell>
        </row>
        <row r="431">
          <cell r="Q431">
            <v>36647</v>
          </cell>
          <cell r="R431">
            <v>118.67700000000001</v>
          </cell>
          <cell r="S431">
            <v>257.34100000000001</v>
          </cell>
          <cell r="T431">
            <v>702.23500000000001</v>
          </cell>
          <cell r="U431">
            <v>775.75900000000001</v>
          </cell>
          <cell r="V431">
            <v>408.46699999999998</v>
          </cell>
        </row>
        <row r="432">
          <cell r="Q432">
            <v>36648</v>
          </cell>
          <cell r="R432">
            <v>118.8</v>
          </cell>
          <cell r="S432">
            <v>249.851</v>
          </cell>
          <cell r="T432">
            <v>713.44299999999998</v>
          </cell>
          <cell r="U432">
            <v>775.75900000000001</v>
          </cell>
          <cell r="V432">
            <v>424.887</v>
          </cell>
        </row>
        <row r="433">
          <cell r="Q433">
            <v>36649</v>
          </cell>
          <cell r="R433">
            <v>117.895</v>
          </cell>
          <cell r="S433">
            <v>255.10300000000001</v>
          </cell>
          <cell r="T433">
            <v>681.64800000000002</v>
          </cell>
          <cell r="U433">
            <v>775.75900000000001</v>
          </cell>
          <cell r="V433">
            <v>415.19799999999998</v>
          </cell>
        </row>
        <row r="434">
          <cell r="Q434">
            <v>36650</v>
          </cell>
          <cell r="R434">
            <v>117.895</v>
          </cell>
          <cell r="S434">
            <v>230.91399999999999</v>
          </cell>
          <cell r="T434">
            <v>687.15</v>
          </cell>
          <cell r="U434">
            <v>775.75900000000001</v>
          </cell>
          <cell r="V434">
            <v>424.447</v>
          </cell>
        </row>
        <row r="435">
          <cell r="Q435">
            <v>36651</v>
          </cell>
          <cell r="R435">
            <v>110.395</v>
          </cell>
          <cell r="S435">
            <v>236.994</v>
          </cell>
          <cell r="T435">
            <v>671.93499999999995</v>
          </cell>
          <cell r="U435">
            <v>775.75900000000001</v>
          </cell>
          <cell r="V435">
            <v>427.40699999999998</v>
          </cell>
        </row>
        <row r="436">
          <cell r="Q436">
            <v>36652</v>
          </cell>
          <cell r="R436">
            <v>117.895</v>
          </cell>
          <cell r="S436">
            <v>250.75399999999999</v>
          </cell>
          <cell r="T436">
            <v>728.92600000000004</v>
          </cell>
          <cell r="U436">
            <v>775.75900000000001</v>
          </cell>
          <cell r="V436">
            <v>389.447</v>
          </cell>
        </row>
        <row r="437">
          <cell r="Q437">
            <v>36653</v>
          </cell>
          <cell r="R437">
            <v>117.895</v>
          </cell>
          <cell r="S437">
            <v>250.75399999999999</v>
          </cell>
          <cell r="T437">
            <v>755.15700000000004</v>
          </cell>
          <cell r="U437">
            <v>775.75900000000001</v>
          </cell>
          <cell r="V437">
            <v>413.87299999999999</v>
          </cell>
        </row>
        <row r="438">
          <cell r="Q438">
            <v>36654</v>
          </cell>
          <cell r="R438">
            <v>117.895</v>
          </cell>
          <cell r="S438">
            <v>251.643</v>
          </cell>
          <cell r="T438">
            <v>717.73199999999997</v>
          </cell>
          <cell r="U438">
            <v>775.75900000000001</v>
          </cell>
          <cell r="V438">
            <v>414.48500000000001</v>
          </cell>
        </row>
        <row r="439">
          <cell r="Q439">
            <v>36655</v>
          </cell>
          <cell r="R439">
            <v>109.533</v>
          </cell>
          <cell r="S439">
            <v>258.83699999999999</v>
          </cell>
          <cell r="T439">
            <v>693.43399999999997</v>
          </cell>
          <cell r="U439">
            <v>775.75900000000001</v>
          </cell>
          <cell r="V439">
            <v>412.012</v>
          </cell>
        </row>
        <row r="440">
          <cell r="Q440">
            <v>36656</v>
          </cell>
          <cell r="R440">
            <v>118.54</v>
          </cell>
          <cell r="S440">
            <v>262.36700000000002</v>
          </cell>
          <cell r="T440">
            <v>709.43700000000001</v>
          </cell>
          <cell r="U440">
            <v>775.75900000000001</v>
          </cell>
          <cell r="V440">
            <v>387.82</v>
          </cell>
        </row>
        <row r="441">
          <cell r="Q441">
            <v>36657</v>
          </cell>
          <cell r="R441">
            <v>118.54</v>
          </cell>
          <cell r="S441">
            <v>260.84199999999998</v>
          </cell>
          <cell r="T441">
            <v>756.18600000000004</v>
          </cell>
          <cell r="U441">
            <v>775.75900000000001</v>
          </cell>
          <cell r="V441">
            <v>397.97300000000001</v>
          </cell>
        </row>
        <row r="442">
          <cell r="Q442">
            <v>36658</v>
          </cell>
          <cell r="R442">
            <v>106.327</v>
          </cell>
          <cell r="S442">
            <v>258.185</v>
          </cell>
          <cell r="T442">
            <v>767.77800000000002</v>
          </cell>
          <cell r="U442">
            <v>775.75900000000001</v>
          </cell>
          <cell r="V442">
            <v>420.19799999999998</v>
          </cell>
        </row>
        <row r="443">
          <cell r="Q443">
            <v>36659</v>
          </cell>
          <cell r="R443">
            <v>106.327</v>
          </cell>
          <cell r="S443">
            <v>264.78199999999998</v>
          </cell>
          <cell r="T443">
            <v>760.26</v>
          </cell>
          <cell r="U443">
            <v>775.75900000000001</v>
          </cell>
          <cell r="V443">
            <v>419.89600000000002</v>
          </cell>
        </row>
        <row r="444">
          <cell r="Q444">
            <v>36660</v>
          </cell>
          <cell r="R444">
            <v>106.327</v>
          </cell>
          <cell r="S444">
            <v>264.78199999999998</v>
          </cell>
          <cell r="T444">
            <v>728.45100000000002</v>
          </cell>
          <cell r="U444">
            <v>775.75900000000001</v>
          </cell>
          <cell r="V444">
            <v>418.08699999999999</v>
          </cell>
        </row>
        <row r="445">
          <cell r="Q445">
            <v>36661</v>
          </cell>
          <cell r="R445">
            <v>106.327</v>
          </cell>
          <cell r="S445">
            <v>267.78199999999998</v>
          </cell>
          <cell r="T445">
            <v>720.447</v>
          </cell>
          <cell r="U445">
            <v>775.75900000000001</v>
          </cell>
          <cell r="V445">
            <v>417.18299999999999</v>
          </cell>
        </row>
        <row r="446">
          <cell r="Q446">
            <v>36662</v>
          </cell>
          <cell r="R446">
            <v>106.327</v>
          </cell>
          <cell r="S446">
            <v>254.53100000000001</v>
          </cell>
          <cell r="T446">
            <v>738.14300000000003</v>
          </cell>
          <cell r="U446">
            <v>775.75900000000001</v>
          </cell>
          <cell r="V446">
            <v>419.59300000000002</v>
          </cell>
        </row>
        <row r="447">
          <cell r="Q447">
            <v>36663</v>
          </cell>
          <cell r="R447">
            <v>106.327</v>
          </cell>
          <cell r="S447">
            <v>258.85000000000002</v>
          </cell>
          <cell r="T447">
            <v>728.68299999999999</v>
          </cell>
          <cell r="U447">
            <v>775.75900000000001</v>
          </cell>
          <cell r="V447">
            <v>421.00400000000002</v>
          </cell>
        </row>
        <row r="448">
          <cell r="Q448">
            <v>36664</v>
          </cell>
          <cell r="R448">
            <v>102.327</v>
          </cell>
          <cell r="S448">
            <v>262.81400000000002</v>
          </cell>
          <cell r="T448">
            <v>718.65800000000002</v>
          </cell>
          <cell r="U448">
            <v>775.75900000000001</v>
          </cell>
          <cell r="V448">
            <v>430.04700000000003</v>
          </cell>
        </row>
        <row r="449">
          <cell r="Q449">
            <v>36665</v>
          </cell>
          <cell r="R449">
            <v>106.327</v>
          </cell>
          <cell r="S449">
            <v>266.298</v>
          </cell>
          <cell r="T449">
            <v>736.99</v>
          </cell>
          <cell r="U449">
            <v>775.75900000000001</v>
          </cell>
          <cell r="V449">
            <v>419.70400000000001</v>
          </cell>
        </row>
        <row r="450">
          <cell r="Q450">
            <v>36666</v>
          </cell>
          <cell r="R450">
            <v>114.71599999999999</v>
          </cell>
          <cell r="S450">
            <v>268.37299999999999</v>
          </cell>
          <cell r="T450">
            <v>720.71100000000001</v>
          </cell>
          <cell r="U450">
            <v>775.75900000000001</v>
          </cell>
          <cell r="V450">
            <v>414.19400000000002</v>
          </cell>
        </row>
        <row r="451">
          <cell r="Q451">
            <v>36667</v>
          </cell>
          <cell r="R451">
            <v>114.71599999999999</v>
          </cell>
          <cell r="S451">
            <v>268.37299999999999</v>
          </cell>
          <cell r="T451">
            <v>704.53899999999999</v>
          </cell>
          <cell r="U451">
            <v>775.75900000000001</v>
          </cell>
          <cell r="V451">
            <v>415.28899999999999</v>
          </cell>
        </row>
        <row r="452">
          <cell r="Q452">
            <v>36668</v>
          </cell>
          <cell r="R452">
            <v>114.71599999999999</v>
          </cell>
          <cell r="S452">
            <v>268.37299999999999</v>
          </cell>
          <cell r="T452">
            <v>683.71699999999998</v>
          </cell>
          <cell r="U452">
            <v>775.75900000000001</v>
          </cell>
          <cell r="V452">
            <v>414.08699999999999</v>
          </cell>
        </row>
        <row r="453">
          <cell r="Q453">
            <v>36669</v>
          </cell>
          <cell r="R453">
            <v>110.916</v>
          </cell>
          <cell r="S453">
            <v>282.44600000000003</v>
          </cell>
          <cell r="T453">
            <v>628.39700000000005</v>
          </cell>
          <cell r="U453">
            <v>775.75900000000001</v>
          </cell>
          <cell r="V453">
            <v>384.13600000000002</v>
          </cell>
        </row>
        <row r="454">
          <cell r="Q454">
            <v>36670</v>
          </cell>
          <cell r="R454">
            <v>110.916</v>
          </cell>
          <cell r="S454">
            <v>254.107</v>
          </cell>
          <cell r="T454">
            <v>624.67100000000005</v>
          </cell>
          <cell r="U454">
            <v>775.75900000000001</v>
          </cell>
          <cell r="V454">
            <v>416.40499999999997</v>
          </cell>
        </row>
        <row r="455">
          <cell r="Q455">
            <v>36671</v>
          </cell>
          <cell r="R455">
            <v>114.91800000000001</v>
          </cell>
          <cell r="S455">
            <v>222.39699999999999</v>
          </cell>
          <cell r="T455">
            <v>632.07899999999995</v>
          </cell>
          <cell r="U455">
            <v>775.75900000000001</v>
          </cell>
          <cell r="V455">
            <v>437.60899999999998</v>
          </cell>
        </row>
        <row r="456">
          <cell r="Q456">
            <v>36672</v>
          </cell>
          <cell r="R456">
            <v>110.916</v>
          </cell>
          <cell r="S456">
            <v>241.88800000000001</v>
          </cell>
          <cell r="T456">
            <v>635.85599999999999</v>
          </cell>
          <cell r="U456">
            <v>775.75900000000001</v>
          </cell>
          <cell r="V456">
            <v>429.70100000000002</v>
          </cell>
        </row>
        <row r="457">
          <cell r="Q457">
            <v>36673</v>
          </cell>
          <cell r="R457">
            <v>113.41800000000001</v>
          </cell>
          <cell r="S457">
            <v>246.32400000000001</v>
          </cell>
          <cell r="T457">
            <v>662.95500000000004</v>
          </cell>
          <cell r="U457">
            <v>775.75900000000001</v>
          </cell>
          <cell r="V457">
            <v>412.83</v>
          </cell>
        </row>
        <row r="458">
          <cell r="Q458">
            <v>36674</v>
          </cell>
          <cell r="R458">
            <v>113.41800000000001</v>
          </cell>
          <cell r="S458">
            <v>246.32400000000001</v>
          </cell>
          <cell r="T458">
            <v>706.97</v>
          </cell>
          <cell r="U458">
            <v>775.75900000000001</v>
          </cell>
          <cell r="V458">
            <v>412.827</v>
          </cell>
        </row>
        <row r="459">
          <cell r="Q459">
            <v>36675</v>
          </cell>
          <cell r="R459">
            <v>113.41800000000001</v>
          </cell>
          <cell r="S459">
            <v>246.32400000000001</v>
          </cell>
          <cell r="T459">
            <v>698.33699999999999</v>
          </cell>
          <cell r="U459">
            <v>775.75900000000001</v>
          </cell>
          <cell r="V459">
            <v>412.83</v>
          </cell>
        </row>
        <row r="460">
          <cell r="Q460">
            <v>36676</v>
          </cell>
          <cell r="R460">
            <v>113.41800000000001</v>
          </cell>
          <cell r="S460">
            <v>246.32400000000001</v>
          </cell>
          <cell r="T460">
            <v>707.02200000000005</v>
          </cell>
          <cell r="U460">
            <v>775.75900000000001</v>
          </cell>
          <cell r="V460">
            <v>410.30500000000001</v>
          </cell>
        </row>
        <row r="461">
          <cell r="Q461">
            <v>36677</v>
          </cell>
          <cell r="R461">
            <v>118.687</v>
          </cell>
          <cell r="S461">
            <v>227.852</v>
          </cell>
          <cell r="T461">
            <v>716.32899999999995</v>
          </cell>
          <cell r="U461">
            <v>775.75900000000001</v>
          </cell>
          <cell r="V461">
            <v>425.59</v>
          </cell>
        </row>
        <row r="462">
          <cell r="Q462">
            <v>36678</v>
          </cell>
          <cell r="R462">
            <v>118.8</v>
          </cell>
          <cell r="S462">
            <v>201.76499999999999</v>
          </cell>
          <cell r="T462">
            <v>656.81</v>
          </cell>
          <cell r="U462">
            <v>775.75900000000001</v>
          </cell>
          <cell r="V462">
            <v>450.78</v>
          </cell>
        </row>
        <row r="463">
          <cell r="Q463">
            <v>36679</v>
          </cell>
          <cell r="R463">
            <v>118.8</v>
          </cell>
          <cell r="S463">
            <v>224.053</v>
          </cell>
          <cell r="T463">
            <v>655.58100000000002</v>
          </cell>
          <cell r="U463">
            <v>775.75900000000001</v>
          </cell>
          <cell r="V463">
            <v>426.41500000000002</v>
          </cell>
        </row>
        <row r="464">
          <cell r="Q464">
            <v>36680</v>
          </cell>
          <cell r="R464">
            <v>118.8</v>
          </cell>
          <cell r="S464">
            <v>225.55199999999999</v>
          </cell>
          <cell r="T464">
            <v>635.80600000000004</v>
          </cell>
          <cell r="U464">
            <v>775.75900000000001</v>
          </cell>
          <cell r="V464">
            <v>422.48899999999998</v>
          </cell>
        </row>
        <row r="465">
          <cell r="Q465">
            <v>36681</v>
          </cell>
          <cell r="R465">
            <v>118.8</v>
          </cell>
          <cell r="S465">
            <v>225.55199999999999</v>
          </cell>
          <cell r="T465">
            <v>662.14400000000001</v>
          </cell>
          <cell r="U465">
            <v>775.75900000000001</v>
          </cell>
          <cell r="V465">
            <v>422.58100000000002</v>
          </cell>
        </row>
        <row r="466">
          <cell r="Q466">
            <v>36682</v>
          </cell>
          <cell r="R466">
            <v>118.8</v>
          </cell>
          <cell r="S466">
            <v>225.589</v>
          </cell>
          <cell r="T466">
            <v>658.63499999999999</v>
          </cell>
          <cell r="U466">
            <v>775.75900000000001</v>
          </cell>
          <cell r="V466">
            <v>422.935</v>
          </cell>
        </row>
        <row r="467">
          <cell r="Q467">
            <v>36683</v>
          </cell>
          <cell r="R467">
            <v>118.73</v>
          </cell>
          <cell r="S467">
            <v>246.95</v>
          </cell>
          <cell r="T467">
            <v>650.89599999999996</v>
          </cell>
          <cell r="U467">
            <v>775.75900000000001</v>
          </cell>
          <cell r="V467">
            <v>404.11</v>
          </cell>
        </row>
        <row r="468">
          <cell r="Q468">
            <v>36684</v>
          </cell>
          <cell r="R468">
            <v>116.56</v>
          </cell>
          <cell r="S468">
            <v>201.65100000000001</v>
          </cell>
          <cell r="T468">
            <v>635.92700000000002</v>
          </cell>
          <cell r="U468">
            <v>775.75900000000001</v>
          </cell>
          <cell r="V468">
            <v>430.721</v>
          </cell>
        </row>
        <row r="469">
          <cell r="Q469">
            <v>36685</v>
          </cell>
          <cell r="R469">
            <v>116.56</v>
          </cell>
          <cell r="S469">
            <v>193.05699999999999</v>
          </cell>
          <cell r="T469">
            <v>671.05600000000004</v>
          </cell>
          <cell r="U469">
            <v>775.75900000000001</v>
          </cell>
          <cell r="V469">
            <v>465.05200000000002</v>
          </cell>
        </row>
        <row r="470">
          <cell r="Q470">
            <v>36686</v>
          </cell>
          <cell r="R470">
            <v>116.56</v>
          </cell>
          <cell r="S470">
            <v>188.37100000000001</v>
          </cell>
          <cell r="T470">
            <v>680.75900000000001</v>
          </cell>
          <cell r="U470">
            <v>775.75900000000001</v>
          </cell>
          <cell r="V470">
            <v>455.87299999999999</v>
          </cell>
        </row>
        <row r="471">
          <cell r="Q471">
            <v>36687</v>
          </cell>
          <cell r="R471">
            <v>115.06</v>
          </cell>
          <cell r="S471">
            <v>211.11699999999999</v>
          </cell>
          <cell r="T471">
            <v>701.80700000000002</v>
          </cell>
          <cell r="U471">
            <v>775.75900000000001</v>
          </cell>
          <cell r="V471">
            <v>442.02600000000001</v>
          </cell>
        </row>
        <row r="472">
          <cell r="Q472">
            <v>36688</v>
          </cell>
          <cell r="R472">
            <v>84.379000000000005</v>
          </cell>
          <cell r="S472">
            <v>209.61699999999999</v>
          </cell>
          <cell r="T472">
            <v>700.53200000000004</v>
          </cell>
          <cell r="U472">
            <v>775.75900000000001</v>
          </cell>
          <cell r="V472">
            <v>465.87799999999999</v>
          </cell>
        </row>
        <row r="473">
          <cell r="Q473">
            <v>36689</v>
          </cell>
          <cell r="R473">
            <v>113.56</v>
          </cell>
          <cell r="S473">
            <v>212.61699999999999</v>
          </cell>
          <cell r="T473">
            <v>673.57100000000003</v>
          </cell>
          <cell r="U473">
            <v>775.75900000000001</v>
          </cell>
          <cell r="V473">
            <v>437.46699999999998</v>
          </cell>
        </row>
        <row r="474">
          <cell r="Q474">
            <v>36690</v>
          </cell>
          <cell r="R474">
            <v>113.56</v>
          </cell>
          <cell r="S474">
            <v>209.846</v>
          </cell>
          <cell r="T474">
            <v>630.18799999999999</v>
          </cell>
          <cell r="U474">
            <v>775.75900000000001</v>
          </cell>
          <cell r="V474">
            <v>439.96899999999999</v>
          </cell>
        </row>
        <row r="475">
          <cell r="Q475">
            <v>36691</v>
          </cell>
          <cell r="R475">
            <v>113.61</v>
          </cell>
          <cell r="S475">
            <v>209.77099999999999</v>
          </cell>
          <cell r="T475">
            <v>613.44000000000005</v>
          </cell>
          <cell r="U475">
            <v>775.75900000000001</v>
          </cell>
          <cell r="V475">
            <v>452.30200000000002</v>
          </cell>
        </row>
        <row r="476">
          <cell r="Q476">
            <v>36692</v>
          </cell>
          <cell r="R476">
            <v>113.61</v>
          </cell>
          <cell r="S476">
            <v>216.941</v>
          </cell>
          <cell r="T476">
            <v>594.30799999999999</v>
          </cell>
          <cell r="U476">
            <v>775.75900000000001</v>
          </cell>
          <cell r="V476">
            <v>449.524</v>
          </cell>
        </row>
        <row r="477">
          <cell r="Q477">
            <v>36693</v>
          </cell>
          <cell r="R477">
            <v>111.301</v>
          </cell>
          <cell r="S477">
            <v>219.03700000000001</v>
          </cell>
          <cell r="T477">
            <v>602.24800000000005</v>
          </cell>
          <cell r="U477">
            <v>775.75900000000001</v>
          </cell>
          <cell r="V477">
            <v>453.17700000000002</v>
          </cell>
        </row>
        <row r="478">
          <cell r="Q478">
            <v>36694</v>
          </cell>
          <cell r="R478">
            <v>115.83499999999999</v>
          </cell>
          <cell r="S478">
            <v>222.28299999999999</v>
          </cell>
          <cell r="T478">
            <v>647.51700000000005</v>
          </cell>
          <cell r="U478">
            <v>775.75900000000001</v>
          </cell>
          <cell r="V478">
            <v>450.24700000000001</v>
          </cell>
        </row>
        <row r="479">
          <cell r="Q479">
            <v>36695</v>
          </cell>
          <cell r="R479">
            <v>115.83499999999999</v>
          </cell>
          <cell r="S479">
            <v>222.28299999999999</v>
          </cell>
          <cell r="T479">
            <v>647.51700000000005</v>
          </cell>
          <cell r="U479">
            <v>775.75900000000001</v>
          </cell>
          <cell r="V479">
            <v>450.24700000000001</v>
          </cell>
        </row>
        <row r="480">
          <cell r="Q480">
            <v>36696</v>
          </cell>
          <cell r="R480">
            <v>115.562</v>
          </cell>
          <cell r="S480">
            <v>222.173</v>
          </cell>
          <cell r="T480">
            <v>655.86500000000001</v>
          </cell>
          <cell r="U480">
            <v>775.75900000000001</v>
          </cell>
          <cell r="V480">
            <v>450.45400000000001</v>
          </cell>
        </row>
        <row r="481">
          <cell r="Q481">
            <v>36697</v>
          </cell>
          <cell r="R481">
            <v>112.137</v>
          </cell>
          <cell r="S481">
            <v>218.62799999999999</v>
          </cell>
          <cell r="T481">
            <v>675.40499999999997</v>
          </cell>
          <cell r="U481">
            <v>775.75900000000001</v>
          </cell>
          <cell r="V481">
            <v>430.41800000000001</v>
          </cell>
        </row>
        <row r="482">
          <cell r="Q482">
            <v>36698</v>
          </cell>
          <cell r="R482">
            <v>106.14100000000001</v>
          </cell>
          <cell r="S482">
            <v>224.10499999999999</v>
          </cell>
          <cell r="T482">
            <v>666.64</v>
          </cell>
          <cell r="U482">
            <v>775.75900000000001</v>
          </cell>
          <cell r="V482">
            <v>432.08199999999999</v>
          </cell>
        </row>
        <row r="483">
          <cell r="Q483">
            <v>36699</v>
          </cell>
          <cell r="R483">
            <v>111.14100000000001</v>
          </cell>
          <cell r="S483">
            <v>222.578</v>
          </cell>
          <cell r="T483">
            <v>630.15099999999995</v>
          </cell>
          <cell r="U483">
            <v>775.75900000000001</v>
          </cell>
          <cell r="V483">
            <v>434.46499999999997</v>
          </cell>
        </row>
        <row r="484">
          <cell r="Q484">
            <v>36700</v>
          </cell>
          <cell r="R484">
            <v>110.688</v>
          </cell>
          <cell r="S484">
            <v>228.76</v>
          </cell>
          <cell r="T484">
            <v>638.97699999999998</v>
          </cell>
          <cell r="U484">
            <v>775.75900000000001</v>
          </cell>
          <cell r="V484">
            <v>424.26100000000002</v>
          </cell>
        </row>
        <row r="485">
          <cell r="Q485">
            <v>36701</v>
          </cell>
          <cell r="R485">
            <v>110.306</v>
          </cell>
          <cell r="S485">
            <v>206.66399999999999</v>
          </cell>
          <cell r="T485">
            <v>698.49800000000005</v>
          </cell>
          <cell r="U485">
            <v>775.75900000000001</v>
          </cell>
          <cell r="V485">
            <v>434.84899999999999</v>
          </cell>
        </row>
        <row r="486">
          <cell r="Q486">
            <v>36702</v>
          </cell>
          <cell r="R486">
            <v>110.654</v>
          </cell>
          <cell r="S486">
            <v>230.92400000000001</v>
          </cell>
          <cell r="T486">
            <v>687.17100000000005</v>
          </cell>
          <cell r="U486">
            <v>775.75900000000001</v>
          </cell>
          <cell r="V486">
            <v>428.58499999999998</v>
          </cell>
        </row>
        <row r="487">
          <cell r="Q487">
            <v>36703</v>
          </cell>
          <cell r="R487">
            <v>117.38</v>
          </cell>
          <cell r="S487">
            <v>224.92400000000001</v>
          </cell>
          <cell r="T487">
            <v>664.19500000000005</v>
          </cell>
          <cell r="U487">
            <v>775.75900000000001</v>
          </cell>
          <cell r="V487">
            <v>430.24599999999998</v>
          </cell>
        </row>
        <row r="488">
          <cell r="Q488">
            <v>36704</v>
          </cell>
          <cell r="R488">
            <v>118.8</v>
          </cell>
          <cell r="S488">
            <v>217.72200000000001</v>
          </cell>
          <cell r="T488">
            <v>650.96</v>
          </cell>
          <cell r="U488">
            <v>775.75900000000001</v>
          </cell>
          <cell r="V488">
            <v>426.98399999999998</v>
          </cell>
        </row>
        <row r="489">
          <cell r="Q489">
            <v>36705</v>
          </cell>
          <cell r="R489">
            <v>118.8</v>
          </cell>
          <cell r="S489">
            <v>206.536</v>
          </cell>
          <cell r="T489">
            <v>650.78899999999999</v>
          </cell>
          <cell r="U489">
            <v>775.75900000000001</v>
          </cell>
          <cell r="V489">
            <v>441.73599999999999</v>
          </cell>
        </row>
        <row r="490">
          <cell r="Q490">
            <v>36706</v>
          </cell>
          <cell r="R490">
            <v>110.544</v>
          </cell>
          <cell r="S490">
            <v>208.54300000000001</v>
          </cell>
          <cell r="T490">
            <v>636.58299999999997</v>
          </cell>
          <cell r="U490">
            <v>775.75900000000001</v>
          </cell>
          <cell r="V490">
            <v>445.13799999999998</v>
          </cell>
        </row>
        <row r="491">
          <cell r="Q491">
            <v>36707</v>
          </cell>
          <cell r="R491">
            <v>110.59</v>
          </cell>
          <cell r="S491">
            <v>212.84399999999999</v>
          </cell>
          <cell r="T491">
            <v>634.25900000000001</v>
          </cell>
          <cell r="U491">
            <v>775.75900000000001</v>
          </cell>
          <cell r="V491">
            <v>428.37799999999999</v>
          </cell>
        </row>
        <row r="492">
          <cell r="Q492">
            <v>36708</v>
          </cell>
          <cell r="R492">
            <v>116.684</v>
          </cell>
          <cell r="S492">
            <v>245.393</v>
          </cell>
          <cell r="T492">
            <v>704.97900000000004</v>
          </cell>
          <cell r="U492">
            <v>775.75900000000001</v>
          </cell>
          <cell r="V492">
            <v>388.46100000000001</v>
          </cell>
        </row>
        <row r="493">
          <cell r="Q493">
            <v>36709</v>
          </cell>
          <cell r="R493">
            <v>116.684</v>
          </cell>
          <cell r="S493">
            <v>245.393</v>
          </cell>
          <cell r="T493">
            <v>697.30899999999997</v>
          </cell>
          <cell r="U493">
            <v>775.75900000000001</v>
          </cell>
          <cell r="V493">
            <v>383.791</v>
          </cell>
        </row>
        <row r="494">
          <cell r="Q494">
            <v>36710</v>
          </cell>
          <cell r="R494">
            <v>116.684</v>
          </cell>
          <cell r="S494">
            <v>250.393</v>
          </cell>
          <cell r="T494">
            <v>714.91300000000001</v>
          </cell>
          <cell r="U494">
            <v>775.75900000000001</v>
          </cell>
          <cell r="V494">
            <v>383.89499999999998</v>
          </cell>
        </row>
        <row r="495">
          <cell r="Q495">
            <v>36711</v>
          </cell>
          <cell r="R495">
            <v>115.919</v>
          </cell>
          <cell r="S495">
            <v>248.82599999999999</v>
          </cell>
          <cell r="T495">
            <v>709.33799999999997</v>
          </cell>
          <cell r="U495">
            <v>775.75900000000001</v>
          </cell>
          <cell r="V495">
            <v>383.21199999999999</v>
          </cell>
        </row>
        <row r="496">
          <cell r="Q496">
            <v>36712</v>
          </cell>
          <cell r="R496">
            <v>116.684</v>
          </cell>
          <cell r="S496">
            <v>250.393</v>
          </cell>
          <cell r="T496">
            <v>686.18100000000004</v>
          </cell>
          <cell r="U496">
            <v>775.75900000000001</v>
          </cell>
          <cell r="V496">
            <v>387.04</v>
          </cell>
        </row>
        <row r="497">
          <cell r="Q497">
            <v>36713</v>
          </cell>
          <cell r="R497">
            <v>109.45099999999999</v>
          </cell>
          <cell r="S497">
            <v>259.64699999999999</v>
          </cell>
          <cell r="T497">
            <v>644.74099999999999</v>
          </cell>
          <cell r="U497">
            <v>775.75900000000001</v>
          </cell>
          <cell r="V497">
            <v>346.45800000000003</v>
          </cell>
        </row>
        <row r="498">
          <cell r="Q498">
            <v>36714</v>
          </cell>
          <cell r="R498">
            <v>107.71299999999999</v>
          </cell>
          <cell r="S498">
            <v>259.245</v>
          </cell>
          <cell r="T498">
            <v>684.75699999999995</v>
          </cell>
          <cell r="U498">
            <v>775.75900000000001</v>
          </cell>
          <cell r="V498">
            <v>350.92599999999999</v>
          </cell>
        </row>
        <row r="499">
          <cell r="Q499">
            <v>36715</v>
          </cell>
          <cell r="R499">
            <v>109.52500000000001</v>
          </cell>
          <cell r="S499">
            <v>243.988</v>
          </cell>
          <cell r="T499">
            <v>715.03599999999994</v>
          </cell>
          <cell r="U499">
            <v>775.75900000000001</v>
          </cell>
          <cell r="V499">
            <v>368.08499999999998</v>
          </cell>
        </row>
        <row r="500">
          <cell r="Q500">
            <v>36716</v>
          </cell>
          <cell r="R500">
            <v>109.52500000000001</v>
          </cell>
          <cell r="S500">
            <v>243.988</v>
          </cell>
          <cell r="T500">
            <v>693.57</v>
          </cell>
          <cell r="U500">
            <v>775.75900000000001</v>
          </cell>
          <cell r="V500">
            <v>373.41800000000001</v>
          </cell>
        </row>
        <row r="501">
          <cell r="Q501">
            <v>36717</v>
          </cell>
          <cell r="R501">
            <v>113.28100000000001</v>
          </cell>
          <cell r="S501">
            <v>243.988</v>
          </cell>
          <cell r="T501">
            <v>678.68100000000004</v>
          </cell>
          <cell r="U501">
            <v>775.75900000000001</v>
          </cell>
          <cell r="V501">
            <v>380.798</v>
          </cell>
        </row>
        <row r="502">
          <cell r="Q502">
            <v>36718</v>
          </cell>
          <cell r="R502">
            <v>113.28100000000001</v>
          </cell>
          <cell r="S502">
            <v>253.958</v>
          </cell>
          <cell r="T502">
            <v>686.89200000000005</v>
          </cell>
          <cell r="U502">
            <v>775.75900000000001</v>
          </cell>
          <cell r="V502">
            <v>362.34300000000002</v>
          </cell>
        </row>
        <row r="503">
          <cell r="Q503">
            <v>36719</v>
          </cell>
          <cell r="R503">
            <v>113.28100000000001</v>
          </cell>
          <cell r="S503">
            <v>257.25</v>
          </cell>
          <cell r="T503">
            <v>660.98299999999995</v>
          </cell>
          <cell r="U503">
            <v>775.75900000000001</v>
          </cell>
          <cell r="V503">
            <v>361.68099999999998</v>
          </cell>
        </row>
        <row r="504">
          <cell r="Q504">
            <v>36720</v>
          </cell>
          <cell r="R504">
            <v>113.28100000000001</v>
          </cell>
          <cell r="S504">
            <v>249.18600000000001</v>
          </cell>
          <cell r="T504">
            <v>708.11</v>
          </cell>
          <cell r="U504">
            <v>775.75900000000001</v>
          </cell>
          <cell r="V504">
            <v>367.46800000000002</v>
          </cell>
        </row>
        <row r="505">
          <cell r="Q505">
            <v>36721</v>
          </cell>
          <cell r="R505">
            <v>116.24</v>
          </cell>
          <cell r="S505">
            <v>242.696</v>
          </cell>
          <cell r="T505">
            <v>680.245</v>
          </cell>
          <cell r="U505">
            <v>775.75900000000001</v>
          </cell>
          <cell r="V505">
            <v>376.02800000000002</v>
          </cell>
        </row>
        <row r="506">
          <cell r="Q506">
            <v>36722</v>
          </cell>
          <cell r="R506">
            <v>113.56</v>
          </cell>
          <cell r="S506">
            <v>235.428</v>
          </cell>
          <cell r="T506">
            <v>678.44399999999996</v>
          </cell>
          <cell r="U506">
            <v>775.75900000000001</v>
          </cell>
          <cell r="V506">
            <v>401.71499999999997</v>
          </cell>
        </row>
        <row r="507">
          <cell r="Q507">
            <v>36723</v>
          </cell>
          <cell r="R507">
            <v>113.56</v>
          </cell>
          <cell r="S507">
            <v>235.37799999999999</v>
          </cell>
          <cell r="T507">
            <v>681.58699999999999</v>
          </cell>
          <cell r="U507">
            <v>775.75900000000001</v>
          </cell>
          <cell r="V507">
            <v>408.82400000000001</v>
          </cell>
        </row>
        <row r="508">
          <cell r="Q508">
            <v>36724</v>
          </cell>
          <cell r="R508">
            <v>112.63500000000001</v>
          </cell>
          <cell r="S508">
            <v>224.46600000000001</v>
          </cell>
          <cell r="T508">
            <v>657.15200000000004</v>
          </cell>
          <cell r="U508">
            <v>775.75900000000001</v>
          </cell>
          <cell r="V508">
            <v>408.67500000000001</v>
          </cell>
        </row>
        <row r="509">
          <cell r="Q509">
            <v>36725</v>
          </cell>
          <cell r="R509">
            <v>113.193</v>
          </cell>
          <cell r="S509">
            <v>238.42099999999999</v>
          </cell>
          <cell r="T509">
            <v>631.64599999999996</v>
          </cell>
          <cell r="U509">
            <v>775.75900000000001</v>
          </cell>
          <cell r="V509">
            <v>389.80099999999999</v>
          </cell>
        </row>
        <row r="510">
          <cell r="Q510">
            <v>36726</v>
          </cell>
          <cell r="R510">
            <v>110.267</v>
          </cell>
          <cell r="S510">
            <v>232.54300000000001</v>
          </cell>
          <cell r="T510">
            <v>632.17899999999997</v>
          </cell>
          <cell r="U510">
            <v>775.75900000000001</v>
          </cell>
          <cell r="V510">
            <v>406.26499999999999</v>
          </cell>
        </row>
        <row r="511">
          <cell r="Q511">
            <v>36727</v>
          </cell>
          <cell r="R511">
            <v>110.267</v>
          </cell>
          <cell r="S511">
            <v>243.17500000000001</v>
          </cell>
          <cell r="T511">
            <v>581.68600000000004</v>
          </cell>
          <cell r="U511">
            <v>775.75900000000001</v>
          </cell>
          <cell r="V511">
            <v>385.23599999999999</v>
          </cell>
        </row>
        <row r="512">
          <cell r="Q512">
            <v>36728</v>
          </cell>
          <cell r="R512">
            <v>110.267</v>
          </cell>
          <cell r="S512">
            <v>234.56700000000001</v>
          </cell>
          <cell r="T512">
            <v>607.59199999999998</v>
          </cell>
          <cell r="U512">
            <v>775.75900000000001</v>
          </cell>
          <cell r="V512">
            <v>416.488</v>
          </cell>
        </row>
        <row r="513">
          <cell r="Q513">
            <v>36729</v>
          </cell>
          <cell r="R513">
            <v>114.889</v>
          </cell>
          <cell r="S513">
            <v>232.19399999999999</v>
          </cell>
          <cell r="T513">
            <v>622.41</v>
          </cell>
          <cell r="U513">
            <v>775.75900000000001</v>
          </cell>
          <cell r="V513">
            <v>396.17700000000002</v>
          </cell>
        </row>
        <row r="514">
          <cell r="Q514">
            <v>36730</v>
          </cell>
          <cell r="R514">
            <v>114.889</v>
          </cell>
          <cell r="S514">
            <v>237.75899999999999</v>
          </cell>
          <cell r="T514">
            <v>645.01900000000001</v>
          </cell>
          <cell r="U514">
            <v>775.75900000000001</v>
          </cell>
          <cell r="V514">
            <v>397.60300000000001</v>
          </cell>
        </row>
        <row r="515">
          <cell r="Q515">
            <v>36731</v>
          </cell>
          <cell r="R515">
            <v>114.889</v>
          </cell>
          <cell r="S515">
            <v>237.75899999999999</v>
          </cell>
          <cell r="T515">
            <v>637.25599999999997</v>
          </cell>
          <cell r="U515">
            <v>775.75900000000001</v>
          </cell>
          <cell r="V515">
            <v>397.60300000000001</v>
          </cell>
        </row>
        <row r="516">
          <cell r="Q516">
            <v>36732</v>
          </cell>
          <cell r="R516">
            <v>114.889</v>
          </cell>
          <cell r="S516">
            <v>226.398</v>
          </cell>
          <cell r="T516">
            <v>635.92499999999995</v>
          </cell>
          <cell r="U516">
            <v>775.75900000000001</v>
          </cell>
          <cell r="V516">
            <v>397.971</v>
          </cell>
        </row>
        <row r="517">
          <cell r="Q517">
            <v>36733</v>
          </cell>
          <cell r="R517">
            <v>114.889</v>
          </cell>
          <cell r="S517">
            <v>216.21100000000001</v>
          </cell>
          <cell r="T517">
            <v>577.55200000000002</v>
          </cell>
          <cell r="U517">
            <v>775.75900000000001</v>
          </cell>
          <cell r="V517">
            <v>411.52199999999999</v>
          </cell>
        </row>
        <row r="518">
          <cell r="Q518">
            <v>36734</v>
          </cell>
          <cell r="R518">
            <v>114.889</v>
          </cell>
          <cell r="S518">
            <v>226.01599999999999</v>
          </cell>
          <cell r="T518">
            <v>631.83600000000001</v>
          </cell>
          <cell r="U518">
            <v>775.75900000000001</v>
          </cell>
          <cell r="V518">
            <v>421.89100000000002</v>
          </cell>
        </row>
        <row r="519">
          <cell r="Q519">
            <v>36735</v>
          </cell>
          <cell r="R519">
            <v>109.973</v>
          </cell>
          <cell r="S519">
            <v>223.018</v>
          </cell>
          <cell r="T519">
            <v>620.149</v>
          </cell>
          <cell r="U519">
            <v>775.75900000000001</v>
          </cell>
          <cell r="V519">
            <v>421.202</v>
          </cell>
        </row>
        <row r="520">
          <cell r="Q520">
            <v>36736</v>
          </cell>
          <cell r="R520">
            <v>114.854</v>
          </cell>
          <cell r="S520">
            <v>224.37200000000001</v>
          </cell>
          <cell r="T520">
            <v>596.68799999999999</v>
          </cell>
          <cell r="U520">
            <v>775.75900000000001</v>
          </cell>
          <cell r="V520">
            <v>419.29599999999999</v>
          </cell>
        </row>
        <row r="521">
          <cell r="Q521">
            <v>36737</v>
          </cell>
          <cell r="R521">
            <v>114.889</v>
          </cell>
          <cell r="S521">
            <v>224.37200000000001</v>
          </cell>
          <cell r="T521">
            <v>617.09400000000005</v>
          </cell>
          <cell r="U521">
            <v>775.75900000000001</v>
          </cell>
          <cell r="V521">
            <v>417.07799999999997</v>
          </cell>
        </row>
        <row r="522">
          <cell r="Q522">
            <v>36738</v>
          </cell>
          <cell r="R522">
            <v>114.889</v>
          </cell>
          <cell r="S522">
            <v>221.93</v>
          </cell>
          <cell r="T522">
            <v>580.35699999999997</v>
          </cell>
          <cell r="U522">
            <v>775.75900000000001</v>
          </cell>
          <cell r="V522">
            <v>421.41300000000001</v>
          </cell>
        </row>
        <row r="523">
          <cell r="Q523">
            <v>36739</v>
          </cell>
          <cell r="R523">
            <v>105.61799999999999</v>
          </cell>
          <cell r="S523">
            <v>233.137</v>
          </cell>
          <cell r="T523">
            <v>598.13800000000003</v>
          </cell>
          <cell r="U523">
            <v>775.75900000000001</v>
          </cell>
          <cell r="V523">
            <v>429.06700000000001</v>
          </cell>
        </row>
        <row r="524">
          <cell r="Q524">
            <v>36740</v>
          </cell>
          <cell r="R524">
            <v>118.262</v>
          </cell>
          <cell r="S524">
            <v>234.464</v>
          </cell>
          <cell r="T524">
            <v>611.23</v>
          </cell>
          <cell r="U524">
            <v>775.75900000000001</v>
          </cell>
          <cell r="V524">
            <v>417.755</v>
          </cell>
        </row>
        <row r="525">
          <cell r="Q525">
            <v>36741</v>
          </cell>
          <cell r="R525">
            <v>118.06699999999999</v>
          </cell>
          <cell r="S525">
            <v>227.947</v>
          </cell>
          <cell r="T525">
            <v>570.827</v>
          </cell>
          <cell r="U525">
            <v>775.75900000000001</v>
          </cell>
          <cell r="V525">
            <v>417.56400000000002</v>
          </cell>
        </row>
        <row r="526">
          <cell r="Q526">
            <v>36742</v>
          </cell>
          <cell r="R526">
            <v>118.08799999999999</v>
          </cell>
          <cell r="S526">
            <v>241.23699999999999</v>
          </cell>
          <cell r="T526">
            <v>598.96900000000005</v>
          </cell>
          <cell r="U526">
            <v>775.75900000000001</v>
          </cell>
          <cell r="V526">
            <v>410.15</v>
          </cell>
        </row>
        <row r="527">
          <cell r="Q527">
            <v>36743</v>
          </cell>
          <cell r="R527">
            <v>115.63500000000001</v>
          </cell>
          <cell r="S527">
            <v>254.34399999999999</v>
          </cell>
          <cell r="T527">
            <v>615.90200000000004</v>
          </cell>
          <cell r="U527">
            <v>775.75900000000001</v>
          </cell>
          <cell r="V527">
            <v>383.24400000000003</v>
          </cell>
        </row>
        <row r="528">
          <cell r="Q528">
            <v>36744</v>
          </cell>
          <cell r="R528">
            <v>115.63500000000001</v>
          </cell>
          <cell r="S528">
            <v>254.34399999999999</v>
          </cell>
          <cell r="T528">
            <v>589.78200000000004</v>
          </cell>
          <cell r="U528">
            <v>775.75900000000001</v>
          </cell>
          <cell r="V528">
            <v>383.245</v>
          </cell>
        </row>
        <row r="529">
          <cell r="Q529">
            <v>36745</v>
          </cell>
          <cell r="R529">
            <v>117.39100000000001</v>
          </cell>
          <cell r="S529">
            <v>252.31399999999999</v>
          </cell>
          <cell r="T529">
            <v>583.53399999999999</v>
          </cell>
          <cell r="U529">
            <v>775.75900000000001</v>
          </cell>
          <cell r="V529">
            <v>393.38</v>
          </cell>
        </row>
        <row r="530">
          <cell r="Q530">
            <v>36746</v>
          </cell>
          <cell r="R530">
            <v>106.6</v>
          </cell>
          <cell r="S530">
            <v>250.47200000000001</v>
          </cell>
          <cell r="T530">
            <v>592.33199999999999</v>
          </cell>
          <cell r="U530">
            <v>775.75900000000001</v>
          </cell>
          <cell r="V530">
            <v>411.279</v>
          </cell>
        </row>
        <row r="531">
          <cell r="Q531">
            <v>36747</v>
          </cell>
          <cell r="R531">
            <v>116.298</v>
          </cell>
          <cell r="S531">
            <v>237.28</v>
          </cell>
          <cell r="T531">
            <v>586.46299999999997</v>
          </cell>
          <cell r="U531">
            <v>775.75900000000001</v>
          </cell>
          <cell r="V531">
            <v>419.73200000000003</v>
          </cell>
        </row>
        <row r="532">
          <cell r="Q532">
            <v>36748</v>
          </cell>
          <cell r="R532">
            <v>116.574</v>
          </cell>
          <cell r="S532">
            <v>236.77799999999999</v>
          </cell>
          <cell r="T532">
            <v>586.02</v>
          </cell>
          <cell r="U532">
            <v>775.75900000000001</v>
          </cell>
          <cell r="V532">
            <v>418.83499999999998</v>
          </cell>
        </row>
        <row r="533">
          <cell r="Q533">
            <v>36749</v>
          </cell>
          <cell r="R533">
            <v>113.825</v>
          </cell>
          <cell r="S533">
            <v>242.06200000000001</v>
          </cell>
          <cell r="T533">
            <v>577.34699999999998</v>
          </cell>
          <cell r="U533">
            <v>775.75900000000001</v>
          </cell>
          <cell r="V533">
            <v>415.71300000000002</v>
          </cell>
        </row>
        <row r="534">
          <cell r="Q534">
            <v>36750</v>
          </cell>
          <cell r="R534">
            <v>107.38500000000001</v>
          </cell>
          <cell r="S534">
            <v>244.56399999999999</v>
          </cell>
          <cell r="T534">
            <v>604.48699999999997</v>
          </cell>
          <cell r="U534">
            <v>775.75900000000001</v>
          </cell>
          <cell r="V534">
            <v>414.834</v>
          </cell>
        </row>
        <row r="535">
          <cell r="Q535">
            <v>36751</v>
          </cell>
          <cell r="R535">
            <v>107.38500000000001</v>
          </cell>
          <cell r="S535">
            <v>244.56399999999999</v>
          </cell>
          <cell r="T535">
            <v>630.75800000000004</v>
          </cell>
          <cell r="U535">
            <v>775.75900000000001</v>
          </cell>
          <cell r="V535">
            <v>414.86099999999999</v>
          </cell>
        </row>
        <row r="536">
          <cell r="Q536">
            <v>36752</v>
          </cell>
          <cell r="R536">
            <v>107.38500000000001</v>
          </cell>
          <cell r="S536">
            <v>244.56399999999999</v>
          </cell>
          <cell r="T536">
            <v>582.03099999999995</v>
          </cell>
          <cell r="U536">
            <v>775.75900000000001</v>
          </cell>
          <cell r="V536">
            <v>424.863</v>
          </cell>
        </row>
        <row r="537">
          <cell r="Q537">
            <v>36753</v>
          </cell>
          <cell r="R537">
            <v>106.384</v>
          </cell>
          <cell r="S537">
            <v>249.70099999999999</v>
          </cell>
          <cell r="T537">
            <v>581.76400000000001</v>
          </cell>
          <cell r="U537">
            <v>775.75900000000001</v>
          </cell>
          <cell r="V537">
            <v>420.904</v>
          </cell>
        </row>
        <row r="538">
          <cell r="Q538">
            <v>36754</v>
          </cell>
          <cell r="R538">
            <v>106.38500000000001</v>
          </cell>
          <cell r="S538">
            <v>252.36500000000001</v>
          </cell>
          <cell r="T538">
            <v>570.00099999999998</v>
          </cell>
          <cell r="U538">
            <v>775.75900000000001</v>
          </cell>
          <cell r="V538">
            <v>418.59100000000001</v>
          </cell>
        </row>
        <row r="539">
          <cell r="Q539">
            <v>36755</v>
          </cell>
          <cell r="R539">
            <v>106.38500000000001</v>
          </cell>
          <cell r="S539">
            <v>246.98</v>
          </cell>
          <cell r="T539">
            <v>577.33699999999999</v>
          </cell>
          <cell r="U539">
            <v>775.75900000000001</v>
          </cell>
          <cell r="V539">
            <v>442.35599999999999</v>
          </cell>
        </row>
        <row r="540">
          <cell r="Q540">
            <v>36756</v>
          </cell>
          <cell r="R540">
            <v>106.386</v>
          </cell>
          <cell r="S540">
            <v>246.47</v>
          </cell>
          <cell r="T540">
            <v>588.99</v>
          </cell>
          <cell r="U540">
            <v>775.75900000000001</v>
          </cell>
          <cell r="V540">
            <v>449.50200000000001</v>
          </cell>
        </row>
        <row r="541">
          <cell r="Q541">
            <v>36757</v>
          </cell>
          <cell r="R541">
            <v>117.006</v>
          </cell>
          <cell r="S541">
            <v>258.39299999999997</v>
          </cell>
          <cell r="T541">
            <v>646.30100000000004</v>
          </cell>
          <cell r="U541">
            <v>775.75900000000001</v>
          </cell>
          <cell r="V541">
            <v>428.459</v>
          </cell>
        </row>
        <row r="542">
          <cell r="Q542">
            <v>36758</v>
          </cell>
          <cell r="R542">
            <v>117.006</v>
          </cell>
          <cell r="S542">
            <v>258.39299999999997</v>
          </cell>
          <cell r="T542">
            <v>645.178</v>
          </cell>
          <cell r="U542">
            <v>775.75900000000001</v>
          </cell>
          <cell r="V542">
            <v>426.66399999999999</v>
          </cell>
        </row>
        <row r="543">
          <cell r="Q543">
            <v>36759</v>
          </cell>
          <cell r="R543">
            <v>117.006</v>
          </cell>
          <cell r="S543">
            <v>258.39299999999997</v>
          </cell>
          <cell r="T543">
            <v>587.80100000000004</v>
          </cell>
          <cell r="U543">
            <v>775.75900000000001</v>
          </cell>
          <cell r="V543">
            <v>426.959</v>
          </cell>
        </row>
        <row r="544">
          <cell r="Q544">
            <v>36760</v>
          </cell>
          <cell r="R544">
            <v>118.68</v>
          </cell>
          <cell r="S544">
            <v>227.33</v>
          </cell>
          <cell r="T544">
            <v>601.25599999999997</v>
          </cell>
          <cell r="U544">
            <v>775.75900000000001</v>
          </cell>
          <cell r="V544">
            <v>459.94200000000001</v>
          </cell>
        </row>
        <row r="545">
          <cell r="Q545">
            <v>36761</v>
          </cell>
          <cell r="R545">
            <v>108.944</v>
          </cell>
          <cell r="S545">
            <v>258.30599999999998</v>
          </cell>
          <cell r="T545">
            <v>583.83100000000002</v>
          </cell>
          <cell r="U545">
            <v>775.75900000000001</v>
          </cell>
          <cell r="V545">
            <v>429.16699999999997</v>
          </cell>
        </row>
        <row r="546">
          <cell r="Q546">
            <v>36762</v>
          </cell>
          <cell r="R546">
            <v>111.76900000000001</v>
          </cell>
          <cell r="S546">
            <v>267.64299999999997</v>
          </cell>
          <cell r="T546">
            <v>609.54600000000005</v>
          </cell>
          <cell r="U546">
            <v>775.75900000000001</v>
          </cell>
          <cell r="V546">
            <v>422.16800000000001</v>
          </cell>
        </row>
        <row r="547">
          <cell r="Q547">
            <v>36763</v>
          </cell>
          <cell r="R547">
            <v>111.76900000000001</v>
          </cell>
          <cell r="S547">
            <v>269.01600000000002</v>
          </cell>
          <cell r="T547">
            <v>550.67700000000002</v>
          </cell>
          <cell r="U547">
            <v>775.75900000000001</v>
          </cell>
          <cell r="V547">
            <v>421.25700000000001</v>
          </cell>
        </row>
        <row r="548">
          <cell r="Q548">
            <v>36764</v>
          </cell>
          <cell r="R548">
            <v>109.764</v>
          </cell>
          <cell r="S548">
            <v>256.57900000000001</v>
          </cell>
          <cell r="T548">
            <v>593.69299999999998</v>
          </cell>
          <cell r="U548">
            <v>775.75900000000001</v>
          </cell>
          <cell r="V548">
            <v>435.73200000000003</v>
          </cell>
        </row>
        <row r="549">
          <cell r="Q549">
            <v>36765</v>
          </cell>
          <cell r="R549">
            <v>109.764</v>
          </cell>
          <cell r="S549">
            <v>256.57900000000001</v>
          </cell>
          <cell r="T549">
            <v>603.04600000000005</v>
          </cell>
          <cell r="U549">
            <v>775.75900000000001</v>
          </cell>
          <cell r="V549">
            <v>435.73200000000003</v>
          </cell>
        </row>
        <row r="550">
          <cell r="Q550">
            <v>36766</v>
          </cell>
          <cell r="R550">
            <v>109.764</v>
          </cell>
          <cell r="S550">
            <v>256.57900000000001</v>
          </cell>
          <cell r="T550">
            <v>571.39</v>
          </cell>
          <cell r="U550">
            <v>775.75900000000001</v>
          </cell>
          <cell r="V550">
            <v>445.64</v>
          </cell>
        </row>
        <row r="551">
          <cell r="Q551">
            <v>36767</v>
          </cell>
          <cell r="R551">
            <v>105.675</v>
          </cell>
          <cell r="S551">
            <v>253.73099999999999</v>
          </cell>
          <cell r="T551">
            <v>603.42600000000004</v>
          </cell>
          <cell r="U551">
            <v>753.70899999999995</v>
          </cell>
          <cell r="V551">
            <v>410.92700000000002</v>
          </cell>
        </row>
        <row r="552">
          <cell r="Q552">
            <v>36768</v>
          </cell>
          <cell r="R552">
            <v>108.93899999999999</v>
          </cell>
          <cell r="S552">
            <v>247.196</v>
          </cell>
          <cell r="T552">
            <v>645.05899999999997</v>
          </cell>
          <cell r="U552">
            <v>739.68200000000002</v>
          </cell>
          <cell r="V552">
            <v>420.01900000000001</v>
          </cell>
        </row>
        <row r="553">
          <cell r="Q553">
            <v>36769</v>
          </cell>
          <cell r="R553">
            <v>108.93899999999999</v>
          </cell>
          <cell r="S553">
            <v>247.196</v>
          </cell>
          <cell r="T553">
            <v>698.67899999999997</v>
          </cell>
          <cell r="U553">
            <v>769.36900000000003</v>
          </cell>
          <cell r="V553">
            <v>387.79599999999999</v>
          </cell>
        </row>
        <row r="554">
          <cell r="Q554">
            <v>36770</v>
          </cell>
          <cell r="R554">
            <v>109.143</v>
          </cell>
          <cell r="S554">
            <v>271.416</v>
          </cell>
          <cell r="T554">
            <v>586.13</v>
          </cell>
          <cell r="U554">
            <v>775.75900000000001</v>
          </cell>
          <cell r="V554">
            <v>419.07600000000002</v>
          </cell>
        </row>
        <row r="555">
          <cell r="Q555">
            <v>36771</v>
          </cell>
          <cell r="R555">
            <v>39.000999999999998</v>
          </cell>
          <cell r="S555">
            <v>215.84200000000001</v>
          </cell>
          <cell r="T555">
            <v>555.24099999999999</v>
          </cell>
          <cell r="U555">
            <v>733.61300000000006</v>
          </cell>
          <cell r="V555">
            <v>479.94099999999997</v>
          </cell>
        </row>
        <row r="556">
          <cell r="Q556">
            <v>36772</v>
          </cell>
          <cell r="R556">
            <v>88.468000000000004</v>
          </cell>
          <cell r="S556">
            <v>184.017</v>
          </cell>
          <cell r="T556">
            <v>631.452</v>
          </cell>
          <cell r="U556">
            <v>768.12099999999998</v>
          </cell>
          <cell r="V556">
            <v>446.84399999999999</v>
          </cell>
        </row>
        <row r="557">
          <cell r="Q557">
            <v>36773</v>
          </cell>
          <cell r="R557">
            <v>107.16800000000001</v>
          </cell>
          <cell r="S557">
            <v>232.767</v>
          </cell>
          <cell r="T557">
            <v>597.66700000000003</v>
          </cell>
          <cell r="U557">
            <v>762.57399999999996</v>
          </cell>
          <cell r="V557">
            <v>418.24099999999999</v>
          </cell>
        </row>
        <row r="558">
          <cell r="Q558">
            <v>36774</v>
          </cell>
          <cell r="R558">
            <v>109.143</v>
          </cell>
          <cell r="S558">
            <v>232.767</v>
          </cell>
          <cell r="T558">
            <v>559.23500000000001</v>
          </cell>
          <cell r="U558">
            <v>774.54</v>
          </cell>
          <cell r="V558">
            <v>402.05500000000001</v>
          </cell>
        </row>
        <row r="559">
          <cell r="Q559">
            <v>36775</v>
          </cell>
          <cell r="R559">
            <v>108.517</v>
          </cell>
          <cell r="S559">
            <v>217.86500000000001</v>
          </cell>
          <cell r="T559">
            <v>560.00099999999998</v>
          </cell>
          <cell r="U559">
            <v>775.75900000000001</v>
          </cell>
          <cell r="V559">
            <v>437.03300000000002</v>
          </cell>
        </row>
        <row r="560">
          <cell r="Q560">
            <v>36776</v>
          </cell>
          <cell r="R560">
            <v>108.517</v>
          </cell>
          <cell r="S560">
            <v>207.21600000000001</v>
          </cell>
          <cell r="T560">
            <v>571.65899999999999</v>
          </cell>
          <cell r="U560">
            <v>775.75900000000001</v>
          </cell>
          <cell r="V560">
            <v>430.76799999999997</v>
          </cell>
        </row>
        <row r="561">
          <cell r="Q561">
            <v>36777</v>
          </cell>
          <cell r="R561">
            <v>108.517</v>
          </cell>
          <cell r="S561">
            <v>223.72800000000001</v>
          </cell>
          <cell r="T561">
            <v>550.90200000000004</v>
          </cell>
          <cell r="U561">
            <v>775.75900000000001</v>
          </cell>
          <cell r="V561">
            <v>420.82499999999999</v>
          </cell>
        </row>
        <row r="562">
          <cell r="Q562">
            <v>36778</v>
          </cell>
          <cell r="R562">
            <v>108.517</v>
          </cell>
          <cell r="S562">
            <v>208.18899999999999</v>
          </cell>
          <cell r="T562">
            <v>553.18899999999996</v>
          </cell>
          <cell r="U562">
            <v>768.33799999999997</v>
          </cell>
          <cell r="V562">
            <v>400.66899999999998</v>
          </cell>
        </row>
        <row r="563">
          <cell r="Q563">
            <v>36779</v>
          </cell>
          <cell r="R563">
            <v>108.517</v>
          </cell>
          <cell r="S563">
            <v>208.76400000000001</v>
          </cell>
          <cell r="T563">
            <v>571.02099999999996</v>
          </cell>
          <cell r="U563">
            <v>772.54300000000001</v>
          </cell>
          <cell r="V563">
            <v>415.24099999999999</v>
          </cell>
        </row>
        <row r="564">
          <cell r="Q564">
            <v>36780</v>
          </cell>
          <cell r="R564">
            <v>108.517</v>
          </cell>
          <cell r="S564">
            <v>206.56700000000001</v>
          </cell>
          <cell r="T564">
            <v>555.35</v>
          </cell>
          <cell r="U564">
            <v>775.75900000000001</v>
          </cell>
          <cell r="V564">
            <v>416.774</v>
          </cell>
        </row>
        <row r="565">
          <cell r="Q565">
            <v>36781</v>
          </cell>
          <cell r="R565">
            <v>108.517</v>
          </cell>
          <cell r="S565">
            <v>204.179</v>
          </cell>
          <cell r="T565">
            <v>548.04100000000005</v>
          </cell>
          <cell r="U565">
            <v>774.77499999999998</v>
          </cell>
          <cell r="V565">
            <v>415.25900000000001</v>
          </cell>
        </row>
        <row r="566">
          <cell r="Q566">
            <v>36782</v>
          </cell>
          <cell r="R566">
            <v>108.40900000000001</v>
          </cell>
          <cell r="S566">
            <v>195.32</v>
          </cell>
          <cell r="T566">
            <v>544.90700000000004</v>
          </cell>
          <cell r="U566">
            <v>761.81799999999998</v>
          </cell>
          <cell r="V566">
            <v>414.92</v>
          </cell>
        </row>
        <row r="567">
          <cell r="Q567">
            <v>36783</v>
          </cell>
          <cell r="R567">
            <v>109.904</v>
          </cell>
          <cell r="S567">
            <v>209.934</v>
          </cell>
          <cell r="T567">
            <v>518.26</v>
          </cell>
          <cell r="U567">
            <v>775.75900000000001</v>
          </cell>
          <cell r="V567">
            <v>416.85</v>
          </cell>
        </row>
        <row r="568">
          <cell r="Q568">
            <v>36784</v>
          </cell>
          <cell r="R568">
            <v>110.74462</v>
          </cell>
          <cell r="S568">
            <v>209.18439499999997</v>
          </cell>
          <cell r="T568">
            <v>551.72964000000002</v>
          </cell>
          <cell r="U568">
            <v>787.39538499999992</v>
          </cell>
          <cell r="V568">
            <v>419.41525499999995</v>
          </cell>
        </row>
        <row r="569">
          <cell r="Q569">
            <v>36785</v>
          </cell>
          <cell r="R569">
            <v>110.74462</v>
          </cell>
          <cell r="S569">
            <v>226.53784999999996</v>
          </cell>
          <cell r="T569">
            <v>563.73302999999999</v>
          </cell>
          <cell r="U569">
            <v>787.39538499999992</v>
          </cell>
          <cell r="V569">
            <v>413.99616999999995</v>
          </cell>
        </row>
        <row r="570">
          <cell r="Q570">
            <v>36786</v>
          </cell>
          <cell r="R570">
            <v>114.80462</v>
          </cell>
          <cell r="S570">
            <v>222.34183999999999</v>
          </cell>
          <cell r="T570">
            <v>521.89777499999991</v>
          </cell>
          <cell r="U570">
            <v>787.39538499999992</v>
          </cell>
          <cell r="V570">
            <v>412.89184999999998</v>
          </cell>
        </row>
        <row r="571">
          <cell r="Q571">
            <v>36787</v>
          </cell>
          <cell r="R571">
            <v>110.74462</v>
          </cell>
          <cell r="S571">
            <v>216.17165499999999</v>
          </cell>
          <cell r="T571">
            <v>508.94840499999998</v>
          </cell>
          <cell r="U571">
            <v>787.39538499999992</v>
          </cell>
          <cell r="V571">
            <v>423.29356999999999</v>
          </cell>
        </row>
        <row r="572">
          <cell r="Q572">
            <v>36788</v>
          </cell>
          <cell r="R572">
            <v>112.56553</v>
          </cell>
          <cell r="S572">
            <v>213.31341499999999</v>
          </cell>
          <cell r="T572">
            <v>512.91806999999994</v>
          </cell>
          <cell r="U572">
            <v>787.39538499999992</v>
          </cell>
          <cell r="V572">
            <v>423.61735499999998</v>
          </cell>
        </row>
        <row r="573">
          <cell r="Q573">
            <v>36789</v>
          </cell>
          <cell r="R573">
            <v>112.56553</v>
          </cell>
          <cell r="S573">
            <v>226.65457499999999</v>
          </cell>
          <cell r="T573">
            <v>528.51049999999998</v>
          </cell>
          <cell r="U573">
            <v>798.5695199999999</v>
          </cell>
          <cell r="V573">
            <v>412.89590999999996</v>
          </cell>
        </row>
        <row r="574">
          <cell r="Q574">
            <v>36790</v>
          </cell>
          <cell r="R574">
            <v>114.97209499999998</v>
          </cell>
          <cell r="S574">
            <v>219.88350999999997</v>
          </cell>
          <cell r="T574">
            <v>531.59914500000002</v>
          </cell>
          <cell r="U574">
            <v>797.49260499999991</v>
          </cell>
          <cell r="V574">
            <v>434.71536499999996</v>
          </cell>
        </row>
        <row r="575">
          <cell r="Q575">
            <v>36791</v>
          </cell>
          <cell r="R575">
            <v>110.99430999999998</v>
          </cell>
          <cell r="S575">
            <v>217.59772999999998</v>
          </cell>
          <cell r="T575">
            <v>559.98971000000006</v>
          </cell>
          <cell r="U575">
            <v>802.36866499999985</v>
          </cell>
          <cell r="V575">
            <v>436.78900999999996</v>
          </cell>
        </row>
        <row r="576">
          <cell r="Q576">
            <v>36792</v>
          </cell>
          <cell r="R576">
            <v>110.99430999999998</v>
          </cell>
          <cell r="S576">
            <v>221.82926499999996</v>
          </cell>
          <cell r="T576">
            <v>636.17560999999989</v>
          </cell>
          <cell r="U576">
            <v>904.09805499999993</v>
          </cell>
          <cell r="V576">
            <v>434.87167499999993</v>
          </cell>
        </row>
        <row r="577">
          <cell r="Q577">
            <v>36793</v>
          </cell>
          <cell r="R577">
            <v>110.99430999999998</v>
          </cell>
          <cell r="S577">
            <v>221.82926499999996</v>
          </cell>
          <cell r="T577">
            <v>637.55397999999991</v>
          </cell>
          <cell r="U577">
            <v>803.26693999999986</v>
          </cell>
          <cell r="V577">
            <v>436.02166999999992</v>
          </cell>
        </row>
        <row r="578">
          <cell r="Q578">
            <v>36794</v>
          </cell>
          <cell r="R578">
            <v>110.99430999999998</v>
          </cell>
          <cell r="S578">
            <v>221.82926499999996</v>
          </cell>
          <cell r="T578">
            <v>617.69854999999995</v>
          </cell>
          <cell r="U578">
            <v>804.42099499999995</v>
          </cell>
          <cell r="V578">
            <v>436.42665499999993</v>
          </cell>
        </row>
        <row r="579">
          <cell r="Q579">
            <v>36795</v>
          </cell>
          <cell r="R579">
            <v>109.37741499999998</v>
          </cell>
          <cell r="S579">
            <v>219.63280499999999</v>
          </cell>
          <cell r="T579">
            <v>637.90922999999987</v>
          </cell>
          <cell r="U579">
            <v>805.79936499999985</v>
          </cell>
          <cell r="V579">
            <v>441.99291499999998</v>
          </cell>
        </row>
        <row r="580">
          <cell r="Q580">
            <v>36796</v>
          </cell>
          <cell r="R580">
            <v>109.37741499999998</v>
          </cell>
          <cell r="S580">
            <v>213.15304499999996</v>
          </cell>
          <cell r="T580">
            <v>638.15384499999993</v>
          </cell>
          <cell r="U580">
            <v>801.48764499999993</v>
          </cell>
          <cell r="V580">
            <v>442.13095499999991</v>
          </cell>
        </row>
        <row r="581">
          <cell r="Q581">
            <v>36797</v>
          </cell>
          <cell r="R581">
            <v>113.28313499999999</v>
          </cell>
          <cell r="S581">
            <v>204.43216499999997</v>
          </cell>
          <cell r="T581">
            <v>621.15665499999989</v>
          </cell>
          <cell r="U581">
            <v>805.0370999999999</v>
          </cell>
          <cell r="V581">
            <v>455.602035</v>
          </cell>
        </row>
        <row r="582">
          <cell r="Q582">
            <v>36798</v>
          </cell>
          <cell r="R582">
            <v>110.57612999999998</v>
          </cell>
          <cell r="S582">
            <v>199.60584</v>
          </cell>
          <cell r="T582">
            <v>584.66233</v>
          </cell>
          <cell r="U582">
            <v>803.13397499999996</v>
          </cell>
          <cell r="V582">
            <v>458.75868499999996</v>
          </cell>
        </row>
        <row r="583">
          <cell r="Q583">
            <v>36799</v>
          </cell>
          <cell r="R583">
            <v>113.28313499999999</v>
          </cell>
          <cell r="S583">
            <v>201.84289999999999</v>
          </cell>
          <cell r="T583">
            <v>591.64755999999988</v>
          </cell>
          <cell r="U583">
            <v>804.96503499999983</v>
          </cell>
          <cell r="V583">
            <v>452.14494500000001</v>
          </cell>
        </row>
        <row r="584">
          <cell r="Q584">
            <v>36800</v>
          </cell>
          <cell r="R584">
            <v>114.93047999999999</v>
          </cell>
          <cell r="S584">
            <v>199.915415</v>
          </cell>
          <cell r="T584">
            <v>609.68614000000002</v>
          </cell>
          <cell r="U584">
            <v>804.53467499999988</v>
          </cell>
          <cell r="V584">
            <v>458.97690999999998</v>
          </cell>
          <cell r="W584">
            <v>370.92261499999995</v>
          </cell>
          <cell r="X584">
            <v>59.727674999999991</v>
          </cell>
          <cell r="Y584">
            <v>30.711869999999998</v>
          </cell>
          <cell r="Z584">
            <v>28.326619999999998</v>
          </cell>
        </row>
        <row r="585">
          <cell r="Q585">
            <v>36801</v>
          </cell>
          <cell r="R585">
            <v>114.93047999999999</v>
          </cell>
          <cell r="S585">
            <v>199.915415</v>
          </cell>
          <cell r="T585">
            <v>553.26330499999995</v>
          </cell>
          <cell r="U585">
            <v>805.19848499999989</v>
          </cell>
          <cell r="V585">
            <v>459.47019999999998</v>
          </cell>
          <cell r="W585">
            <v>371.41691999999995</v>
          </cell>
          <cell r="X585">
            <v>59.726659999999995</v>
          </cell>
          <cell r="Y585">
            <v>30.882389999999994</v>
          </cell>
          <cell r="Z585">
            <v>28.326619999999998</v>
          </cell>
        </row>
        <row r="586">
          <cell r="Q586">
            <v>36802</v>
          </cell>
          <cell r="R586">
            <v>113.04765499999998</v>
          </cell>
          <cell r="S586">
            <v>202.06112499999998</v>
          </cell>
          <cell r="T586">
            <v>500.09658999999999</v>
          </cell>
          <cell r="U586">
            <v>797.89454499999988</v>
          </cell>
          <cell r="V586">
            <v>441.53514999999993</v>
          </cell>
          <cell r="W586">
            <v>416.92139999999995</v>
          </cell>
          <cell r="X586">
            <v>1.2687499999999998</v>
          </cell>
          <cell r="Y586">
            <v>41.250614999999996</v>
          </cell>
          <cell r="Z586">
            <v>23.344999999999999</v>
          </cell>
        </row>
        <row r="587">
          <cell r="Q587">
            <v>36803</v>
          </cell>
          <cell r="R587">
            <v>115.47857999999999</v>
          </cell>
          <cell r="S587">
            <v>177.80363999999997</v>
          </cell>
          <cell r="T587">
            <v>526.05521499999986</v>
          </cell>
          <cell r="U587">
            <v>808.94078999999988</v>
          </cell>
          <cell r="V587">
            <v>453.74356999999998</v>
          </cell>
          <cell r="W587">
            <v>428.56649499999997</v>
          </cell>
          <cell r="X587">
            <v>32.282074999999999</v>
          </cell>
          <cell r="Y587">
            <v>31.464999999999996</v>
          </cell>
          <cell r="Z587">
            <v>23.344999999999999</v>
          </cell>
        </row>
        <row r="588">
          <cell r="Q588">
            <v>36804</v>
          </cell>
          <cell r="R588">
            <v>112.24580499999999</v>
          </cell>
          <cell r="S588">
            <v>200.62794499999998</v>
          </cell>
          <cell r="T588">
            <v>555.51051499999994</v>
          </cell>
          <cell r="U588">
            <v>796.65827499999989</v>
          </cell>
          <cell r="V588">
            <v>448.25952499999994</v>
          </cell>
          <cell r="W588">
            <v>430.68276999999995</v>
          </cell>
          <cell r="X588">
            <v>11.402509999999999</v>
          </cell>
          <cell r="Y588">
            <v>35.524999999999999</v>
          </cell>
          <cell r="Z588">
            <v>14.209999999999999</v>
          </cell>
        </row>
        <row r="589">
          <cell r="Q589">
            <v>36805</v>
          </cell>
          <cell r="R589">
            <v>114.29914999999998</v>
          </cell>
          <cell r="S589">
            <v>201.9444</v>
          </cell>
          <cell r="T589">
            <v>559.60705499999995</v>
          </cell>
          <cell r="U589">
            <v>806.17592999999988</v>
          </cell>
          <cell r="V589">
            <v>470.64737999999994</v>
          </cell>
          <cell r="W589">
            <v>400.58903499999997</v>
          </cell>
          <cell r="X589">
            <v>55.848344999999995</v>
          </cell>
          <cell r="Y589">
            <v>20.299999999999997</v>
          </cell>
          <cell r="Z589">
            <v>14.209999999999999</v>
          </cell>
        </row>
        <row r="590">
          <cell r="Q590">
            <v>36806</v>
          </cell>
          <cell r="R590">
            <v>114.29914999999998</v>
          </cell>
          <cell r="S590">
            <v>204.88282499999997</v>
          </cell>
          <cell r="T590">
            <v>595.73496499999999</v>
          </cell>
          <cell r="U590">
            <v>805.02897999999982</v>
          </cell>
          <cell r="V590">
            <v>461.48700499999995</v>
          </cell>
          <cell r="W590">
            <v>433.46995999999996</v>
          </cell>
          <cell r="X590">
            <v>9.3410449999999994</v>
          </cell>
          <cell r="Y590">
            <v>25.374999999999996</v>
          </cell>
          <cell r="Z590">
            <v>18.677014999999997</v>
          </cell>
        </row>
        <row r="591">
          <cell r="Q591">
            <v>36807</v>
          </cell>
          <cell r="R591">
            <v>114.29914999999998</v>
          </cell>
          <cell r="S591">
            <v>204.88282499999997</v>
          </cell>
          <cell r="T591">
            <v>594.719965</v>
          </cell>
          <cell r="U591">
            <v>805.02999499999999</v>
          </cell>
          <cell r="V591">
            <v>461.48801999999995</v>
          </cell>
          <cell r="W591">
            <v>433.46995999999996</v>
          </cell>
          <cell r="X591">
            <v>9.3410449999999994</v>
          </cell>
          <cell r="Y591">
            <v>25.374999999999996</v>
          </cell>
          <cell r="Z591">
            <v>18.677014999999997</v>
          </cell>
        </row>
        <row r="592">
          <cell r="Q592">
            <v>36808</v>
          </cell>
          <cell r="R592">
            <v>114.29914999999998</v>
          </cell>
          <cell r="S592">
            <v>199.10036999999997</v>
          </cell>
          <cell r="T592">
            <v>587.23535499999991</v>
          </cell>
          <cell r="U592">
            <v>805.03506999999991</v>
          </cell>
          <cell r="V592">
            <v>467.27554999999995</v>
          </cell>
          <cell r="W592">
            <v>431.57698499999998</v>
          </cell>
          <cell r="X592">
            <v>17.022565</v>
          </cell>
          <cell r="Y592">
            <v>25.374999999999996</v>
          </cell>
          <cell r="Z592">
            <v>18.677014999999997</v>
          </cell>
        </row>
        <row r="593">
          <cell r="Q593">
            <v>36809</v>
          </cell>
          <cell r="R593">
            <v>114.29914999999998</v>
          </cell>
          <cell r="S593">
            <v>200.61271999999997</v>
          </cell>
          <cell r="T593">
            <v>596.95905499999992</v>
          </cell>
          <cell r="U593">
            <v>805.45426499999996</v>
          </cell>
          <cell r="V593">
            <v>461.54587499999997</v>
          </cell>
          <cell r="W593">
            <v>420.56322</v>
          </cell>
          <cell r="X593">
            <v>26.772654999999997</v>
          </cell>
          <cell r="Y593">
            <v>29.452254999999997</v>
          </cell>
          <cell r="Z593">
            <v>14.209999999999999</v>
          </cell>
        </row>
        <row r="594">
          <cell r="Q594">
            <v>36810</v>
          </cell>
          <cell r="R594">
            <v>114.29914999999998</v>
          </cell>
          <cell r="S594">
            <v>199.58655499999998</v>
          </cell>
          <cell r="T594">
            <v>590.13317999999992</v>
          </cell>
          <cell r="U594">
            <v>806.24393499999985</v>
          </cell>
          <cell r="V594">
            <v>461.46467499999994</v>
          </cell>
          <cell r="W594">
            <v>441.64273999999995</v>
          </cell>
          <cell r="X594">
            <v>9.4800999999999984</v>
          </cell>
          <cell r="Y594">
            <v>30.893554999999999</v>
          </cell>
          <cell r="Z594">
            <v>14.209999999999999</v>
          </cell>
        </row>
        <row r="595">
          <cell r="Q595">
            <v>36811</v>
          </cell>
          <cell r="R595">
            <v>114.29914999999998</v>
          </cell>
          <cell r="S595">
            <v>192.380055</v>
          </cell>
          <cell r="T595">
            <v>605.41705000000002</v>
          </cell>
          <cell r="U595">
            <v>803.76936499999988</v>
          </cell>
          <cell r="V595">
            <v>475.45847999999995</v>
          </cell>
          <cell r="W595">
            <v>390.19746499999997</v>
          </cell>
          <cell r="X595">
            <v>54.936874999999993</v>
          </cell>
          <cell r="Y595">
            <v>21.631679999999999</v>
          </cell>
          <cell r="Z595">
            <v>14.209999999999999</v>
          </cell>
        </row>
        <row r="596">
          <cell r="Q596">
            <v>36812</v>
          </cell>
          <cell r="R596">
            <v>109.36929499999999</v>
          </cell>
          <cell r="S596">
            <v>240.71435499999998</v>
          </cell>
          <cell r="T596">
            <v>589.17400499999997</v>
          </cell>
          <cell r="U596">
            <v>808.85552999999993</v>
          </cell>
          <cell r="V596">
            <v>423.83151999999995</v>
          </cell>
          <cell r="W596">
            <v>395.91597499999995</v>
          </cell>
          <cell r="X596">
            <v>19.424054999999999</v>
          </cell>
          <cell r="Y596">
            <v>34.940359999999998</v>
          </cell>
          <cell r="Z596">
            <v>14.209999999999999</v>
          </cell>
        </row>
        <row r="597">
          <cell r="Q597">
            <v>36813</v>
          </cell>
          <cell r="R597">
            <v>114.36816999999999</v>
          </cell>
          <cell r="S597">
            <v>205.01578999999998</v>
          </cell>
          <cell r="T597">
            <v>609.69121499999994</v>
          </cell>
          <cell r="U597">
            <v>812.13702499999988</v>
          </cell>
          <cell r="V597">
            <v>444.42383999999993</v>
          </cell>
          <cell r="W597">
            <v>397.83127999999994</v>
          </cell>
          <cell r="X597">
            <v>34.297864999999994</v>
          </cell>
          <cell r="Y597">
            <v>48.329224999999994</v>
          </cell>
          <cell r="Z597">
            <v>14.209999999999999</v>
          </cell>
        </row>
        <row r="598">
          <cell r="Q598">
            <v>36814</v>
          </cell>
          <cell r="R598">
            <v>114.36816999999999</v>
          </cell>
          <cell r="S598">
            <v>196.76181</v>
          </cell>
          <cell r="T598">
            <v>607.37295500000005</v>
          </cell>
          <cell r="U598">
            <v>814.18326499999989</v>
          </cell>
          <cell r="V598">
            <v>448.47774999999996</v>
          </cell>
          <cell r="W598">
            <v>397.83127999999994</v>
          </cell>
          <cell r="X598">
            <v>36.43647</v>
          </cell>
          <cell r="Y598">
            <v>54.575534999999995</v>
          </cell>
          <cell r="Z598">
            <v>14.209999999999999</v>
          </cell>
        </row>
        <row r="599">
          <cell r="Q599">
            <v>36815</v>
          </cell>
          <cell r="R599">
            <v>114.36816999999999</v>
          </cell>
          <cell r="S599">
            <v>199.10747499999997</v>
          </cell>
          <cell r="T599">
            <v>617.15044999999986</v>
          </cell>
          <cell r="U599">
            <v>808.73575999999991</v>
          </cell>
          <cell r="V599">
            <v>448.47774999999996</v>
          </cell>
          <cell r="W599">
            <v>397.83127999999994</v>
          </cell>
          <cell r="X599">
            <v>36.43647</v>
          </cell>
          <cell r="Y599">
            <v>46.782364999999999</v>
          </cell>
          <cell r="Z599">
            <v>14.209999999999999</v>
          </cell>
        </row>
        <row r="600">
          <cell r="Q600">
            <v>36816</v>
          </cell>
          <cell r="R600">
            <v>107.97975999999998</v>
          </cell>
          <cell r="S600">
            <v>222.9143</v>
          </cell>
          <cell r="T600">
            <v>636.41514999999993</v>
          </cell>
          <cell r="U600">
            <v>813.28295999999989</v>
          </cell>
          <cell r="V600">
            <v>455.42237999999998</v>
          </cell>
          <cell r="W600">
            <v>400.39110999999997</v>
          </cell>
          <cell r="X600">
            <v>25.596269999999997</v>
          </cell>
          <cell r="Y600">
            <v>26.966519999999999</v>
          </cell>
          <cell r="Z600">
            <v>14.209999999999999</v>
          </cell>
        </row>
        <row r="601">
          <cell r="Q601">
            <v>36817</v>
          </cell>
          <cell r="R601">
            <v>100.40278499999998</v>
          </cell>
          <cell r="S601">
            <v>211.86094999999997</v>
          </cell>
          <cell r="T601">
            <v>484.41788499999996</v>
          </cell>
          <cell r="U601">
            <v>803.64959499999998</v>
          </cell>
          <cell r="V601">
            <v>461.304305</v>
          </cell>
          <cell r="W601">
            <v>421.66753999999992</v>
          </cell>
          <cell r="X601">
            <v>20.351764999999997</v>
          </cell>
          <cell r="Y601">
            <v>30.081554999999998</v>
          </cell>
          <cell r="Z601">
            <v>14.209999999999999</v>
          </cell>
        </row>
        <row r="602">
          <cell r="Q602">
            <v>36818</v>
          </cell>
          <cell r="R602">
            <v>109.708305</v>
          </cell>
          <cell r="S602">
            <v>220.83354999999997</v>
          </cell>
          <cell r="T602">
            <v>522.60522999999989</v>
          </cell>
          <cell r="U602">
            <v>819.11514999999986</v>
          </cell>
          <cell r="V602">
            <v>464.26201499999996</v>
          </cell>
          <cell r="W602">
            <v>422.49171999999993</v>
          </cell>
          <cell r="X602">
            <v>20.455294999999996</v>
          </cell>
          <cell r="Y602">
            <v>24.31128</v>
          </cell>
          <cell r="Z602">
            <v>14.209999999999999</v>
          </cell>
        </row>
        <row r="603">
          <cell r="Q603">
            <v>36819</v>
          </cell>
          <cell r="R603">
            <v>96.347859999999997</v>
          </cell>
          <cell r="S603">
            <v>217.32367999999997</v>
          </cell>
          <cell r="T603">
            <v>499.32417499999997</v>
          </cell>
          <cell r="U603">
            <v>817.147065</v>
          </cell>
          <cell r="V603">
            <v>483.14507499999996</v>
          </cell>
          <cell r="W603">
            <v>406.91349999999994</v>
          </cell>
          <cell r="X603">
            <v>47.827815000000001</v>
          </cell>
          <cell r="Y603">
            <v>20.330449999999999</v>
          </cell>
          <cell r="Z603">
            <v>14.209999999999999</v>
          </cell>
        </row>
        <row r="604">
          <cell r="Q604">
            <v>36820</v>
          </cell>
          <cell r="R604">
            <v>109.30027499999998</v>
          </cell>
          <cell r="S604">
            <v>217.16635499999998</v>
          </cell>
          <cell r="T604">
            <v>611.45426999999995</v>
          </cell>
          <cell r="U604">
            <v>816.88011999999992</v>
          </cell>
          <cell r="V604">
            <v>474.67185499999994</v>
          </cell>
          <cell r="W604">
            <v>424.04263999999995</v>
          </cell>
          <cell r="X604">
            <v>23.308459999999997</v>
          </cell>
          <cell r="Y604">
            <v>15.741634999999999</v>
          </cell>
          <cell r="Z604">
            <v>14.209999999999999</v>
          </cell>
        </row>
        <row r="605">
          <cell r="Q605">
            <v>36821</v>
          </cell>
          <cell r="R605">
            <v>109.35508499999999</v>
          </cell>
          <cell r="S605">
            <v>213.07894999999999</v>
          </cell>
          <cell r="T605">
            <v>623.55103999999994</v>
          </cell>
          <cell r="U605">
            <v>818.82688999999993</v>
          </cell>
          <cell r="V605">
            <v>481.16785499999997</v>
          </cell>
          <cell r="W605">
            <v>423.12609499999996</v>
          </cell>
          <cell r="X605">
            <v>27.591759999999997</v>
          </cell>
          <cell r="Y605">
            <v>15.224999999999998</v>
          </cell>
          <cell r="Z605">
            <v>14.209999999999999</v>
          </cell>
        </row>
        <row r="606">
          <cell r="Q606">
            <v>36822</v>
          </cell>
          <cell r="R606">
            <v>109.35508499999999</v>
          </cell>
          <cell r="S606">
            <v>217.16635499999998</v>
          </cell>
          <cell r="T606">
            <v>624.61475999999993</v>
          </cell>
          <cell r="U606">
            <v>817.49114999999983</v>
          </cell>
          <cell r="V606">
            <v>479.25254999999999</v>
          </cell>
          <cell r="W606">
            <v>425.15000499999996</v>
          </cell>
          <cell r="X606">
            <v>23.652545</v>
          </cell>
          <cell r="Y606">
            <v>19.157109999999996</v>
          </cell>
          <cell r="Z606">
            <v>14.209999999999999</v>
          </cell>
        </row>
        <row r="607">
          <cell r="Q607">
            <v>36823</v>
          </cell>
          <cell r="R607">
            <v>111.23080499999999</v>
          </cell>
          <cell r="S607">
            <v>217.40792499999998</v>
          </cell>
          <cell r="T607">
            <v>609.83839</v>
          </cell>
          <cell r="U607">
            <v>818.71016499999996</v>
          </cell>
          <cell r="V607">
            <v>462.86943499999995</v>
          </cell>
          <cell r="W607">
            <v>410.68219499999998</v>
          </cell>
          <cell r="X607">
            <v>21.739269999999998</v>
          </cell>
          <cell r="Y607">
            <v>27.201999999999998</v>
          </cell>
          <cell r="Z607">
            <v>14.207969999999998</v>
          </cell>
        </row>
        <row r="608">
          <cell r="Q608">
            <v>36824</v>
          </cell>
          <cell r="R608">
            <v>95.357219999999984</v>
          </cell>
          <cell r="S608">
            <v>211.46814499999996</v>
          </cell>
          <cell r="T608">
            <v>613.28532999999993</v>
          </cell>
          <cell r="U608">
            <v>821.01015499999983</v>
          </cell>
          <cell r="V608">
            <v>480.69689499999998</v>
          </cell>
          <cell r="W608">
            <v>394.77003999999994</v>
          </cell>
          <cell r="X608">
            <v>61.56685499999999</v>
          </cell>
          <cell r="Y608">
            <v>33.629995000000001</v>
          </cell>
          <cell r="Z608">
            <v>14.209999999999999</v>
          </cell>
        </row>
        <row r="609">
          <cell r="Q609">
            <v>36825</v>
          </cell>
          <cell r="R609">
            <v>108.81002999999998</v>
          </cell>
          <cell r="S609">
            <v>238.99291499999998</v>
          </cell>
          <cell r="T609">
            <v>601.06980499999997</v>
          </cell>
          <cell r="U609">
            <v>819.68354999999997</v>
          </cell>
          <cell r="V609">
            <v>428.28330999999997</v>
          </cell>
          <cell r="W609">
            <v>407.98330999999996</v>
          </cell>
          <cell r="X609">
            <v>0</v>
          </cell>
          <cell r="Y609">
            <v>47.149794999999997</v>
          </cell>
          <cell r="Z609">
            <v>14.209999999999999</v>
          </cell>
        </row>
        <row r="610">
          <cell r="Q610">
            <v>36826</v>
          </cell>
          <cell r="R610">
            <v>114.88480499999999</v>
          </cell>
          <cell r="S610">
            <v>223.47965499999998</v>
          </cell>
          <cell r="T610">
            <v>592.30832499999985</v>
          </cell>
          <cell r="U610">
            <v>814.98206999999991</v>
          </cell>
          <cell r="V610">
            <v>418.01658499999996</v>
          </cell>
          <cell r="W610">
            <v>375.32162499999993</v>
          </cell>
          <cell r="X610">
            <v>22.394959999999998</v>
          </cell>
          <cell r="Y610">
            <v>58.743124999999992</v>
          </cell>
          <cell r="Z610">
            <v>14.209999999999999</v>
          </cell>
        </row>
        <row r="611">
          <cell r="Q611">
            <v>36827</v>
          </cell>
          <cell r="R611">
            <v>114.88480499999999</v>
          </cell>
          <cell r="S611">
            <v>215.19217999999998</v>
          </cell>
          <cell r="T611">
            <v>605.26378499999987</v>
          </cell>
          <cell r="U611">
            <v>822.86252999999988</v>
          </cell>
          <cell r="V611">
            <v>446.27722999999997</v>
          </cell>
          <cell r="W611">
            <v>399.89680499999997</v>
          </cell>
          <cell r="X611">
            <v>26.080424999999998</v>
          </cell>
          <cell r="Y611">
            <v>46.650414999999995</v>
          </cell>
          <cell r="Z611">
            <v>14.209999999999999</v>
          </cell>
        </row>
        <row r="612">
          <cell r="Q612">
            <v>36828</v>
          </cell>
          <cell r="R612">
            <v>114.88480499999999</v>
          </cell>
          <cell r="S612">
            <v>215.19217999999998</v>
          </cell>
          <cell r="T612">
            <v>627.33901999999989</v>
          </cell>
          <cell r="U612">
            <v>830.01015999999993</v>
          </cell>
          <cell r="V612">
            <v>446.27722999999997</v>
          </cell>
          <cell r="W612">
            <v>399.89680499999997</v>
          </cell>
          <cell r="X612">
            <v>26.080424999999998</v>
          </cell>
          <cell r="Y612">
            <v>53.798044999999995</v>
          </cell>
          <cell r="Z612">
            <v>14.209999999999999</v>
          </cell>
        </row>
        <row r="613">
          <cell r="Q613">
            <v>36829</v>
          </cell>
          <cell r="R613">
            <v>114.88480499999999</v>
          </cell>
          <cell r="S613">
            <v>215.19217999999998</v>
          </cell>
          <cell r="T613">
            <v>620.21270499999991</v>
          </cell>
          <cell r="U613">
            <v>819.54043499999989</v>
          </cell>
          <cell r="V613">
            <v>446.27316999999994</v>
          </cell>
          <cell r="W613">
            <v>399.89680499999997</v>
          </cell>
          <cell r="X613">
            <v>26.076364999999996</v>
          </cell>
          <cell r="Y613">
            <v>43.332379999999993</v>
          </cell>
          <cell r="Z613">
            <v>14.209999999999999</v>
          </cell>
        </row>
        <row r="614">
          <cell r="Q614">
            <v>36830</v>
          </cell>
          <cell r="R614">
            <v>114.88480499999999</v>
          </cell>
          <cell r="S614">
            <v>218.57314499999995</v>
          </cell>
          <cell r="T614">
            <v>615.2290549999999</v>
          </cell>
          <cell r="U614">
            <v>819.12529999999992</v>
          </cell>
          <cell r="V614">
            <v>452.14798999999999</v>
          </cell>
          <cell r="W614">
            <v>414.75741999999997</v>
          </cell>
          <cell r="X614">
            <v>17.09057</v>
          </cell>
          <cell r="Y614">
            <v>34.168959999999998</v>
          </cell>
          <cell r="Z614">
            <v>14.209999999999999</v>
          </cell>
        </row>
        <row r="615">
          <cell r="Q615">
            <v>36831</v>
          </cell>
          <cell r="R615">
            <v>116.74936</v>
          </cell>
          <cell r="S615">
            <v>204.19262499999999</v>
          </cell>
          <cell r="T615">
            <v>577.54007499999989</v>
          </cell>
          <cell r="U615">
            <v>820.56152499999985</v>
          </cell>
          <cell r="V615">
            <v>445.25410999999991</v>
          </cell>
          <cell r="W615">
            <v>440.63991999999996</v>
          </cell>
          <cell r="X615">
            <v>1.7011399999999999</v>
          </cell>
          <cell r="Y615">
            <v>54.725754999999999</v>
          </cell>
          <cell r="Z615">
            <v>2.9130499999999997</v>
          </cell>
        </row>
        <row r="616">
          <cell r="Q616">
            <v>36832</v>
          </cell>
          <cell r="R616">
            <v>116.74936</v>
          </cell>
          <cell r="S616">
            <v>202.58689499999997</v>
          </cell>
          <cell r="T616">
            <v>560.31856999999991</v>
          </cell>
          <cell r="U616">
            <v>822.62501999999984</v>
          </cell>
          <cell r="V616">
            <v>452.45451999999995</v>
          </cell>
          <cell r="W616">
            <v>444.39440499999995</v>
          </cell>
          <cell r="X616">
            <v>0</v>
          </cell>
          <cell r="Y616">
            <v>51.194569999999999</v>
          </cell>
          <cell r="Z616">
            <v>2.9130499999999997</v>
          </cell>
        </row>
        <row r="617">
          <cell r="Q617">
            <v>36833</v>
          </cell>
          <cell r="R617">
            <v>116.74936</v>
          </cell>
          <cell r="S617">
            <v>202.58689499999997</v>
          </cell>
          <cell r="T617">
            <v>555.17150499999991</v>
          </cell>
          <cell r="U617">
            <v>817.47795499999995</v>
          </cell>
          <cell r="V617">
            <v>447.30745499999995</v>
          </cell>
          <cell r="W617">
            <v>454.34546499999993</v>
          </cell>
          <cell r="X617">
            <v>0</v>
          </cell>
          <cell r="Y617">
            <v>52.209569999999999</v>
          </cell>
          <cell r="Z617">
            <v>2.9130499999999997</v>
          </cell>
        </row>
        <row r="618">
          <cell r="Q618">
            <v>36834</v>
          </cell>
          <cell r="R618">
            <v>112.71574999999999</v>
          </cell>
          <cell r="S618">
            <v>201.90177</v>
          </cell>
          <cell r="T618">
            <v>542.13382999999988</v>
          </cell>
          <cell r="U618">
            <v>823.72528</v>
          </cell>
          <cell r="V618">
            <v>457.25851499999993</v>
          </cell>
          <cell r="W618">
            <v>437.30767499999996</v>
          </cell>
          <cell r="X618">
            <v>19.505254999999998</v>
          </cell>
          <cell r="Y618">
            <v>45.359334999999994</v>
          </cell>
          <cell r="Z618">
            <v>2.9130499999999997</v>
          </cell>
        </row>
        <row r="619">
          <cell r="Q619">
            <v>36835</v>
          </cell>
          <cell r="R619">
            <v>117.66691999999999</v>
          </cell>
          <cell r="S619">
            <v>197.29772999999997</v>
          </cell>
          <cell r="T619">
            <v>55.871689999999994</v>
          </cell>
          <cell r="U619">
            <v>819.68963999999994</v>
          </cell>
          <cell r="V619">
            <v>459.72597999999999</v>
          </cell>
          <cell r="W619">
            <v>437.30767499999996</v>
          </cell>
          <cell r="X619">
            <v>18.097449999999995</v>
          </cell>
          <cell r="Y619">
            <v>45.359334999999994</v>
          </cell>
          <cell r="Z619">
            <v>2.9130499999999997</v>
          </cell>
        </row>
        <row r="620">
          <cell r="Q620">
            <v>36836</v>
          </cell>
          <cell r="R620">
            <v>117.66691999999999</v>
          </cell>
          <cell r="S620">
            <v>197.29772999999997</v>
          </cell>
          <cell r="T620">
            <v>556.38138499999991</v>
          </cell>
          <cell r="U620">
            <v>818.28183499999989</v>
          </cell>
          <cell r="V620">
            <v>458.318175</v>
          </cell>
          <cell r="W620">
            <v>433.58972999999997</v>
          </cell>
          <cell r="X620">
            <v>21.868175000000001</v>
          </cell>
          <cell r="Y620">
            <v>45.359334999999994</v>
          </cell>
          <cell r="Z620">
            <v>2.9130499999999997</v>
          </cell>
        </row>
        <row r="621">
          <cell r="Q621">
            <v>36837</v>
          </cell>
          <cell r="R621">
            <v>117.66691999999999</v>
          </cell>
          <cell r="S621">
            <v>197.29772999999997</v>
          </cell>
          <cell r="T621">
            <v>548.62576999999999</v>
          </cell>
          <cell r="U621">
            <v>818.33461499999987</v>
          </cell>
          <cell r="V621">
            <v>458.37095499999992</v>
          </cell>
          <cell r="W621">
            <v>322.79740499999997</v>
          </cell>
          <cell r="X621">
            <v>0</v>
          </cell>
          <cell r="Y621">
            <v>86.293269999999993</v>
          </cell>
          <cell r="Z621">
            <v>2.9130499999999997</v>
          </cell>
        </row>
        <row r="622">
          <cell r="Q622">
            <v>36838</v>
          </cell>
          <cell r="R622">
            <v>117.48117499999999</v>
          </cell>
          <cell r="S622">
            <v>200.34983499999998</v>
          </cell>
          <cell r="T622">
            <v>430.70408499999996</v>
          </cell>
          <cell r="U622">
            <v>729.47440999999992</v>
          </cell>
          <cell r="V622">
            <v>325.71045499999997</v>
          </cell>
          <cell r="W622">
            <v>318.13347999999996</v>
          </cell>
          <cell r="X622">
            <v>3.7514399999999997</v>
          </cell>
          <cell r="Y622">
            <v>68.869779999999992</v>
          </cell>
          <cell r="Z622">
            <v>3.5027649999999997</v>
          </cell>
        </row>
        <row r="623">
          <cell r="Q623">
            <v>36839</v>
          </cell>
          <cell r="R623">
            <v>117.59282499999999</v>
          </cell>
          <cell r="S623">
            <v>218.45540499999998</v>
          </cell>
          <cell r="T623">
            <v>437.10771999999997</v>
          </cell>
          <cell r="U623">
            <v>729.94536999999991</v>
          </cell>
          <cell r="V623">
            <v>325.38768499999998</v>
          </cell>
          <cell r="W623">
            <v>309.52019000000001</v>
          </cell>
          <cell r="X623">
            <v>0</v>
          </cell>
          <cell r="Y623">
            <v>63.15735999999999</v>
          </cell>
          <cell r="Z623">
            <v>16.311049999999998</v>
          </cell>
        </row>
        <row r="624">
          <cell r="Q624">
            <v>36840</v>
          </cell>
          <cell r="R624">
            <v>113.20903999999999</v>
          </cell>
          <cell r="S624">
            <v>214.42686999999998</v>
          </cell>
          <cell r="T624">
            <v>391.35557999999997</v>
          </cell>
          <cell r="U624">
            <v>736.82910000000004</v>
          </cell>
          <cell r="V624">
            <v>365.506575</v>
          </cell>
          <cell r="W624">
            <v>362.593525</v>
          </cell>
          <cell r="X624">
            <v>0</v>
          </cell>
          <cell r="Y624">
            <v>44.046939999999999</v>
          </cell>
          <cell r="Z624">
            <v>2.9130499999999997</v>
          </cell>
        </row>
        <row r="625">
          <cell r="Q625">
            <v>36841</v>
          </cell>
          <cell r="R625">
            <v>111.48556999999998</v>
          </cell>
          <cell r="S625">
            <v>225.57969</v>
          </cell>
          <cell r="T625">
            <v>480.63193499999994</v>
          </cell>
          <cell r="U625">
            <v>829.68231500000002</v>
          </cell>
          <cell r="V625">
            <v>436.67735999999996</v>
          </cell>
          <cell r="W625">
            <v>417.20153999999997</v>
          </cell>
          <cell r="X625">
            <v>16.56277</v>
          </cell>
          <cell r="Y625">
            <v>56.300019999999996</v>
          </cell>
          <cell r="Z625">
            <v>2.9130499999999997</v>
          </cell>
        </row>
        <row r="626">
          <cell r="Q626">
            <v>36842</v>
          </cell>
          <cell r="R626">
            <v>111.48556999999998</v>
          </cell>
          <cell r="S626">
            <v>221.62423499999997</v>
          </cell>
          <cell r="T626">
            <v>478.23247499999997</v>
          </cell>
          <cell r="U626">
            <v>822.47276999999985</v>
          </cell>
          <cell r="V626">
            <v>429.36326999999994</v>
          </cell>
          <cell r="W626">
            <v>409.93616999999995</v>
          </cell>
          <cell r="X626">
            <v>16.514049999999997</v>
          </cell>
          <cell r="Y626">
            <v>60.360019999999999</v>
          </cell>
          <cell r="Z626">
            <v>2.9130499999999997</v>
          </cell>
        </row>
        <row r="627">
          <cell r="Q627">
            <v>36843</v>
          </cell>
          <cell r="R627">
            <v>111.48556999999998</v>
          </cell>
          <cell r="S627">
            <v>221.62423499999997</v>
          </cell>
          <cell r="T627">
            <v>479.05157999999994</v>
          </cell>
          <cell r="U627">
            <v>830.52374999999995</v>
          </cell>
          <cell r="V627">
            <v>432.16467</v>
          </cell>
          <cell r="W627">
            <v>400.58801999999997</v>
          </cell>
          <cell r="X627">
            <v>28.663599999999995</v>
          </cell>
          <cell r="Y627">
            <v>65.6096</v>
          </cell>
          <cell r="Z627">
            <v>2.9130499999999997</v>
          </cell>
        </row>
        <row r="628">
          <cell r="Q628">
            <v>36844</v>
          </cell>
          <cell r="R628">
            <v>115.54049499999999</v>
          </cell>
          <cell r="S628">
            <v>220.80411499999997</v>
          </cell>
          <cell r="T628">
            <v>464.77864999999997</v>
          </cell>
          <cell r="U628">
            <v>855.35673999999995</v>
          </cell>
          <cell r="V628">
            <v>489.29901999999993</v>
          </cell>
          <cell r="W628">
            <v>431.09993499999996</v>
          </cell>
          <cell r="X628">
            <v>13.5807</v>
          </cell>
          <cell r="Y628">
            <v>44.046939999999999</v>
          </cell>
          <cell r="Z628">
            <v>2.9130499999999997</v>
          </cell>
        </row>
        <row r="629">
          <cell r="Q629">
            <v>36845</v>
          </cell>
          <cell r="R629">
            <v>111.81341499999999</v>
          </cell>
          <cell r="S629">
            <v>235.58758999999998</v>
          </cell>
          <cell r="T629">
            <v>448.63304499999992</v>
          </cell>
          <cell r="U629">
            <v>836.21789999999999</v>
          </cell>
          <cell r="V629">
            <v>436.68649499999998</v>
          </cell>
          <cell r="W629">
            <v>418.44288499999999</v>
          </cell>
          <cell r="X629">
            <v>15.330559999999998</v>
          </cell>
          <cell r="Y629">
            <v>52.490724999999998</v>
          </cell>
          <cell r="Z629">
            <v>2.9130499999999997</v>
          </cell>
        </row>
        <row r="630">
          <cell r="Q630">
            <v>36846</v>
          </cell>
          <cell r="R630">
            <v>96.183429999999987</v>
          </cell>
          <cell r="S630">
            <v>209.14582499999997</v>
          </cell>
          <cell r="T630">
            <v>442.09339999999997</v>
          </cell>
          <cell r="U630">
            <v>833.23481500000003</v>
          </cell>
          <cell r="V630">
            <v>476.45317999999992</v>
          </cell>
          <cell r="W630">
            <v>428.77659999999997</v>
          </cell>
          <cell r="X630">
            <v>39.688529999999993</v>
          </cell>
          <cell r="Y630">
            <v>51.812704999999994</v>
          </cell>
          <cell r="Z630">
            <v>2.9130499999999997</v>
          </cell>
        </row>
        <row r="631">
          <cell r="Q631">
            <v>36847</v>
          </cell>
          <cell r="R631">
            <v>117.04066499999999</v>
          </cell>
          <cell r="S631">
            <v>220.81527999999997</v>
          </cell>
          <cell r="T631">
            <v>479.21499499999993</v>
          </cell>
          <cell r="U631">
            <v>840.2728249999999</v>
          </cell>
          <cell r="V631">
            <v>448.82691</v>
          </cell>
          <cell r="W631">
            <v>406.30754499999995</v>
          </cell>
          <cell r="X631">
            <v>34.531314999999999</v>
          </cell>
          <cell r="Y631">
            <v>53.950294999999997</v>
          </cell>
          <cell r="Z631">
            <v>2.9130499999999997</v>
          </cell>
        </row>
        <row r="632">
          <cell r="Q632">
            <v>36848</v>
          </cell>
          <cell r="R632">
            <v>109.61086499999999</v>
          </cell>
          <cell r="S632">
            <v>222.01500999999999</v>
          </cell>
          <cell r="T632">
            <v>513.6052249999999</v>
          </cell>
          <cell r="U632">
            <v>855.83480499999996</v>
          </cell>
          <cell r="V632">
            <v>468.88127999999995</v>
          </cell>
          <cell r="W632">
            <v>397.15528999999998</v>
          </cell>
          <cell r="X632">
            <v>63.737939999999995</v>
          </cell>
          <cell r="Y632">
            <v>55.687974999999994</v>
          </cell>
          <cell r="Z632">
            <v>2.9130499999999997</v>
          </cell>
        </row>
        <row r="633">
          <cell r="Q633">
            <v>36849</v>
          </cell>
          <cell r="R633">
            <v>109.61086499999999</v>
          </cell>
          <cell r="S633">
            <v>222.01500999999999</v>
          </cell>
          <cell r="T633">
            <v>504.77269499999994</v>
          </cell>
          <cell r="U633">
            <v>844.26177499999994</v>
          </cell>
          <cell r="V633">
            <v>461.83920999999998</v>
          </cell>
          <cell r="W633">
            <v>390.11423499999995</v>
          </cell>
          <cell r="X633">
            <v>63.736924999999992</v>
          </cell>
          <cell r="Y633">
            <v>51.157015000000001</v>
          </cell>
          <cell r="Z633">
            <v>2.9130499999999997</v>
          </cell>
        </row>
        <row r="634">
          <cell r="Q634">
            <v>36850</v>
          </cell>
          <cell r="R634">
            <v>109.61086499999999</v>
          </cell>
          <cell r="S634">
            <v>232.52939499999997</v>
          </cell>
          <cell r="T634">
            <v>470.75598499999995</v>
          </cell>
          <cell r="U634">
            <v>843.62536999999998</v>
          </cell>
          <cell r="V634">
            <v>457.79849499999995</v>
          </cell>
          <cell r="W634">
            <v>396.54730499999999</v>
          </cell>
          <cell r="X634">
            <v>53.263139999999993</v>
          </cell>
          <cell r="Y634">
            <v>44.046939999999999</v>
          </cell>
          <cell r="Z634">
            <v>2.9130499999999997</v>
          </cell>
        </row>
        <row r="635">
          <cell r="Q635">
            <v>36851</v>
          </cell>
          <cell r="R635">
            <v>109.59157999999998</v>
          </cell>
          <cell r="S635">
            <v>247.46004499999998</v>
          </cell>
          <cell r="T635">
            <v>487.74302499999999</v>
          </cell>
          <cell r="U635">
            <v>842.94430499999987</v>
          </cell>
          <cell r="V635">
            <v>424.07105999999993</v>
          </cell>
          <cell r="W635">
            <v>380.35602499999999</v>
          </cell>
          <cell r="X635">
            <v>35.730029999999992</v>
          </cell>
          <cell r="Y635">
            <v>62.178899999999992</v>
          </cell>
          <cell r="Z635">
            <v>2.9130499999999997</v>
          </cell>
        </row>
        <row r="636">
          <cell r="Q636">
            <v>36852</v>
          </cell>
          <cell r="R636">
            <v>109.30331999999999</v>
          </cell>
          <cell r="S636">
            <v>242.43071999999998</v>
          </cell>
          <cell r="T636">
            <v>495.61840999999993</v>
          </cell>
          <cell r="U636">
            <v>847.33519499999989</v>
          </cell>
          <cell r="V636">
            <v>438.64341499999995</v>
          </cell>
          <cell r="W636">
            <v>399.04318999999998</v>
          </cell>
          <cell r="X636">
            <v>31.612174999999997</v>
          </cell>
          <cell r="Y636">
            <v>57.31806499999999</v>
          </cell>
          <cell r="Z636">
            <v>2.9130499999999997</v>
          </cell>
        </row>
        <row r="637">
          <cell r="Q637">
            <v>36853</v>
          </cell>
          <cell r="R637">
            <v>117.36546499999999</v>
          </cell>
          <cell r="S637">
            <v>237.52116499999997</v>
          </cell>
          <cell r="T637">
            <v>537.34099999999989</v>
          </cell>
          <cell r="U637">
            <v>837.30496499999992</v>
          </cell>
          <cell r="V637">
            <v>436.06226999999996</v>
          </cell>
          <cell r="W637">
            <v>382.38500999999997</v>
          </cell>
          <cell r="X637">
            <v>45.739959999999996</v>
          </cell>
          <cell r="Y637">
            <v>46.716389999999997</v>
          </cell>
          <cell r="Z637">
            <v>2.9130499999999997</v>
          </cell>
        </row>
        <row r="638">
          <cell r="Q638">
            <v>36854</v>
          </cell>
          <cell r="R638">
            <v>117.36546499999999</v>
          </cell>
          <cell r="S638">
            <v>235.02527999999998</v>
          </cell>
          <cell r="T638">
            <v>554.59802999999999</v>
          </cell>
          <cell r="U638">
            <v>833.9290749999999</v>
          </cell>
          <cell r="V638">
            <v>434.80366999999995</v>
          </cell>
          <cell r="W638">
            <v>382.22463999999997</v>
          </cell>
          <cell r="X638">
            <v>45.359334999999994</v>
          </cell>
          <cell r="Y638">
            <v>47.094984999999994</v>
          </cell>
          <cell r="Z638">
            <v>2.9130499999999997</v>
          </cell>
        </row>
        <row r="639">
          <cell r="Q639">
            <v>36855</v>
          </cell>
          <cell r="R639">
            <v>117.36546499999999</v>
          </cell>
          <cell r="S639">
            <v>235.89005999999998</v>
          </cell>
          <cell r="T639">
            <v>580.53127999999992</v>
          </cell>
          <cell r="U639">
            <v>843.14933499999984</v>
          </cell>
          <cell r="V639">
            <v>437.82938499999995</v>
          </cell>
          <cell r="W639">
            <v>383.38985999999994</v>
          </cell>
          <cell r="X639">
            <v>46.488014999999997</v>
          </cell>
          <cell r="Y639">
            <v>52.424749999999996</v>
          </cell>
          <cell r="Z639">
            <v>2.9130499999999997</v>
          </cell>
        </row>
        <row r="640">
          <cell r="Q640">
            <v>36856</v>
          </cell>
          <cell r="R640">
            <v>117.36546499999999</v>
          </cell>
          <cell r="S640">
            <v>234.18993499999999</v>
          </cell>
          <cell r="T640">
            <v>588.98622999999998</v>
          </cell>
          <cell r="U640">
            <v>854.85329999999999</v>
          </cell>
          <cell r="V640">
            <v>429.22116999999997</v>
          </cell>
          <cell r="W640">
            <v>370.23748999999998</v>
          </cell>
          <cell r="X640">
            <v>51.544744999999999</v>
          </cell>
          <cell r="Y640">
            <v>74.437055000000001</v>
          </cell>
          <cell r="Z640">
            <v>2.9130499999999997</v>
          </cell>
        </row>
        <row r="641">
          <cell r="Q641">
            <v>36857</v>
          </cell>
          <cell r="R641">
            <v>117.36546499999999</v>
          </cell>
          <cell r="S641">
            <v>233.95546999999996</v>
          </cell>
          <cell r="T641">
            <v>583.37226499999997</v>
          </cell>
          <cell r="U641">
            <v>838.51788999999985</v>
          </cell>
          <cell r="V641">
            <v>424.90335999999996</v>
          </cell>
          <cell r="W641">
            <v>367.01182</v>
          </cell>
          <cell r="X641">
            <v>49.957284999999999</v>
          </cell>
          <cell r="Y641">
            <v>62.650874999999992</v>
          </cell>
          <cell r="Z641">
            <v>2.9130499999999997</v>
          </cell>
        </row>
        <row r="642">
          <cell r="Q642">
            <v>36858</v>
          </cell>
          <cell r="R642">
            <v>114.78635</v>
          </cell>
          <cell r="S642">
            <v>225.61318499999999</v>
          </cell>
          <cell r="T642">
            <v>536.78985499999987</v>
          </cell>
          <cell r="U642">
            <v>811.42144999999982</v>
          </cell>
          <cell r="V642">
            <v>417.02188499999994</v>
          </cell>
          <cell r="W642">
            <v>397.45877499999995</v>
          </cell>
          <cell r="X642">
            <v>24.414809999999996</v>
          </cell>
          <cell r="Y642">
            <v>46.248474999999992</v>
          </cell>
          <cell r="Z642">
            <v>2.9130499999999997</v>
          </cell>
        </row>
        <row r="643">
          <cell r="Q643">
            <v>36859</v>
          </cell>
          <cell r="R643">
            <v>114.78635</v>
          </cell>
          <cell r="S643">
            <v>244.74288999999999</v>
          </cell>
          <cell r="T643">
            <v>522.43065000000001</v>
          </cell>
          <cell r="U643">
            <v>807.28735499999993</v>
          </cell>
          <cell r="V643">
            <v>402.28408499999995</v>
          </cell>
          <cell r="W643">
            <v>362.79753999999997</v>
          </cell>
          <cell r="X643">
            <v>36.573495000000001</v>
          </cell>
          <cell r="Y643">
            <v>45.834354999999995</v>
          </cell>
          <cell r="Z643">
            <v>2.9130499999999997</v>
          </cell>
        </row>
        <row r="644">
          <cell r="Q644">
            <v>36860</v>
          </cell>
          <cell r="R644">
            <v>114.78635</v>
          </cell>
          <cell r="S644">
            <v>237.85408499999997</v>
          </cell>
          <cell r="T644">
            <v>486.04188499999992</v>
          </cell>
          <cell r="U644">
            <v>762.85065499999996</v>
          </cell>
          <cell r="V644">
            <v>366.52360499999998</v>
          </cell>
          <cell r="W644">
            <v>330.37234999999998</v>
          </cell>
          <cell r="X644">
            <v>33.238204999999994</v>
          </cell>
          <cell r="Y644">
            <v>44.046939999999999</v>
          </cell>
          <cell r="Z644">
            <v>2.9130499999999997</v>
          </cell>
        </row>
        <row r="645">
          <cell r="Q645">
            <v>36861</v>
          </cell>
          <cell r="R645">
            <v>72.839444999999998</v>
          </cell>
          <cell r="S645">
            <v>244.67894499999997</v>
          </cell>
          <cell r="T645">
            <v>555.67291499999999</v>
          </cell>
          <cell r="U645">
            <v>834.16658499999994</v>
          </cell>
          <cell r="V645">
            <v>427.10996999999998</v>
          </cell>
          <cell r="W645">
            <v>409.79711499999996</v>
          </cell>
          <cell r="X645">
            <v>15.161054999999998</v>
          </cell>
          <cell r="Y645">
            <v>90.04572499999999</v>
          </cell>
          <cell r="Z645">
            <v>2.1517999999999997</v>
          </cell>
        </row>
        <row r="646">
          <cell r="Q646">
            <v>36862</v>
          </cell>
          <cell r="R646">
            <v>69.448329999999984</v>
          </cell>
          <cell r="S646">
            <v>240.98637499999998</v>
          </cell>
          <cell r="T646">
            <v>560.07902999999999</v>
          </cell>
          <cell r="U646">
            <v>853.10039499999993</v>
          </cell>
          <cell r="V646">
            <v>427.59310999999997</v>
          </cell>
          <cell r="W646">
            <v>418.55859499999997</v>
          </cell>
          <cell r="X646">
            <v>6.7812149999999995</v>
          </cell>
          <cell r="Y646">
            <v>115.58008</v>
          </cell>
          <cell r="Z646">
            <v>2.1517999999999997</v>
          </cell>
        </row>
        <row r="647">
          <cell r="Q647">
            <v>36863</v>
          </cell>
          <cell r="R647">
            <v>69.448329999999984</v>
          </cell>
          <cell r="S647">
            <v>240.98637499999998</v>
          </cell>
          <cell r="T647">
            <v>553.06943999999987</v>
          </cell>
          <cell r="U647">
            <v>853.09836499999994</v>
          </cell>
          <cell r="V647">
            <v>427.59107999999998</v>
          </cell>
          <cell r="W647">
            <v>418.55859499999997</v>
          </cell>
          <cell r="X647">
            <v>6.8806849999999988</v>
          </cell>
          <cell r="Y647">
            <v>115.58008</v>
          </cell>
          <cell r="Z647">
            <v>2.1517999999999997</v>
          </cell>
        </row>
        <row r="648">
          <cell r="Q648">
            <v>36864</v>
          </cell>
          <cell r="R648">
            <v>69.448329999999984</v>
          </cell>
          <cell r="S648">
            <v>240.98637499999998</v>
          </cell>
          <cell r="T648">
            <v>546.96928999999989</v>
          </cell>
          <cell r="U648">
            <v>855.13445499999989</v>
          </cell>
          <cell r="V648">
            <v>427.77276499999999</v>
          </cell>
          <cell r="W648">
            <v>418.74027999999998</v>
          </cell>
          <cell r="X648">
            <v>6.8806849999999988</v>
          </cell>
          <cell r="Y648">
            <v>117.43448499999998</v>
          </cell>
          <cell r="Z648">
            <v>2.1517999999999997</v>
          </cell>
        </row>
        <row r="649">
          <cell r="Q649">
            <v>36865</v>
          </cell>
          <cell r="R649">
            <v>63.961239999999989</v>
          </cell>
          <cell r="S649">
            <v>246.41662499999998</v>
          </cell>
          <cell r="T649">
            <v>535.00243999999998</v>
          </cell>
          <cell r="U649">
            <v>864.70590499999992</v>
          </cell>
          <cell r="V649">
            <v>420.6088949999999</v>
          </cell>
          <cell r="W649">
            <v>395.92916999999994</v>
          </cell>
          <cell r="X649">
            <v>22.527925</v>
          </cell>
          <cell r="Y649">
            <v>134.22664499999999</v>
          </cell>
          <cell r="Z649">
            <v>2.1517999999999997</v>
          </cell>
        </row>
        <row r="650">
          <cell r="Q650">
            <v>36866</v>
          </cell>
          <cell r="R650">
            <v>63.434454999999993</v>
          </cell>
          <cell r="S650">
            <v>216.98771499999998</v>
          </cell>
          <cell r="T650">
            <v>524.85548500000004</v>
          </cell>
          <cell r="U650">
            <v>847.29358000000002</v>
          </cell>
          <cell r="V650">
            <v>447.22016499999995</v>
          </cell>
          <cell r="W650">
            <v>427.77174999999994</v>
          </cell>
          <cell r="X650">
            <v>17.296614999999999</v>
          </cell>
          <cell r="Y650">
            <v>120.10799499999999</v>
          </cell>
          <cell r="Z650">
            <v>2.1517999999999997</v>
          </cell>
        </row>
        <row r="651">
          <cell r="Q651">
            <v>36867</v>
          </cell>
          <cell r="R651">
            <v>63.951089999999994</v>
          </cell>
          <cell r="S651">
            <v>233.38199499999996</v>
          </cell>
          <cell r="T651">
            <v>529.999505</v>
          </cell>
          <cell r="U651">
            <v>848.40500499999985</v>
          </cell>
          <cell r="V651">
            <v>434.79656499999993</v>
          </cell>
          <cell r="W651">
            <v>405.03168999999997</v>
          </cell>
          <cell r="X651">
            <v>22.538074999999996</v>
          </cell>
          <cell r="Y651">
            <v>116.782855</v>
          </cell>
          <cell r="Z651">
            <v>7.226799999999999</v>
          </cell>
        </row>
        <row r="652">
          <cell r="Q652">
            <v>36868</v>
          </cell>
          <cell r="R652">
            <v>64.468739999999997</v>
          </cell>
          <cell r="S652">
            <v>235.46172999999999</v>
          </cell>
          <cell r="T652">
            <v>563.82032000000004</v>
          </cell>
          <cell r="U652">
            <v>886.68369999999993</v>
          </cell>
          <cell r="V652">
            <v>469.73692499999999</v>
          </cell>
          <cell r="W652">
            <v>414.53919499999995</v>
          </cell>
          <cell r="X652">
            <v>47.545645</v>
          </cell>
          <cell r="Y652">
            <v>117.523805</v>
          </cell>
          <cell r="Z652">
            <v>7.6530999999999993</v>
          </cell>
        </row>
        <row r="653">
          <cell r="Q653">
            <v>36869</v>
          </cell>
          <cell r="R653">
            <v>90.546119999999988</v>
          </cell>
          <cell r="S653">
            <v>236.48484999999999</v>
          </cell>
          <cell r="T653">
            <v>539.40246500000001</v>
          </cell>
          <cell r="U653">
            <v>874.64985999999999</v>
          </cell>
          <cell r="V653">
            <v>490.42871499999995</v>
          </cell>
          <cell r="W653">
            <v>455.78371999999996</v>
          </cell>
          <cell r="X653">
            <v>32.493194999999993</v>
          </cell>
          <cell r="Y653">
            <v>57.697674999999997</v>
          </cell>
          <cell r="Z653">
            <v>2.1517999999999997</v>
          </cell>
        </row>
        <row r="654">
          <cell r="Q654">
            <v>36870</v>
          </cell>
          <cell r="R654">
            <v>90.546119999999988</v>
          </cell>
          <cell r="S654">
            <v>236.48484999999999</v>
          </cell>
          <cell r="T654">
            <v>545.42648999999994</v>
          </cell>
          <cell r="U654">
            <v>894.3540549999999</v>
          </cell>
          <cell r="V654">
            <v>503.426805</v>
          </cell>
          <cell r="W654">
            <v>462.47967499999993</v>
          </cell>
          <cell r="X654">
            <v>38.79533</v>
          </cell>
          <cell r="Y654">
            <v>64.403779999999998</v>
          </cell>
          <cell r="Z654">
            <v>2.1517999999999997</v>
          </cell>
        </row>
        <row r="655">
          <cell r="Q655">
            <v>36871</v>
          </cell>
          <cell r="R655">
            <v>90.546119999999988</v>
          </cell>
          <cell r="S655">
            <v>218.82283499999997</v>
          </cell>
          <cell r="T655">
            <v>539.81962999999996</v>
          </cell>
          <cell r="U655">
            <v>859.75574999999992</v>
          </cell>
          <cell r="V655">
            <v>481.25717499999996</v>
          </cell>
          <cell r="W655">
            <v>447.67386999999997</v>
          </cell>
          <cell r="X655">
            <v>31.431504999999994</v>
          </cell>
          <cell r="Y655">
            <v>57.280509999999992</v>
          </cell>
          <cell r="Z655">
            <v>2.1517999999999997</v>
          </cell>
        </row>
        <row r="656">
          <cell r="Q656">
            <v>36872</v>
          </cell>
          <cell r="R656">
            <v>99.471014999999994</v>
          </cell>
          <cell r="S656">
            <v>247.22354999999996</v>
          </cell>
          <cell r="T656">
            <v>548.29792499999996</v>
          </cell>
          <cell r="U656">
            <v>871.58963499999982</v>
          </cell>
          <cell r="V656">
            <v>462.08077999999995</v>
          </cell>
          <cell r="W656">
            <v>422.66325499999994</v>
          </cell>
          <cell r="X656">
            <v>37.265725000000003</v>
          </cell>
          <cell r="Y656">
            <v>207.109735</v>
          </cell>
          <cell r="Z656">
            <v>2.1517999999999997</v>
          </cell>
        </row>
        <row r="657">
          <cell r="Q657">
            <v>36873</v>
          </cell>
          <cell r="R657">
            <v>95.411014999999992</v>
          </cell>
          <cell r="S657">
            <v>219.742425</v>
          </cell>
          <cell r="T657">
            <v>514.84758499999998</v>
          </cell>
          <cell r="U657">
            <v>865.47121499999992</v>
          </cell>
          <cell r="V657">
            <v>501.23846499999996</v>
          </cell>
          <cell r="W657">
            <v>442.68311499999999</v>
          </cell>
          <cell r="X657">
            <v>56.403549999999996</v>
          </cell>
          <cell r="Y657">
            <v>49.586809999999993</v>
          </cell>
          <cell r="Z657">
            <v>2.1517999999999997</v>
          </cell>
        </row>
        <row r="658">
          <cell r="Q658">
            <v>36874</v>
          </cell>
          <cell r="R658">
            <v>96.426014999999992</v>
          </cell>
          <cell r="S658">
            <v>223.012755</v>
          </cell>
          <cell r="T658">
            <v>506.26169999999991</v>
          </cell>
          <cell r="U658">
            <v>865.40523999999994</v>
          </cell>
          <cell r="V658">
            <v>494.08271499999995</v>
          </cell>
          <cell r="W658">
            <v>441.02257499999996</v>
          </cell>
          <cell r="X658">
            <v>43.295839999999991</v>
          </cell>
          <cell r="Y658">
            <v>52.391254999999994</v>
          </cell>
          <cell r="Z658">
            <v>2.1517999999999997</v>
          </cell>
        </row>
        <row r="659">
          <cell r="Q659">
            <v>36875</v>
          </cell>
          <cell r="R659">
            <v>85.973545000000001</v>
          </cell>
          <cell r="S659">
            <v>204.47479499999997</v>
          </cell>
          <cell r="T659">
            <v>522.79503499999987</v>
          </cell>
          <cell r="U659">
            <v>859.80548499999998</v>
          </cell>
          <cell r="V659">
            <v>514.44868999999994</v>
          </cell>
          <cell r="W659">
            <v>444.08279999999996</v>
          </cell>
          <cell r="X659">
            <v>60.094089999999994</v>
          </cell>
          <cell r="Y659">
            <v>55.415954999999997</v>
          </cell>
          <cell r="Z659">
            <v>2.1517999999999997</v>
          </cell>
        </row>
        <row r="660">
          <cell r="Q660">
            <v>36876</v>
          </cell>
          <cell r="R660">
            <v>42.379294999999999</v>
          </cell>
          <cell r="S660">
            <v>199.90729499999998</v>
          </cell>
          <cell r="T660">
            <v>540.19517999999994</v>
          </cell>
          <cell r="U660">
            <v>850.37816499999997</v>
          </cell>
          <cell r="V660">
            <v>514.77958000000001</v>
          </cell>
          <cell r="W660">
            <v>422.20954999999998</v>
          </cell>
          <cell r="X660">
            <v>82.805729999999983</v>
          </cell>
          <cell r="Y660">
            <v>93.819495000000003</v>
          </cell>
          <cell r="Z660">
            <v>2.1517999999999997</v>
          </cell>
        </row>
        <row r="661">
          <cell r="Q661">
            <v>36877</v>
          </cell>
          <cell r="R661">
            <v>42.379294999999999</v>
          </cell>
          <cell r="S661">
            <v>199.90729499999998</v>
          </cell>
          <cell r="T661">
            <v>535.62361999999996</v>
          </cell>
          <cell r="U661">
            <v>849.35910499999989</v>
          </cell>
          <cell r="V661">
            <v>510.70942999999994</v>
          </cell>
          <cell r="W661">
            <v>421.69494499999996</v>
          </cell>
          <cell r="X661">
            <v>79.250184999999988</v>
          </cell>
          <cell r="Y661">
            <v>96.870584999999977</v>
          </cell>
          <cell r="Z661">
            <v>2.1517999999999997</v>
          </cell>
        </row>
        <row r="662">
          <cell r="Q662">
            <v>36878</v>
          </cell>
          <cell r="R662">
            <v>42.379294999999999</v>
          </cell>
          <cell r="S662">
            <v>199.90729499999998</v>
          </cell>
          <cell r="T662">
            <v>523.26396499999987</v>
          </cell>
          <cell r="U662">
            <v>844.81596499999989</v>
          </cell>
          <cell r="V662">
            <v>505.30861499999997</v>
          </cell>
          <cell r="W662">
            <v>416.70012999999994</v>
          </cell>
          <cell r="X662">
            <v>78.844184999999996</v>
          </cell>
          <cell r="Y662">
            <v>97.728259999999992</v>
          </cell>
          <cell r="Z662">
            <v>2.1517999999999997</v>
          </cell>
        </row>
        <row r="663">
          <cell r="Q663">
            <v>36879</v>
          </cell>
          <cell r="R663">
            <v>50.668799999999997</v>
          </cell>
          <cell r="S663">
            <v>211.43160499999996</v>
          </cell>
          <cell r="T663">
            <v>529.37324999999987</v>
          </cell>
          <cell r="U663">
            <v>875.65471000000002</v>
          </cell>
          <cell r="V663">
            <v>502.36612999999994</v>
          </cell>
          <cell r="W663">
            <v>448.97408499999995</v>
          </cell>
          <cell r="X663">
            <v>43.62774499999999</v>
          </cell>
          <cell r="Y663">
            <v>111.69567499999999</v>
          </cell>
          <cell r="Z663">
            <v>2.1517999999999997</v>
          </cell>
        </row>
        <row r="664">
          <cell r="Q664">
            <v>36880</v>
          </cell>
          <cell r="R664">
            <v>49.47719</v>
          </cell>
          <cell r="S664">
            <v>212.01421499999998</v>
          </cell>
          <cell r="T664">
            <v>519.09231499999999</v>
          </cell>
          <cell r="U664">
            <v>864.53030999999999</v>
          </cell>
          <cell r="V664">
            <v>500.96745999999996</v>
          </cell>
          <cell r="W664">
            <v>443.41188499999993</v>
          </cell>
          <cell r="X664">
            <v>48.298774999999999</v>
          </cell>
          <cell r="Y664">
            <v>102.57894499999999</v>
          </cell>
          <cell r="Z664">
            <v>2.1517999999999997</v>
          </cell>
        </row>
        <row r="665">
          <cell r="Q665">
            <v>36881</v>
          </cell>
          <cell r="R665">
            <v>54.776504999999993</v>
          </cell>
          <cell r="S665">
            <v>202.20322499999997</v>
          </cell>
          <cell r="T665">
            <v>465.413025</v>
          </cell>
          <cell r="U665">
            <v>838.54123499999992</v>
          </cell>
          <cell r="V665">
            <v>494.85614499999997</v>
          </cell>
          <cell r="W665">
            <v>445.85397499999993</v>
          </cell>
          <cell r="X665">
            <v>48.193214999999995</v>
          </cell>
          <cell r="Y665">
            <v>87.212859999999992</v>
          </cell>
          <cell r="Z665">
            <v>2.1517999999999997</v>
          </cell>
        </row>
        <row r="666">
          <cell r="Q666">
            <v>36882</v>
          </cell>
          <cell r="R666">
            <v>51.920294999999996</v>
          </cell>
          <cell r="S666">
            <v>205.19950499999999</v>
          </cell>
          <cell r="T666">
            <v>480.69892499999997</v>
          </cell>
          <cell r="U666">
            <v>850.99426999999991</v>
          </cell>
          <cell r="V666">
            <v>501.27398999999991</v>
          </cell>
          <cell r="W666">
            <v>445.85397499999993</v>
          </cell>
          <cell r="X666">
            <v>48.193214999999995</v>
          </cell>
          <cell r="Y666">
            <v>93.107979999999984</v>
          </cell>
          <cell r="Z666">
            <v>2.1517999999999997</v>
          </cell>
        </row>
        <row r="667">
          <cell r="Q667">
            <v>36883</v>
          </cell>
          <cell r="R667">
            <v>54.010179999999998</v>
          </cell>
          <cell r="S667">
            <v>198.24370999999996</v>
          </cell>
          <cell r="T667">
            <v>568.30763499999989</v>
          </cell>
          <cell r="U667">
            <v>851.87528999999984</v>
          </cell>
          <cell r="V667">
            <v>513.11903999999993</v>
          </cell>
          <cell r="W667">
            <v>457.99438999999995</v>
          </cell>
          <cell r="X667">
            <v>47.897849999999991</v>
          </cell>
          <cell r="Y667">
            <v>87.009859999999989</v>
          </cell>
          <cell r="Z667">
            <v>2.1517999999999997</v>
          </cell>
        </row>
        <row r="668">
          <cell r="Q668">
            <v>36884</v>
          </cell>
          <cell r="R668">
            <v>54.010179999999998</v>
          </cell>
          <cell r="S668">
            <v>198.24370999999996</v>
          </cell>
          <cell r="T668">
            <v>572.678225</v>
          </cell>
          <cell r="U668">
            <v>852.47413999999992</v>
          </cell>
          <cell r="V668">
            <v>513.7178899999999</v>
          </cell>
          <cell r="W668">
            <v>458.11212999999992</v>
          </cell>
          <cell r="X668">
            <v>48.378959999999999</v>
          </cell>
          <cell r="Y668">
            <v>87.009859999999989</v>
          </cell>
          <cell r="Z668">
            <v>2.1517999999999997</v>
          </cell>
        </row>
        <row r="669">
          <cell r="Q669">
            <v>36885</v>
          </cell>
          <cell r="R669">
            <v>54.010179999999998</v>
          </cell>
          <cell r="S669">
            <v>198.24370999999996</v>
          </cell>
          <cell r="T669">
            <v>575.51819499999999</v>
          </cell>
          <cell r="U669">
            <v>854.29910999999993</v>
          </cell>
          <cell r="V669">
            <v>508.41958999999997</v>
          </cell>
          <cell r="W669">
            <v>458.72112999999996</v>
          </cell>
          <cell r="X669">
            <v>42.47166</v>
          </cell>
          <cell r="Y669">
            <v>94.133129999999994</v>
          </cell>
          <cell r="Z669">
            <v>2.1517999999999997</v>
          </cell>
        </row>
        <row r="670">
          <cell r="Q670">
            <v>36886</v>
          </cell>
          <cell r="R670">
            <v>54.010179999999998</v>
          </cell>
          <cell r="S670">
            <v>198.24370999999996</v>
          </cell>
          <cell r="T670">
            <v>557.53848499999992</v>
          </cell>
          <cell r="U670">
            <v>858.34489999999994</v>
          </cell>
          <cell r="V670">
            <v>506.93667499999992</v>
          </cell>
          <cell r="W670">
            <v>457.98829999999998</v>
          </cell>
          <cell r="X670">
            <v>41.721574999999994</v>
          </cell>
          <cell r="Y670">
            <v>99.661834999999982</v>
          </cell>
          <cell r="Z670">
            <v>2.1517999999999997</v>
          </cell>
        </row>
        <row r="671">
          <cell r="Q671">
            <v>36887</v>
          </cell>
          <cell r="R671">
            <v>54.776504999999993</v>
          </cell>
          <cell r="S671">
            <v>200.76496999999998</v>
          </cell>
          <cell r="T671">
            <v>549.72806000000003</v>
          </cell>
          <cell r="U671">
            <v>853.33688999999993</v>
          </cell>
          <cell r="V671">
            <v>511.29305499999998</v>
          </cell>
          <cell r="W671">
            <v>461.76308499999999</v>
          </cell>
          <cell r="X671">
            <v>42.303169999999994</v>
          </cell>
          <cell r="Y671">
            <v>87.009859999999989</v>
          </cell>
          <cell r="Z671">
            <v>2.1517999999999997</v>
          </cell>
        </row>
        <row r="672">
          <cell r="Q672">
            <v>36888</v>
          </cell>
          <cell r="R672">
            <v>53.13423499999999</v>
          </cell>
          <cell r="S672">
            <v>199.32569999999998</v>
          </cell>
          <cell r="T672">
            <v>538.76707499999986</v>
          </cell>
          <cell r="U672">
            <v>857.6009049999999</v>
          </cell>
          <cell r="V672">
            <v>509.64773999999994</v>
          </cell>
          <cell r="W672">
            <v>490.01357999999993</v>
          </cell>
          <cell r="X672">
            <v>17.48236</v>
          </cell>
          <cell r="Y672">
            <v>96.00072999999999</v>
          </cell>
          <cell r="Z672">
            <v>2.1517999999999997</v>
          </cell>
        </row>
        <row r="673">
          <cell r="Q673">
            <v>36889</v>
          </cell>
          <cell r="R673">
            <v>53.13423499999999</v>
          </cell>
          <cell r="S673">
            <v>203.82722499999997</v>
          </cell>
          <cell r="T673">
            <v>548.95462999999995</v>
          </cell>
          <cell r="U673">
            <v>854.9751</v>
          </cell>
          <cell r="V673">
            <v>511.51127999999994</v>
          </cell>
          <cell r="W673">
            <v>427.289625</v>
          </cell>
          <cell r="X673">
            <v>82.06985499999999</v>
          </cell>
          <cell r="Y673">
            <v>87.009859999999989</v>
          </cell>
          <cell r="Z673">
            <v>2.1517999999999997</v>
          </cell>
        </row>
        <row r="674">
          <cell r="Q674">
            <v>36890</v>
          </cell>
          <cell r="R674">
            <v>53.13423499999999</v>
          </cell>
          <cell r="S674">
            <v>206.017595</v>
          </cell>
          <cell r="T674">
            <v>56.346709999999995</v>
          </cell>
          <cell r="U674">
            <v>858.68999999999994</v>
          </cell>
          <cell r="V674">
            <v>513.03580999999997</v>
          </cell>
          <cell r="W674">
            <v>432.31285999999994</v>
          </cell>
          <cell r="X674">
            <v>78.571149999999989</v>
          </cell>
          <cell r="Y674">
            <v>87.009859999999989</v>
          </cell>
          <cell r="Z674">
            <v>2.1517999999999997</v>
          </cell>
        </row>
        <row r="675">
          <cell r="Q675">
            <v>36891</v>
          </cell>
          <cell r="R675">
            <v>53.13423499999999</v>
          </cell>
          <cell r="S675">
            <v>206.017595</v>
          </cell>
          <cell r="T675">
            <v>575.1314799999999</v>
          </cell>
          <cell r="U675">
            <v>849.53571499999987</v>
          </cell>
          <cell r="V675">
            <v>503.88152499999995</v>
          </cell>
          <cell r="W675">
            <v>427.82858999999991</v>
          </cell>
          <cell r="X675">
            <v>73.901134999999996</v>
          </cell>
          <cell r="Y675">
            <v>87.009859999999989</v>
          </cell>
          <cell r="Z675">
            <v>2.1517999999999997</v>
          </cell>
        </row>
        <row r="676">
          <cell r="Q676">
            <v>36892</v>
          </cell>
          <cell r="R676">
            <v>97.521199999999993</v>
          </cell>
          <cell r="S676">
            <v>209.98522999999997</v>
          </cell>
          <cell r="T676">
            <v>627.04467</v>
          </cell>
          <cell r="U676">
            <v>873.98199</v>
          </cell>
          <cell r="V676">
            <v>511.82897499999996</v>
          </cell>
          <cell r="W676">
            <v>432.64374999999995</v>
          </cell>
          <cell r="X676">
            <v>66.987970000000004</v>
          </cell>
          <cell r="Y676">
            <v>55.154084999999995</v>
          </cell>
          <cell r="Z676">
            <v>12.197254999999998</v>
          </cell>
        </row>
        <row r="677">
          <cell r="Q677">
            <v>36893</v>
          </cell>
          <cell r="R677">
            <v>99.551199999999994</v>
          </cell>
          <cell r="S677">
            <v>185.84649999999996</v>
          </cell>
          <cell r="T677">
            <v>590.36358499999994</v>
          </cell>
          <cell r="U677">
            <v>862.38256999999999</v>
          </cell>
          <cell r="V677">
            <v>524.37843499999997</v>
          </cell>
          <cell r="W677">
            <v>443.47684499999997</v>
          </cell>
          <cell r="X677">
            <v>68.704334999999986</v>
          </cell>
          <cell r="Y677">
            <v>53.113934999999998</v>
          </cell>
          <cell r="Z677">
            <v>12.197254999999998</v>
          </cell>
        </row>
        <row r="678">
          <cell r="Q678">
            <v>36894</v>
          </cell>
          <cell r="R678">
            <v>97.54961999999999</v>
          </cell>
          <cell r="S678">
            <v>213.19668999999996</v>
          </cell>
          <cell r="T678">
            <v>601.19261999999992</v>
          </cell>
          <cell r="U678">
            <v>883.10582499999987</v>
          </cell>
          <cell r="V678">
            <v>520.87973</v>
          </cell>
          <cell r="W678">
            <v>463.44595499999991</v>
          </cell>
          <cell r="X678">
            <v>55.281974999999996</v>
          </cell>
          <cell r="Y678">
            <v>51.987284999999993</v>
          </cell>
          <cell r="Z678">
            <v>2.1517999999999997</v>
          </cell>
        </row>
        <row r="679">
          <cell r="Q679">
            <v>36895</v>
          </cell>
          <cell r="R679">
            <v>95.658675000000002</v>
          </cell>
          <cell r="S679">
            <v>199.909325</v>
          </cell>
          <cell r="T679">
            <v>578.06178499999999</v>
          </cell>
          <cell r="U679">
            <v>860.80525999999986</v>
          </cell>
          <cell r="V679">
            <v>525.43707999999992</v>
          </cell>
          <cell r="W679">
            <v>463.53628999999995</v>
          </cell>
          <cell r="X679">
            <v>59.748989999999992</v>
          </cell>
          <cell r="Y679">
            <v>40.307679999999998</v>
          </cell>
          <cell r="Z679">
            <v>2.1517999999999997</v>
          </cell>
        </row>
        <row r="680">
          <cell r="Q680">
            <v>36896</v>
          </cell>
          <cell r="R680">
            <v>67.997894999999986</v>
          </cell>
          <cell r="S680">
            <v>209.93853999999999</v>
          </cell>
          <cell r="T680">
            <v>586.64969999999994</v>
          </cell>
          <cell r="U680">
            <v>872.25953499999991</v>
          </cell>
          <cell r="V680">
            <v>562.06030999999996</v>
          </cell>
          <cell r="W680">
            <v>476.91804999999994</v>
          </cell>
          <cell r="X680">
            <v>82.990459999999985</v>
          </cell>
          <cell r="Y680">
            <v>53.06927499999999</v>
          </cell>
          <cell r="Z680">
            <v>2.1517999999999997</v>
          </cell>
        </row>
        <row r="681">
          <cell r="Q681">
            <v>36897</v>
          </cell>
          <cell r="R681">
            <v>78.000719999999987</v>
          </cell>
          <cell r="S681">
            <v>194.434415</v>
          </cell>
          <cell r="T681">
            <v>594.24798999999996</v>
          </cell>
          <cell r="U681">
            <v>869.77075499999989</v>
          </cell>
          <cell r="V681">
            <v>568.0579449999999</v>
          </cell>
          <cell r="W681">
            <v>510.15422499999994</v>
          </cell>
          <cell r="X681">
            <v>55.751919999999991</v>
          </cell>
          <cell r="Y681">
            <v>50.075024999999997</v>
          </cell>
          <cell r="Z681">
            <v>2.1517999999999997</v>
          </cell>
        </row>
        <row r="682">
          <cell r="Q682">
            <v>36898</v>
          </cell>
          <cell r="R682">
            <v>78.000719999999987</v>
          </cell>
          <cell r="S682">
            <v>194.434415</v>
          </cell>
          <cell r="T682">
            <v>581.55642999999998</v>
          </cell>
          <cell r="U682">
            <v>869.81744499999991</v>
          </cell>
          <cell r="V682">
            <v>568.10666499999991</v>
          </cell>
          <cell r="W682">
            <v>510.20294499999994</v>
          </cell>
          <cell r="X682">
            <v>55.751919999999991</v>
          </cell>
          <cell r="Y682">
            <v>50.072994999999992</v>
          </cell>
          <cell r="Z682">
            <v>2.1517999999999997</v>
          </cell>
        </row>
        <row r="683">
          <cell r="Q683">
            <v>36899</v>
          </cell>
          <cell r="R683">
            <v>78.000719999999987</v>
          </cell>
          <cell r="S683">
            <v>194.434415</v>
          </cell>
          <cell r="T683">
            <v>552.60152499999992</v>
          </cell>
          <cell r="U683">
            <v>855.44402999999988</v>
          </cell>
          <cell r="V683">
            <v>560.85550499999999</v>
          </cell>
          <cell r="W683">
            <v>504.50371999999993</v>
          </cell>
          <cell r="X683">
            <v>54.199984999999998</v>
          </cell>
          <cell r="Y683">
            <v>42.950739999999996</v>
          </cell>
          <cell r="Z683">
            <v>2.1517999999999997</v>
          </cell>
        </row>
        <row r="684">
          <cell r="Q684">
            <v>36900</v>
          </cell>
          <cell r="R684">
            <v>78.000719999999987</v>
          </cell>
          <cell r="S684">
            <v>212.59377999999998</v>
          </cell>
          <cell r="T684">
            <v>573.96828999999991</v>
          </cell>
          <cell r="U684">
            <v>881.74267999999995</v>
          </cell>
          <cell r="V684">
            <v>544.55561999999998</v>
          </cell>
          <cell r="W684">
            <v>500.76750499999997</v>
          </cell>
          <cell r="X684">
            <v>41.636314999999996</v>
          </cell>
          <cell r="Y684">
            <v>47.96280999999999</v>
          </cell>
          <cell r="Z684">
            <v>2.1517999999999997</v>
          </cell>
        </row>
        <row r="685">
          <cell r="Q685">
            <v>36901</v>
          </cell>
          <cell r="R685">
            <v>78.000719999999987</v>
          </cell>
          <cell r="S685">
            <v>197.28554999999997</v>
          </cell>
          <cell r="T685">
            <v>553.03696000000002</v>
          </cell>
          <cell r="U685">
            <v>858.985365</v>
          </cell>
          <cell r="V685">
            <v>543.87556999999993</v>
          </cell>
          <cell r="W685">
            <v>511.42703499999999</v>
          </cell>
          <cell r="X685">
            <v>25.729234999999999</v>
          </cell>
          <cell r="Y685">
            <v>40.331024999999997</v>
          </cell>
          <cell r="Z685">
            <v>6.7192999999999996</v>
          </cell>
        </row>
        <row r="686">
          <cell r="Q686">
            <v>36902</v>
          </cell>
          <cell r="R686">
            <v>74.423859999999991</v>
          </cell>
          <cell r="S686">
            <v>187.08682999999999</v>
          </cell>
          <cell r="T686">
            <v>532.67707499999995</v>
          </cell>
          <cell r="U686">
            <v>864.62977999999987</v>
          </cell>
          <cell r="V686">
            <v>553.26533500000005</v>
          </cell>
          <cell r="W686">
            <v>495.40931999999998</v>
          </cell>
          <cell r="X686">
            <v>55.704214999999998</v>
          </cell>
          <cell r="Y686">
            <v>50.665754999999997</v>
          </cell>
          <cell r="Z686">
            <v>2.1517999999999997</v>
          </cell>
        </row>
        <row r="687">
          <cell r="Q687">
            <v>36903</v>
          </cell>
          <cell r="R687">
            <v>73.932599999999994</v>
          </cell>
          <cell r="S687">
            <v>208.38254499999996</v>
          </cell>
          <cell r="T687">
            <v>487.25074999999998</v>
          </cell>
          <cell r="U687">
            <v>862.28918999999996</v>
          </cell>
          <cell r="V687">
            <v>509.58785499999999</v>
          </cell>
          <cell r="W687">
            <v>468.29054999999994</v>
          </cell>
          <cell r="X687">
            <v>39.145504999999993</v>
          </cell>
          <cell r="Y687">
            <v>71.198189999999997</v>
          </cell>
          <cell r="Z687">
            <v>2.1517999999999997</v>
          </cell>
        </row>
        <row r="688">
          <cell r="Q688">
            <v>36904</v>
          </cell>
          <cell r="R688">
            <v>73.822979999999987</v>
          </cell>
          <cell r="S688">
            <v>227.80964499999999</v>
          </cell>
          <cell r="T688">
            <v>595.97247499999992</v>
          </cell>
          <cell r="U688">
            <v>860.77582499999983</v>
          </cell>
          <cell r="V688">
            <v>495.00534999999996</v>
          </cell>
          <cell r="W688">
            <v>469.50347499999998</v>
          </cell>
          <cell r="X688">
            <v>18.275074999999998</v>
          </cell>
          <cell r="Y688">
            <v>64.949849999999998</v>
          </cell>
          <cell r="Z688">
            <v>7.226799999999999</v>
          </cell>
        </row>
        <row r="689">
          <cell r="Q689">
            <v>36905</v>
          </cell>
          <cell r="R689">
            <v>73.822979999999987</v>
          </cell>
          <cell r="S689">
            <v>227.91012999999998</v>
          </cell>
          <cell r="T689">
            <v>595.54008499999998</v>
          </cell>
          <cell r="U689">
            <v>861.13513499999988</v>
          </cell>
          <cell r="V689">
            <v>492.00906999999995</v>
          </cell>
          <cell r="W689">
            <v>469.44561999999996</v>
          </cell>
          <cell r="X689">
            <v>15.336649999999999</v>
          </cell>
          <cell r="Y689">
            <v>68.204954999999998</v>
          </cell>
          <cell r="Z689">
            <v>7.226799999999999</v>
          </cell>
        </row>
        <row r="690">
          <cell r="Q690">
            <v>36906</v>
          </cell>
          <cell r="R690">
            <v>73.822979999999987</v>
          </cell>
          <cell r="S690">
            <v>227.91012999999998</v>
          </cell>
          <cell r="T690">
            <v>590.80307999999991</v>
          </cell>
          <cell r="U690">
            <v>860.38301999999987</v>
          </cell>
          <cell r="V690">
            <v>483.81700499999994</v>
          </cell>
          <cell r="W690">
            <v>461.25355499999995</v>
          </cell>
          <cell r="X690">
            <v>15.336649999999999</v>
          </cell>
          <cell r="Y690">
            <v>75.644904999999994</v>
          </cell>
          <cell r="Z690">
            <v>7.226799999999999</v>
          </cell>
        </row>
        <row r="691">
          <cell r="Q691">
            <v>36907</v>
          </cell>
          <cell r="R691">
            <v>73.822979999999987</v>
          </cell>
          <cell r="S691">
            <v>228.92512999999997</v>
          </cell>
          <cell r="T691">
            <v>566.24718499999994</v>
          </cell>
          <cell r="U691">
            <v>866.18577499999992</v>
          </cell>
          <cell r="V691">
            <v>493.90001499999994</v>
          </cell>
          <cell r="W691">
            <v>465.66981999999996</v>
          </cell>
          <cell r="X691">
            <v>21.003395000000001</v>
          </cell>
          <cell r="Y691">
            <v>70.349649999999997</v>
          </cell>
          <cell r="Z691">
            <v>7.226799999999999</v>
          </cell>
        </row>
        <row r="692">
          <cell r="Q692">
            <v>36908</v>
          </cell>
          <cell r="R692">
            <v>68.737829999999988</v>
          </cell>
          <cell r="S692">
            <v>229.47119999999998</v>
          </cell>
          <cell r="T692">
            <v>530.32836499999996</v>
          </cell>
          <cell r="U692">
            <v>847.20019999999988</v>
          </cell>
          <cell r="V692">
            <v>480.48577499999993</v>
          </cell>
          <cell r="W692">
            <v>466.82083</v>
          </cell>
          <cell r="X692">
            <v>8.3514199999999992</v>
          </cell>
          <cell r="Y692">
            <v>69.317395000000005</v>
          </cell>
          <cell r="Z692">
            <v>5.3135249999999994</v>
          </cell>
        </row>
        <row r="693">
          <cell r="Q693">
            <v>36909</v>
          </cell>
          <cell r="R693">
            <v>68.737829999999988</v>
          </cell>
          <cell r="S693">
            <v>227.57213499999997</v>
          </cell>
          <cell r="T693">
            <v>498.07369499999999</v>
          </cell>
          <cell r="U693">
            <v>854.07479499999988</v>
          </cell>
          <cell r="V693">
            <v>485.25627499999996</v>
          </cell>
          <cell r="W693">
            <v>458.90991999999994</v>
          </cell>
          <cell r="X693">
            <v>19.627054999999999</v>
          </cell>
          <cell r="Y693">
            <v>73.422055</v>
          </cell>
          <cell r="Z693">
            <v>6.7192999999999996</v>
          </cell>
        </row>
        <row r="694">
          <cell r="Q694">
            <v>36910</v>
          </cell>
          <cell r="R694">
            <v>63.166494999999991</v>
          </cell>
          <cell r="S694">
            <v>234.20008499999997</v>
          </cell>
          <cell r="T694">
            <v>500.85073499999999</v>
          </cell>
          <cell r="U694">
            <v>856.48338999999999</v>
          </cell>
          <cell r="V694">
            <v>468.32099999999991</v>
          </cell>
          <cell r="W694">
            <v>428.77964499999996</v>
          </cell>
          <cell r="X694">
            <v>37.389555000000001</v>
          </cell>
          <cell r="Y694">
            <v>91.709309999999988</v>
          </cell>
          <cell r="Z694">
            <v>2.1517999999999997</v>
          </cell>
        </row>
        <row r="695">
          <cell r="Q695">
            <v>36911</v>
          </cell>
          <cell r="R695">
            <v>67.026539999999997</v>
          </cell>
          <cell r="S695">
            <v>229.05301999999998</v>
          </cell>
          <cell r="T695">
            <v>589.93322499999999</v>
          </cell>
          <cell r="U695">
            <v>852.64059999999984</v>
          </cell>
          <cell r="V695">
            <v>474.05676499999993</v>
          </cell>
          <cell r="W695">
            <v>436.48958499999992</v>
          </cell>
          <cell r="X695">
            <v>20.190379999999998</v>
          </cell>
          <cell r="Y695">
            <v>83.417774999999992</v>
          </cell>
          <cell r="Z695">
            <v>17.376799999999999</v>
          </cell>
        </row>
        <row r="696">
          <cell r="Q696">
            <v>36912</v>
          </cell>
          <cell r="R696">
            <v>67.026539999999997</v>
          </cell>
          <cell r="S696">
            <v>229.05301999999998</v>
          </cell>
          <cell r="T696">
            <v>588.25441499999999</v>
          </cell>
          <cell r="U696">
            <v>848.06903999999986</v>
          </cell>
          <cell r="V696">
            <v>469.48520500000001</v>
          </cell>
          <cell r="W696">
            <v>434.53368</v>
          </cell>
          <cell r="X696">
            <v>17.574725000000001</v>
          </cell>
          <cell r="Y696">
            <v>83.417774999999992</v>
          </cell>
          <cell r="Z696">
            <v>17.376799999999999</v>
          </cell>
        </row>
        <row r="697">
          <cell r="Q697">
            <v>36913</v>
          </cell>
          <cell r="R697">
            <v>67.026539999999997</v>
          </cell>
          <cell r="S697">
            <v>229.05301999999998</v>
          </cell>
          <cell r="T697">
            <v>561.05647499999998</v>
          </cell>
          <cell r="U697">
            <v>839.32988999999998</v>
          </cell>
          <cell r="V697">
            <v>467.34862999999996</v>
          </cell>
          <cell r="W697">
            <v>433.39789499999995</v>
          </cell>
          <cell r="X697">
            <v>16.573934999999999</v>
          </cell>
          <cell r="Y697">
            <v>76.713699999999989</v>
          </cell>
          <cell r="Z697">
            <v>17.376799999999999</v>
          </cell>
        </row>
        <row r="698">
          <cell r="Q698">
            <v>36914</v>
          </cell>
          <cell r="R698">
            <v>73.681894999999997</v>
          </cell>
          <cell r="S698">
            <v>224.07647499999996</v>
          </cell>
          <cell r="T698">
            <v>535.59519999999986</v>
          </cell>
          <cell r="U698">
            <v>795.20377999999994</v>
          </cell>
          <cell r="V698">
            <v>491.37469499999997</v>
          </cell>
          <cell r="W698">
            <v>465.28107499999993</v>
          </cell>
          <cell r="X698">
            <v>8.7168199999999985</v>
          </cell>
          <cell r="Y698">
            <v>57.631699999999995</v>
          </cell>
          <cell r="Z698">
            <v>17.376799999999999</v>
          </cell>
        </row>
        <row r="699">
          <cell r="Q699">
            <v>36915</v>
          </cell>
          <cell r="R699">
            <v>81.91455999999998</v>
          </cell>
          <cell r="S699">
            <v>219.31206499999999</v>
          </cell>
          <cell r="T699">
            <v>588.78931999999986</v>
          </cell>
          <cell r="U699">
            <v>840.73059000000001</v>
          </cell>
          <cell r="V699">
            <v>533.60681499999998</v>
          </cell>
          <cell r="W699">
            <v>470.61895999999996</v>
          </cell>
          <cell r="X699">
            <v>50.686054999999996</v>
          </cell>
          <cell r="Y699">
            <v>57.458134999999999</v>
          </cell>
          <cell r="Z699">
            <v>12.301799999999998</v>
          </cell>
        </row>
        <row r="700">
          <cell r="Q700">
            <v>36916</v>
          </cell>
          <cell r="R700">
            <v>86.283119999999982</v>
          </cell>
          <cell r="S700">
            <v>212.92365499999997</v>
          </cell>
          <cell r="T700">
            <v>566.70697999999993</v>
          </cell>
          <cell r="U700">
            <v>837.01974999999993</v>
          </cell>
          <cell r="V700">
            <v>487.235525</v>
          </cell>
          <cell r="W700">
            <v>448.08798999999999</v>
          </cell>
          <cell r="X700">
            <v>18.491269999999997</v>
          </cell>
          <cell r="Y700">
            <v>50.984465</v>
          </cell>
          <cell r="Z700">
            <v>20.656264999999998</v>
          </cell>
        </row>
        <row r="701">
          <cell r="Q701">
            <v>36917</v>
          </cell>
          <cell r="R701">
            <v>92.002644999999987</v>
          </cell>
          <cell r="S701">
            <v>223.78415499999997</v>
          </cell>
          <cell r="T701">
            <v>551.56520999999998</v>
          </cell>
          <cell r="U701">
            <v>848.94803000000002</v>
          </cell>
          <cell r="V701">
            <v>463.97578499999997</v>
          </cell>
          <cell r="W701">
            <v>448.68379499999998</v>
          </cell>
          <cell r="X701">
            <v>8.0651899999999994</v>
          </cell>
          <cell r="Y701">
            <v>69.591444999999993</v>
          </cell>
          <cell r="Z701">
            <v>7.226799999999999</v>
          </cell>
        </row>
        <row r="702">
          <cell r="Q702">
            <v>36918</v>
          </cell>
          <cell r="R702">
            <v>98.702659999999995</v>
          </cell>
          <cell r="S702">
            <v>232.94249999999997</v>
          </cell>
          <cell r="T702">
            <v>530.740455</v>
          </cell>
          <cell r="U702">
            <v>858.22309999999993</v>
          </cell>
          <cell r="V702">
            <v>469.33295499999997</v>
          </cell>
          <cell r="W702">
            <v>430.09508499999993</v>
          </cell>
          <cell r="X702">
            <v>34.530299999999997</v>
          </cell>
          <cell r="Y702">
            <v>57.669254999999993</v>
          </cell>
          <cell r="Z702">
            <v>4.6892999999999994</v>
          </cell>
        </row>
        <row r="703">
          <cell r="Q703">
            <v>36919</v>
          </cell>
          <cell r="R703">
            <v>98.702659999999995</v>
          </cell>
          <cell r="S703">
            <v>227.66145499999996</v>
          </cell>
          <cell r="T703">
            <v>540.76459499999999</v>
          </cell>
          <cell r="U703">
            <v>852.69540999999992</v>
          </cell>
          <cell r="V703">
            <v>456.74390999999997</v>
          </cell>
          <cell r="W703">
            <v>393.40993999999995</v>
          </cell>
          <cell r="X703">
            <v>58.823309999999992</v>
          </cell>
          <cell r="Y703">
            <v>69.993385000000004</v>
          </cell>
          <cell r="Z703">
            <v>4.5106599999999997</v>
          </cell>
        </row>
        <row r="704">
          <cell r="Q704">
            <v>36920</v>
          </cell>
          <cell r="R704">
            <v>98.702659999999995</v>
          </cell>
          <cell r="S704">
            <v>233.22060999999997</v>
          </cell>
          <cell r="T704">
            <v>557.74351499999989</v>
          </cell>
          <cell r="U704">
            <v>860.61748499999987</v>
          </cell>
          <cell r="V704">
            <v>467.13953999999995</v>
          </cell>
          <cell r="W704">
            <v>431.52623499999999</v>
          </cell>
          <cell r="X704">
            <v>30.924004999999998</v>
          </cell>
          <cell r="Y704">
            <v>61.960674999999995</v>
          </cell>
          <cell r="Z704">
            <v>4.6892999999999994</v>
          </cell>
        </row>
        <row r="705">
          <cell r="Q705">
            <v>36921</v>
          </cell>
          <cell r="R705">
            <v>90.842499999999987</v>
          </cell>
          <cell r="S705">
            <v>245.4879</v>
          </cell>
          <cell r="T705">
            <v>568.96332499999994</v>
          </cell>
          <cell r="U705">
            <v>861.17877999999996</v>
          </cell>
          <cell r="V705">
            <v>450.08043499999991</v>
          </cell>
          <cell r="W705">
            <v>407.98229499999991</v>
          </cell>
          <cell r="X705">
            <v>26.751339999999999</v>
          </cell>
          <cell r="Y705">
            <v>75.173944999999989</v>
          </cell>
          <cell r="Z705">
            <v>15.346799999999998</v>
          </cell>
        </row>
        <row r="706">
          <cell r="Q706">
            <v>36922</v>
          </cell>
          <cell r="R706">
            <v>90.367479999999986</v>
          </cell>
          <cell r="S706">
            <v>230.22737499999997</v>
          </cell>
          <cell r="T706">
            <v>531.19111499999997</v>
          </cell>
          <cell r="U706">
            <v>839.38875999999993</v>
          </cell>
          <cell r="V706">
            <v>472.77278999999993</v>
          </cell>
          <cell r="W706">
            <v>415.18879499999997</v>
          </cell>
          <cell r="X706">
            <v>42.237194999999993</v>
          </cell>
          <cell r="Y706">
            <v>46.528614999999995</v>
          </cell>
          <cell r="Z706">
            <v>15.346799999999998</v>
          </cell>
        </row>
        <row r="707">
          <cell r="Q707">
            <v>36923</v>
          </cell>
          <cell r="R707">
            <v>97.684614999999994</v>
          </cell>
          <cell r="S707">
            <v>260.23990999999995</v>
          </cell>
          <cell r="T707">
            <v>525.90194999999994</v>
          </cell>
          <cell r="U707">
            <v>854.62492499999996</v>
          </cell>
          <cell r="V707">
            <v>398.11243499999995</v>
          </cell>
          <cell r="W707">
            <v>365.60198499999996</v>
          </cell>
          <cell r="X707">
            <v>28.45045</v>
          </cell>
          <cell r="Y707">
            <v>99.09546499999999</v>
          </cell>
          <cell r="Z707">
            <v>4.0599999999999996</v>
          </cell>
        </row>
        <row r="708">
          <cell r="Q708">
            <v>36924</v>
          </cell>
          <cell r="R708">
            <v>96.401654999999991</v>
          </cell>
          <cell r="S708">
            <v>270.73399499999999</v>
          </cell>
          <cell r="T708">
            <v>563.79088499999989</v>
          </cell>
          <cell r="U708">
            <v>866.37253499999986</v>
          </cell>
          <cell r="V708">
            <v>415.76429999999999</v>
          </cell>
          <cell r="W708">
            <v>346.20634999999993</v>
          </cell>
          <cell r="X708">
            <v>62.609259999999992</v>
          </cell>
          <cell r="Y708">
            <v>83.980085000000003</v>
          </cell>
          <cell r="Z708">
            <v>6.9486899999999991</v>
          </cell>
        </row>
        <row r="709">
          <cell r="Q709">
            <v>36925</v>
          </cell>
          <cell r="R709">
            <v>108.60195499999999</v>
          </cell>
          <cell r="S709">
            <v>245.55488999999997</v>
          </cell>
          <cell r="T709">
            <v>571.84084999999993</v>
          </cell>
          <cell r="U709">
            <v>857.1674999999999</v>
          </cell>
          <cell r="V709">
            <v>441.90968499999997</v>
          </cell>
          <cell r="W709">
            <v>399.37509499999999</v>
          </cell>
          <cell r="X709">
            <v>42.534589999999994</v>
          </cell>
          <cell r="Y709">
            <v>61.608469999999997</v>
          </cell>
          <cell r="Z709">
            <v>0</v>
          </cell>
        </row>
        <row r="710">
          <cell r="Q710">
            <v>36926</v>
          </cell>
          <cell r="R710">
            <v>99.048774999999978</v>
          </cell>
          <cell r="S710">
            <v>240.27181499999998</v>
          </cell>
          <cell r="T710">
            <v>551.79459999999995</v>
          </cell>
          <cell r="U710">
            <v>817.94688499999995</v>
          </cell>
          <cell r="V710">
            <v>414.64881499999996</v>
          </cell>
          <cell r="W710">
            <v>391.32106999999996</v>
          </cell>
          <cell r="X710">
            <v>23.327744999999997</v>
          </cell>
          <cell r="Y710">
            <v>64.484979999999993</v>
          </cell>
          <cell r="Z710">
            <v>0</v>
          </cell>
        </row>
        <row r="711">
          <cell r="Q711">
            <v>36927</v>
          </cell>
          <cell r="R711">
            <v>107.86404999999999</v>
          </cell>
          <cell r="S711">
            <v>250.04626499999998</v>
          </cell>
          <cell r="T711">
            <v>584.47556999999995</v>
          </cell>
          <cell r="U711">
            <v>856.60518999999999</v>
          </cell>
          <cell r="V711">
            <v>442.21113999999994</v>
          </cell>
          <cell r="W711">
            <v>403.65636499999994</v>
          </cell>
          <cell r="X711">
            <v>38.554774999999992</v>
          </cell>
          <cell r="Y711">
            <v>56.991234999999996</v>
          </cell>
          <cell r="Z711">
            <v>0</v>
          </cell>
        </row>
        <row r="712">
          <cell r="Q712">
            <v>36928</v>
          </cell>
          <cell r="R712">
            <v>97.351694999999992</v>
          </cell>
          <cell r="S712">
            <v>251.78597499999998</v>
          </cell>
          <cell r="T712">
            <v>563.86903999999993</v>
          </cell>
          <cell r="U712">
            <v>830.624235</v>
          </cell>
          <cell r="V712">
            <v>409.23176000000001</v>
          </cell>
          <cell r="W712">
            <v>363.32533999999998</v>
          </cell>
          <cell r="X712">
            <v>38.957729999999991</v>
          </cell>
          <cell r="Y712">
            <v>62.292579999999994</v>
          </cell>
          <cell r="Z712">
            <v>6.9486899999999991</v>
          </cell>
        </row>
        <row r="713">
          <cell r="Q713">
            <v>36929</v>
          </cell>
          <cell r="R713">
            <v>107.54127999999999</v>
          </cell>
          <cell r="S713">
            <v>259.94251499999996</v>
          </cell>
          <cell r="T713">
            <v>549.55855499999996</v>
          </cell>
          <cell r="U713">
            <v>848.06700999999987</v>
          </cell>
          <cell r="V713">
            <v>406.73993499999995</v>
          </cell>
          <cell r="W713">
            <v>345.462355</v>
          </cell>
          <cell r="X713">
            <v>54.328890000000001</v>
          </cell>
          <cell r="Y713">
            <v>74.350779999999986</v>
          </cell>
          <cell r="Z713">
            <v>6.9486899999999991</v>
          </cell>
        </row>
        <row r="714">
          <cell r="Q714">
            <v>36930</v>
          </cell>
          <cell r="R714">
            <v>97.341544999999996</v>
          </cell>
          <cell r="S714">
            <v>265.42757499999999</v>
          </cell>
          <cell r="T714">
            <v>512.01674999999989</v>
          </cell>
          <cell r="U714">
            <v>853.6018049999999</v>
          </cell>
          <cell r="V714">
            <v>407.82395500000001</v>
          </cell>
          <cell r="W714">
            <v>333.29960999999997</v>
          </cell>
          <cell r="X714">
            <v>60.218934999999995</v>
          </cell>
          <cell r="Y714">
            <v>83.211729999999989</v>
          </cell>
          <cell r="Z714">
            <v>14.305409999999998</v>
          </cell>
        </row>
        <row r="715">
          <cell r="Q715">
            <v>36931</v>
          </cell>
          <cell r="R715">
            <v>97.351694999999992</v>
          </cell>
          <cell r="S715">
            <v>265.27633999999995</v>
          </cell>
          <cell r="T715">
            <v>498.61976499999992</v>
          </cell>
          <cell r="U715">
            <v>830.08628499999986</v>
          </cell>
          <cell r="V715">
            <v>438.60687499999995</v>
          </cell>
          <cell r="W715">
            <v>339.12266499999998</v>
          </cell>
          <cell r="X715">
            <v>90.105609999999999</v>
          </cell>
          <cell r="Y715">
            <v>75.033874999999995</v>
          </cell>
          <cell r="Z715">
            <v>9.3785999999999987</v>
          </cell>
        </row>
        <row r="716">
          <cell r="Q716">
            <v>36932</v>
          </cell>
          <cell r="R716">
            <v>83.086884999999981</v>
          </cell>
          <cell r="S716">
            <v>267.71335499999998</v>
          </cell>
          <cell r="T716">
            <v>557.45728499999996</v>
          </cell>
          <cell r="U716">
            <v>843.06001499999991</v>
          </cell>
          <cell r="V716">
            <v>453.67962499999999</v>
          </cell>
          <cell r="W716">
            <v>381.21877499999994</v>
          </cell>
          <cell r="X716">
            <v>51.63711</v>
          </cell>
          <cell r="Y716">
            <v>84.762649999999994</v>
          </cell>
          <cell r="Z716">
            <v>20.823739999999997</v>
          </cell>
        </row>
        <row r="717">
          <cell r="Q717">
            <v>36933</v>
          </cell>
          <cell r="R717">
            <v>83.086884999999981</v>
          </cell>
          <cell r="S717">
            <v>267.71335499999998</v>
          </cell>
          <cell r="T717">
            <v>558.40833999999984</v>
          </cell>
          <cell r="U717">
            <v>846.04106999999988</v>
          </cell>
          <cell r="V717">
            <v>450.78890499999994</v>
          </cell>
          <cell r="W717">
            <v>373.10587999999996</v>
          </cell>
          <cell r="X717">
            <v>56.798384999999996</v>
          </cell>
          <cell r="Y717">
            <v>89.881294999999994</v>
          </cell>
          <cell r="Z717">
            <v>20.884639999999997</v>
          </cell>
        </row>
        <row r="718">
          <cell r="Q718">
            <v>36934</v>
          </cell>
          <cell r="R718">
            <v>83.086884999999981</v>
          </cell>
          <cell r="S718">
            <v>267.71335499999998</v>
          </cell>
          <cell r="T718">
            <v>552.37517999999989</v>
          </cell>
          <cell r="U718">
            <v>830.61915999999997</v>
          </cell>
          <cell r="V718">
            <v>445.74739999999997</v>
          </cell>
          <cell r="W718">
            <v>376.73450499999996</v>
          </cell>
          <cell r="X718">
            <v>48.128254999999996</v>
          </cell>
          <cell r="Y718">
            <v>80.254019999999997</v>
          </cell>
          <cell r="Z718">
            <v>20.884639999999997</v>
          </cell>
        </row>
        <row r="719">
          <cell r="Q719">
            <v>36935</v>
          </cell>
          <cell r="R719">
            <v>102.59112499999999</v>
          </cell>
          <cell r="S719">
            <v>268.64410999999996</v>
          </cell>
          <cell r="T719">
            <v>606.68072499999994</v>
          </cell>
          <cell r="U719">
            <v>857.95716999999991</v>
          </cell>
          <cell r="V719">
            <v>404.752565</v>
          </cell>
          <cell r="W719">
            <v>332.01258999999999</v>
          </cell>
          <cell r="X719">
            <v>69.21487999999998</v>
          </cell>
          <cell r="Y719">
            <v>82.476869999999991</v>
          </cell>
          <cell r="Z719">
            <v>3.5250949999999994</v>
          </cell>
        </row>
        <row r="720">
          <cell r="Q720">
            <v>36936</v>
          </cell>
          <cell r="R720">
            <v>102.59112499999999</v>
          </cell>
          <cell r="S720">
            <v>268.622795</v>
          </cell>
          <cell r="T720">
            <v>575.0320099999999</v>
          </cell>
          <cell r="U720">
            <v>860.82454499999983</v>
          </cell>
          <cell r="V720">
            <v>399.13149499999997</v>
          </cell>
          <cell r="W720">
            <v>333.62644</v>
          </cell>
          <cell r="X720">
            <v>52.310054999999991</v>
          </cell>
          <cell r="Y720">
            <v>90.783629999999988</v>
          </cell>
          <cell r="Z720">
            <v>13.194999999999999</v>
          </cell>
        </row>
        <row r="721">
          <cell r="Q721">
            <v>36937</v>
          </cell>
          <cell r="R721">
            <v>102.59112499999999</v>
          </cell>
          <cell r="S721">
            <v>261.59087499999998</v>
          </cell>
          <cell r="T721">
            <v>547.62599499999999</v>
          </cell>
          <cell r="U721">
            <v>866.20607499999994</v>
          </cell>
          <cell r="V721">
            <v>423.25905999999998</v>
          </cell>
          <cell r="W721">
            <v>333.70763999999997</v>
          </cell>
          <cell r="X721">
            <v>84.47641999999999</v>
          </cell>
          <cell r="Y721">
            <v>79.069514999999996</v>
          </cell>
          <cell r="Z721">
            <v>5.0749999999999993</v>
          </cell>
        </row>
        <row r="722">
          <cell r="Q722">
            <v>36938</v>
          </cell>
          <cell r="R722">
            <v>97.213654999999989</v>
          </cell>
          <cell r="S722">
            <v>261.7482</v>
          </cell>
          <cell r="T722">
            <v>576.53827000000001</v>
          </cell>
          <cell r="U722">
            <v>866.03453999999988</v>
          </cell>
          <cell r="V722">
            <v>420.50232</v>
          </cell>
          <cell r="W722">
            <v>312.31346999999994</v>
          </cell>
          <cell r="X722">
            <v>103.11385</v>
          </cell>
          <cell r="Y722">
            <v>86.671864999999997</v>
          </cell>
          <cell r="Z722">
            <v>5.0749999999999993</v>
          </cell>
        </row>
        <row r="723">
          <cell r="Q723">
            <v>36939</v>
          </cell>
          <cell r="R723">
            <v>92.492890000000003</v>
          </cell>
          <cell r="S723">
            <v>255.45722999999995</v>
          </cell>
          <cell r="T723">
            <v>615.85226499999987</v>
          </cell>
          <cell r="U723">
            <v>874.47223499999984</v>
          </cell>
          <cell r="V723">
            <v>455.96540499999992</v>
          </cell>
          <cell r="W723">
            <v>335.36615</v>
          </cell>
          <cell r="X723">
            <v>120.59925499999999</v>
          </cell>
          <cell r="Y723">
            <v>70.658209999999997</v>
          </cell>
          <cell r="Z723">
            <v>0</v>
          </cell>
        </row>
        <row r="724">
          <cell r="Q724">
            <v>36940</v>
          </cell>
          <cell r="R724">
            <v>92.492890000000003</v>
          </cell>
          <cell r="S724">
            <v>255.63891499999997</v>
          </cell>
          <cell r="T724">
            <v>613.89026999999987</v>
          </cell>
          <cell r="U724">
            <v>861.46399499999984</v>
          </cell>
          <cell r="V724">
            <v>443.10433999999992</v>
          </cell>
          <cell r="W724">
            <v>330.88086499999997</v>
          </cell>
          <cell r="X724">
            <v>112.22347499999999</v>
          </cell>
          <cell r="Y724">
            <v>70.329350000000005</v>
          </cell>
          <cell r="Z724">
            <v>0</v>
          </cell>
        </row>
        <row r="725">
          <cell r="Q725">
            <v>36941</v>
          </cell>
          <cell r="R725">
            <v>92.492890000000003</v>
          </cell>
          <cell r="S725">
            <v>255.63891499999997</v>
          </cell>
          <cell r="T725">
            <v>612.50479499999994</v>
          </cell>
          <cell r="U725">
            <v>858.27587999999992</v>
          </cell>
          <cell r="V725">
            <v>439.88272999999998</v>
          </cell>
          <cell r="W725">
            <v>331.99432000000002</v>
          </cell>
          <cell r="X725">
            <v>107.88840999999999</v>
          </cell>
          <cell r="Y725">
            <v>70.362844999999993</v>
          </cell>
          <cell r="Z725">
            <v>0</v>
          </cell>
        </row>
        <row r="726">
          <cell r="Q726">
            <v>36942</v>
          </cell>
          <cell r="R726">
            <v>92.492890000000003</v>
          </cell>
          <cell r="S726">
            <v>255.13141499999998</v>
          </cell>
          <cell r="T726">
            <v>577.05693499999995</v>
          </cell>
          <cell r="U726">
            <v>855.6125199999999</v>
          </cell>
          <cell r="V726">
            <v>437.72686999999996</v>
          </cell>
          <cell r="W726">
            <v>331.02194999999995</v>
          </cell>
          <cell r="X726">
            <v>106.70491999999999</v>
          </cell>
          <cell r="Y726">
            <v>70.362844999999993</v>
          </cell>
          <cell r="Z726">
            <v>0</v>
          </cell>
        </row>
        <row r="727">
          <cell r="Q727">
            <v>36943</v>
          </cell>
          <cell r="R727">
            <v>102.60330499999999</v>
          </cell>
          <cell r="S727">
            <v>245.23516499999997</v>
          </cell>
          <cell r="T727">
            <v>575.61766499999999</v>
          </cell>
          <cell r="U727">
            <v>861.32189499999993</v>
          </cell>
          <cell r="V727">
            <v>441.61431999999996</v>
          </cell>
          <cell r="W727">
            <v>327.10303499999998</v>
          </cell>
          <cell r="X727">
            <v>111.46628499999998</v>
          </cell>
          <cell r="Y727">
            <v>71.970604999999992</v>
          </cell>
          <cell r="Z727">
            <v>3.0449999999999999</v>
          </cell>
        </row>
        <row r="728">
          <cell r="Q728">
            <v>36944</v>
          </cell>
          <cell r="R728">
            <v>97.225834999999989</v>
          </cell>
          <cell r="S728">
            <v>259.21272999999997</v>
          </cell>
          <cell r="T728">
            <v>574.32252499999993</v>
          </cell>
          <cell r="U728">
            <v>855.02077499999996</v>
          </cell>
          <cell r="V728">
            <v>429.18970499999995</v>
          </cell>
          <cell r="W728">
            <v>313.62891000000002</v>
          </cell>
          <cell r="X728">
            <v>108.12084499999999</v>
          </cell>
          <cell r="Y728">
            <v>70.712004999999991</v>
          </cell>
          <cell r="Z728">
            <v>7.4399499999999996</v>
          </cell>
        </row>
        <row r="729">
          <cell r="Q729">
            <v>36945</v>
          </cell>
          <cell r="R729">
            <v>99.864834999999985</v>
          </cell>
          <cell r="S729">
            <v>259.55174</v>
          </cell>
          <cell r="T729">
            <v>577.55529999999987</v>
          </cell>
          <cell r="U729">
            <v>859.66541499999994</v>
          </cell>
          <cell r="V729">
            <v>429.06688999999994</v>
          </cell>
          <cell r="W729">
            <v>319.84273999999994</v>
          </cell>
          <cell r="X729">
            <v>105.6818</v>
          </cell>
          <cell r="Y729">
            <v>71.283450000000002</v>
          </cell>
          <cell r="Z729">
            <v>3.5423499999999999</v>
          </cell>
        </row>
        <row r="730">
          <cell r="Q730">
            <v>36946</v>
          </cell>
          <cell r="R730">
            <v>101.58830499999999</v>
          </cell>
          <cell r="S730">
            <v>264.79624499999994</v>
          </cell>
          <cell r="T730">
            <v>586.90141999999992</v>
          </cell>
          <cell r="U730">
            <v>858.20076999999992</v>
          </cell>
          <cell r="V730">
            <v>419.17672999999996</v>
          </cell>
          <cell r="W730">
            <v>341.68350999999996</v>
          </cell>
          <cell r="X730">
            <v>74.448219999999992</v>
          </cell>
          <cell r="Y730">
            <v>72.740989999999996</v>
          </cell>
          <cell r="Z730">
            <v>3.0449999999999999</v>
          </cell>
        </row>
        <row r="731">
          <cell r="Q731">
            <v>36947</v>
          </cell>
          <cell r="R731">
            <v>100.15512499999998</v>
          </cell>
          <cell r="S731">
            <v>264.79624499999994</v>
          </cell>
          <cell r="T731">
            <v>533.59564999999998</v>
          </cell>
          <cell r="U731">
            <v>846.01670999999988</v>
          </cell>
          <cell r="V731">
            <v>412.26153499999992</v>
          </cell>
          <cell r="W731">
            <v>342.26916499999999</v>
          </cell>
          <cell r="X731">
            <v>76.449799999999982</v>
          </cell>
          <cell r="Y731">
            <v>74.175184999999985</v>
          </cell>
          <cell r="Z731">
            <v>3.0449999999999999</v>
          </cell>
        </row>
        <row r="732">
          <cell r="Q732">
            <v>36948</v>
          </cell>
          <cell r="R732">
            <v>101.58830499999999</v>
          </cell>
          <cell r="S732">
            <v>264.79624499999994</v>
          </cell>
          <cell r="T732">
            <v>533.59564999999998</v>
          </cell>
          <cell r="U732">
            <v>846.01670999999988</v>
          </cell>
          <cell r="V732">
            <v>407.29107999999997</v>
          </cell>
          <cell r="W732">
            <v>330.25156499999997</v>
          </cell>
          <cell r="X732">
            <v>73.994514999999993</v>
          </cell>
          <cell r="Y732">
            <v>73.713359999999994</v>
          </cell>
          <cell r="Z732">
            <v>3.0449999999999999</v>
          </cell>
        </row>
        <row r="733">
          <cell r="Q733">
            <v>36949</v>
          </cell>
          <cell r="R733">
            <v>102.60330499999999</v>
          </cell>
          <cell r="S733">
            <v>250.33147999999997</v>
          </cell>
          <cell r="T733">
            <v>480.29698499999995</v>
          </cell>
          <cell r="U733">
            <v>861.18588499999987</v>
          </cell>
          <cell r="V733">
            <v>435.37511499999994</v>
          </cell>
          <cell r="W733">
            <v>348.72862499999997</v>
          </cell>
          <cell r="X733">
            <v>83.601489999999998</v>
          </cell>
          <cell r="Y733">
            <v>72.977484999999987</v>
          </cell>
          <cell r="Z733">
            <v>3.0449999999999999</v>
          </cell>
        </row>
        <row r="734">
          <cell r="Q734">
            <v>36950</v>
          </cell>
          <cell r="R734">
            <v>102.26936999999998</v>
          </cell>
          <cell r="S734">
            <v>254.54778999999996</v>
          </cell>
          <cell r="T734">
            <v>525.55075999999997</v>
          </cell>
          <cell r="U734">
            <v>861.85781499999985</v>
          </cell>
          <cell r="V734">
            <v>434.55600999999996</v>
          </cell>
          <cell r="W734">
            <v>326.15299499999998</v>
          </cell>
          <cell r="X734">
            <v>105.35801499999999</v>
          </cell>
          <cell r="Y734">
            <v>70.586145000000002</v>
          </cell>
          <cell r="Z734">
            <v>3.0449999999999999</v>
          </cell>
        </row>
        <row r="735">
          <cell r="Q735">
            <v>36951</v>
          </cell>
          <cell r="R735">
            <v>100.67886499999999</v>
          </cell>
          <cell r="S735">
            <v>268.127475</v>
          </cell>
          <cell r="T735">
            <v>532.64560999999992</v>
          </cell>
          <cell r="U735">
            <v>863.91014499999994</v>
          </cell>
          <cell r="V735">
            <v>402.82812499999994</v>
          </cell>
          <cell r="W735">
            <v>354.23601499999995</v>
          </cell>
          <cell r="X735">
            <v>43.517109999999995</v>
          </cell>
          <cell r="Y735">
            <v>92.636004999999983</v>
          </cell>
          <cell r="Z735">
            <v>5.0749999999999993</v>
          </cell>
        </row>
        <row r="736">
          <cell r="Q736">
            <v>36952</v>
          </cell>
          <cell r="R736">
            <v>97.179144999999991</v>
          </cell>
          <cell r="S736">
            <v>273.163905</v>
          </cell>
          <cell r="T736">
            <v>548.15582499999994</v>
          </cell>
          <cell r="U736">
            <v>858.05156499999987</v>
          </cell>
          <cell r="V736">
            <v>382.17896499999995</v>
          </cell>
          <cell r="W736">
            <v>333.30772999999999</v>
          </cell>
          <cell r="X736">
            <v>39.61139</v>
          </cell>
          <cell r="Y736">
            <v>105.88987499999999</v>
          </cell>
          <cell r="Z736">
            <v>9.2598449999999985</v>
          </cell>
        </row>
        <row r="737">
          <cell r="Q737">
            <v>36953</v>
          </cell>
          <cell r="R737">
            <v>97.295869999999994</v>
          </cell>
          <cell r="S737">
            <v>262.22930999999994</v>
          </cell>
          <cell r="T737">
            <v>586.19294999999988</v>
          </cell>
          <cell r="U737">
            <v>842.95546999999999</v>
          </cell>
          <cell r="V737">
            <v>377.33031</v>
          </cell>
          <cell r="W737">
            <v>319.93205999999998</v>
          </cell>
          <cell r="X737">
            <v>57.39824999999999</v>
          </cell>
          <cell r="Y737">
            <v>106.46030499999999</v>
          </cell>
          <cell r="Z737">
            <v>0</v>
          </cell>
        </row>
        <row r="738">
          <cell r="Q738">
            <v>36954</v>
          </cell>
          <cell r="R738">
            <v>97.295869999999994</v>
          </cell>
          <cell r="S738">
            <v>264.9556</v>
          </cell>
          <cell r="T738">
            <v>607.92105499999991</v>
          </cell>
          <cell r="U738">
            <v>836.85227499999996</v>
          </cell>
          <cell r="V738">
            <v>363.72220499999992</v>
          </cell>
          <cell r="W738">
            <v>298.10955999999999</v>
          </cell>
          <cell r="X738">
            <v>65.612645000000001</v>
          </cell>
          <cell r="Y738">
            <v>111.23892499999999</v>
          </cell>
          <cell r="Z738">
            <v>0</v>
          </cell>
        </row>
        <row r="739">
          <cell r="Q739">
            <v>36955</v>
          </cell>
          <cell r="R739">
            <v>97.295869999999994</v>
          </cell>
          <cell r="S739">
            <v>264.91906</v>
          </cell>
          <cell r="T739">
            <v>586.88822499999992</v>
          </cell>
          <cell r="U739">
            <v>824.06428999999991</v>
          </cell>
          <cell r="V739">
            <v>390.00461499999994</v>
          </cell>
          <cell r="W739">
            <v>329.60906999999997</v>
          </cell>
          <cell r="X739">
            <v>60.395544999999991</v>
          </cell>
          <cell r="Y739">
            <v>106.878485</v>
          </cell>
          <cell r="Z739">
            <v>0</v>
          </cell>
        </row>
        <row r="740">
          <cell r="Q740">
            <v>36956</v>
          </cell>
          <cell r="R740">
            <v>97.295869999999994</v>
          </cell>
          <cell r="S740">
            <v>238.20121499999999</v>
          </cell>
          <cell r="T740">
            <v>578.4870699999999</v>
          </cell>
          <cell r="U740">
            <v>856.55038000000002</v>
          </cell>
          <cell r="V740">
            <v>411.56930499999999</v>
          </cell>
          <cell r="W740">
            <v>333.30975999999998</v>
          </cell>
          <cell r="X740">
            <v>78.259544999999989</v>
          </cell>
          <cell r="Y740">
            <v>109.84431499999999</v>
          </cell>
          <cell r="Z740">
            <v>0</v>
          </cell>
        </row>
        <row r="741">
          <cell r="Q741">
            <v>36957</v>
          </cell>
          <cell r="R741">
            <v>96.585369999999998</v>
          </cell>
          <cell r="S741">
            <v>248.59785999999997</v>
          </cell>
          <cell r="T741">
            <v>548.17714000000001</v>
          </cell>
          <cell r="U741">
            <v>844.16433499999994</v>
          </cell>
          <cell r="V741">
            <v>389.95893999999998</v>
          </cell>
          <cell r="W741">
            <v>329.31573499999996</v>
          </cell>
          <cell r="X741">
            <v>57.598204999999993</v>
          </cell>
          <cell r="Y741">
            <v>109.38248999999999</v>
          </cell>
          <cell r="Z741">
            <v>3.0449999999999999</v>
          </cell>
        </row>
        <row r="742">
          <cell r="Q742">
            <v>36958</v>
          </cell>
          <cell r="R742">
            <v>101.537555</v>
          </cell>
          <cell r="S742">
            <v>267.10536999999999</v>
          </cell>
          <cell r="T742">
            <v>572.8599099999999</v>
          </cell>
          <cell r="U742">
            <v>850.99325499999998</v>
          </cell>
          <cell r="V742">
            <v>368.30695999999995</v>
          </cell>
          <cell r="W742">
            <v>304.34165999999999</v>
          </cell>
          <cell r="X742">
            <v>63.965299999999999</v>
          </cell>
          <cell r="Y742">
            <v>114.40369499999998</v>
          </cell>
          <cell r="Z742">
            <v>0</v>
          </cell>
        </row>
        <row r="743">
          <cell r="Q743">
            <v>36959</v>
          </cell>
          <cell r="R743">
            <v>96.93656</v>
          </cell>
          <cell r="S743">
            <v>259.18633999999997</v>
          </cell>
          <cell r="T743">
            <v>586.82224999999994</v>
          </cell>
          <cell r="U743">
            <v>859.1670499999999</v>
          </cell>
          <cell r="V743">
            <v>390.53038499999997</v>
          </cell>
          <cell r="W743">
            <v>320.85773999999998</v>
          </cell>
          <cell r="X743">
            <v>69.672644999999989</v>
          </cell>
          <cell r="Y743">
            <v>112.87409</v>
          </cell>
          <cell r="Z743">
            <v>0</v>
          </cell>
        </row>
        <row r="744">
          <cell r="Q744">
            <v>36960</v>
          </cell>
          <cell r="R744">
            <v>95.462779999999995</v>
          </cell>
          <cell r="S744">
            <v>254.16919499999997</v>
          </cell>
          <cell r="T744">
            <v>599.1484099999999</v>
          </cell>
          <cell r="U744">
            <v>848.83942499999989</v>
          </cell>
          <cell r="V744">
            <v>386.52519499999994</v>
          </cell>
          <cell r="W744">
            <v>323.03998999999999</v>
          </cell>
          <cell r="X744">
            <v>63.485204999999993</v>
          </cell>
          <cell r="Y744">
            <v>113.04257999999999</v>
          </cell>
          <cell r="Z744">
            <v>0</v>
          </cell>
        </row>
        <row r="745">
          <cell r="Q745">
            <v>36961</v>
          </cell>
          <cell r="R745">
            <v>95.41</v>
          </cell>
          <cell r="S745">
            <v>254.13468499999996</v>
          </cell>
          <cell r="T745">
            <v>588.40260499999988</v>
          </cell>
          <cell r="U745">
            <v>845.16613999999993</v>
          </cell>
          <cell r="V745">
            <v>382.88134499999995</v>
          </cell>
          <cell r="W745">
            <v>317.32959999999997</v>
          </cell>
          <cell r="X745">
            <v>65.551744999999997</v>
          </cell>
          <cell r="Y745">
            <v>113.10043499999999</v>
          </cell>
          <cell r="Z745">
            <v>0</v>
          </cell>
        </row>
        <row r="746">
          <cell r="Q746">
            <v>36962</v>
          </cell>
          <cell r="R746">
            <v>95.46074999999999</v>
          </cell>
          <cell r="S746">
            <v>254.13569999999996</v>
          </cell>
          <cell r="T746">
            <v>560.1724099999999</v>
          </cell>
          <cell r="U746">
            <v>846.87641499999995</v>
          </cell>
          <cell r="V746">
            <v>384.65048999999999</v>
          </cell>
          <cell r="W746">
            <v>319.68947499999996</v>
          </cell>
          <cell r="X746">
            <v>64.961015000000003</v>
          </cell>
          <cell r="Y746">
            <v>112.98979999999999</v>
          </cell>
          <cell r="Z746">
            <v>0</v>
          </cell>
        </row>
        <row r="747">
          <cell r="Q747">
            <v>36963</v>
          </cell>
          <cell r="R747">
            <v>95.222224999999995</v>
          </cell>
          <cell r="S747">
            <v>239.57247999999998</v>
          </cell>
          <cell r="T747">
            <v>601.8026349999999</v>
          </cell>
          <cell r="U747">
            <v>848.46691999999996</v>
          </cell>
          <cell r="V747">
            <v>401.55429999999996</v>
          </cell>
          <cell r="W747">
            <v>339.23735999999997</v>
          </cell>
          <cell r="X747">
            <v>62.316939999999995</v>
          </cell>
          <cell r="Y747">
            <v>113.04055</v>
          </cell>
          <cell r="Z747">
            <v>0</v>
          </cell>
        </row>
        <row r="748">
          <cell r="Q748">
            <v>36964</v>
          </cell>
          <cell r="R748">
            <v>97.589204999999993</v>
          </cell>
          <cell r="S748">
            <v>261.51474999999994</v>
          </cell>
          <cell r="T748">
            <v>629.44412999999997</v>
          </cell>
          <cell r="U748">
            <v>848.94599999999991</v>
          </cell>
          <cell r="V748">
            <v>396.43869999999993</v>
          </cell>
          <cell r="W748">
            <v>366.41499999999996</v>
          </cell>
          <cell r="X748">
            <v>30.023699999999995</v>
          </cell>
          <cell r="Y748">
            <v>93.763669999999991</v>
          </cell>
          <cell r="Z748">
            <v>0</v>
          </cell>
        </row>
        <row r="749">
          <cell r="Q749">
            <v>36965</v>
          </cell>
          <cell r="R749">
            <v>95.222224999999995</v>
          </cell>
          <cell r="S749">
            <v>252.92074499999998</v>
          </cell>
          <cell r="T749">
            <v>617.04184499999997</v>
          </cell>
          <cell r="U749">
            <v>833.93110499999989</v>
          </cell>
          <cell r="V749">
            <v>403.65128999999996</v>
          </cell>
          <cell r="W749">
            <v>368.83881999999994</v>
          </cell>
          <cell r="X749">
            <v>34.812469999999998</v>
          </cell>
          <cell r="Y749">
            <v>82.497169999999997</v>
          </cell>
          <cell r="Z749">
            <v>0</v>
          </cell>
        </row>
        <row r="750">
          <cell r="Q750">
            <v>36966</v>
          </cell>
          <cell r="R750">
            <v>95.222224999999995</v>
          </cell>
          <cell r="S750">
            <v>258.18149</v>
          </cell>
          <cell r="T750">
            <v>632.29018999999994</v>
          </cell>
          <cell r="U750">
            <v>845.82994999999994</v>
          </cell>
          <cell r="V750">
            <v>395.68353999999999</v>
          </cell>
          <cell r="W750">
            <v>368.07452499999994</v>
          </cell>
          <cell r="X750">
            <v>27.609014999999999</v>
          </cell>
          <cell r="Y750">
            <v>97.103020000000001</v>
          </cell>
          <cell r="Z750">
            <v>0</v>
          </cell>
        </row>
        <row r="751">
          <cell r="Q751">
            <v>36967</v>
          </cell>
          <cell r="R751">
            <v>100.19470999999999</v>
          </cell>
          <cell r="S751">
            <v>246.34861999999998</v>
          </cell>
          <cell r="T751">
            <v>603.23682999999994</v>
          </cell>
          <cell r="U751">
            <v>822.75595499999986</v>
          </cell>
          <cell r="V751">
            <v>383.80397999999997</v>
          </cell>
          <cell r="W751">
            <v>359.30187999999998</v>
          </cell>
          <cell r="X751">
            <v>24.502099999999999</v>
          </cell>
          <cell r="Y751">
            <v>92.768969999999982</v>
          </cell>
          <cell r="Z751">
            <v>0</v>
          </cell>
        </row>
        <row r="752">
          <cell r="Q752">
            <v>36968</v>
          </cell>
          <cell r="R752">
            <v>100.19470999999999</v>
          </cell>
          <cell r="S752">
            <v>241.692815</v>
          </cell>
          <cell r="T752">
            <v>620.11830999999984</v>
          </cell>
          <cell r="U752">
            <v>837.45010999999988</v>
          </cell>
          <cell r="V752">
            <v>404.25622999999996</v>
          </cell>
          <cell r="W752">
            <v>366.36932499999995</v>
          </cell>
          <cell r="X752">
            <v>37.886904999999992</v>
          </cell>
          <cell r="Y752">
            <v>91.666679999999985</v>
          </cell>
          <cell r="Z752">
            <v>0</v>
          </cell>
        </row>
        <row r="753">
          <cell r="Q753">
            <v>36969</v>
          </cell>
          <cell r="R753">
            <v>100.19470999999999</v>
          </cell>
          <cell r="S753">
            <v>245.77412999999999</v>
          </cell>
          <cell r="T753">
            <v>610.58644499999991</v>
          </cell>
          <cell r="U753">
            <v>842.68446499999993</v>
          </cell>
          <cell r="V753">
            <v>408.04522499999996</v>
          </cell>
          <cell r="W753">
            <v>366.43935999999997</v>
          </cell>
          <cell r="X753">
            <v>41.605864999999994</v>
          </cell>
          <cell r="Y753">
            <v>88.688669999999988</v>
          </cell>
          <cell r="Z753">
            <v>0</v>
          </cell>
        </row>
        <row r="754">
          <cell r="Q754">
            <v>36970</v>
          </cell>
          <cell r="R754">
            <v>100.19470999999999</v>
          </cell>
          <cell r="S754">
            <v>252.04378499999996</v>
          </cell>
          <cell r="T754">
            <v>607.87233499999991</v>
          </cell>
          <cell r="U754">
            <v>845.79036499999995</v>
          </cell>
          <cell r="V754">
            <v>405.21743499999997</v>
          </cell>
          <cell r="W754">
            <v>385.49090999999993</v>
          </cell>
          <cell r="X754">
            <v>19.726524999999995</v>
          </cell>
          <cell r="Y754">
            <v>88.694759999999988</v>
          </cell>
          <cell r="Z754">
            <v>0</v>
          </cell>
        </row>
        <row r="755">
          <cell r="Q755">
            <v>36971</v>
          </cell>
          <cell r="R755">
            <v>91.094219999999993</v>
          </cell>
          <cell r="S755">
            <v>236.75889999999995</v>
          </cell>
          <cell r="T755">
            <v>594.08457499999986</v>
          </cell>
          <cell r="U755">
            <v>846.09587999999985</v>
          </cell>
          <cell r="V755">
            <v>422.16285999999991</v>
          </cell>
          <cell r="W755">
            <v>391.93615999999997</v>
          </cell>
          <cell r="X755">
            <v>30.226699999999997</v>
          </cell>
          <cell r="Y755">
            <v>96.440224999999998</v>
          </cell>
          <cell r="Z755">
            <v>0</v>
          </cell>
        </row>
        <row r="756">
          <cell r="Q756">
            <v>36972</v>
          </cell>
          <cell r="R756">
            <v>88.541494999999998</v>
          </cell>
          <cell r="S756">
            <v>243.92378499999995</v>
          </cell>
          <cell r="T756">
            <v>608.45088499999986</v>
          </cell>
          <cell r="U756">
            <v>845.49905999999999</v>
          </cell>
          <cell r="V756">
            <v>416.96301499999993</v>
          </cell>
          <cell r="W756">
            <v>377.31203999999997</v>
          </cell>
          <cell r="X756">
            <v>39.650974999999995</v>
          </cell>
          <cell r="Y756">
            <v>96.431089999999998</v>
          </cell>
          <cell r="Z756">
            <v>0</v>
          </cell>
        </row>
        <row r="757">
          <cell r="Q757">
            <v>36973</v>
          </cell>
          <cell r="R757">
            <v>88.541494999999998</v>
          </cell>
          <cell r="S757">
            <v>256.97161</v>
          </cell>
          <cell r="T757">
            <v>619.13883499999997</v>
          </cell>
          <cell r="U757">
            <v>845.16004999999984</v>
          </cell>
          <cell r="V757">
            <v>403.22397499999994</v>
          </cell>
          <cell r="W757">
            <v>361.99772000000002</v>
          </cell>
          <cell r="X757">
            <v>41.226254999999995</v>
          </cell>
          <cell r="Y757">
            <v>96.783294999999981</v>
          </cell>
          <cell r="Z757">
            <v>0</v>
          </cell>
        </row>
        <row r="758">
          <cell r="Q758">
            <v>36974</v>
          </cell>
          <cell r="R758">
            <v>97.839909999999989</v>
          </cell>
          <cell r="S758">
            <v>245.77412999999999</v>
          </cell>
          <cell r="T758">
            <v>614.36427499999991</v>
          </cell>
          <cell r="U758">
            <v>839.61205999999981</v>
          </cell>
          <cell r="V758">
            <v>401.28227999999996</v>
          </cell>
          <cell r="W758">
            <v>393.15720499999992</v>
          </cell>
          <cell r="X758">
            <v>8.1250750000000007</v>
          </cell>
          <cell r="Y758">
            <v>95.076065</v>
          </cell>
          <cell r="Z758">
            <v>0</v>
          </cell>
        </row>
        <row r="759">
          <cell r="Q759">
            <v>36975</v>
          </cell>
          <cell r="R759">
            <v>97.839909999999989</v>
          </cell>
          <cell r="S759">
            <v>245.77412999999999</v>
          </cell>
          <cell r="T759">
            <v>612.54640999999992</v>
          </cell>
          <cell r="U759">
            <v>830.54506499999991</v>
          </cell>
          <cell r="V759">
            <v>389.85845499999994</v>
          </cell>
          <cell r="W759">
            <v>390.03303499999998</v>
          </cell>
          <cell r="X759">
            <v>-0.17457999999999996</v>
          </cell>
          <cell r="Y759">
            <v>97.432894999999988</v>
          </cell>
          <cell r="Z759">
            <v>0</v>
          </cell>
        </row>
        <row r="760">
          <cell r="Q760">
            <v>36976</v>
          </cell>
          <cell r="R760">
            <v>97.105049999999991</v>
          </cell>
          <cell r="S760">
            <v>245.77412999999999</v>
          </cell>
          <cell r="T760">
            <v>634.31206999999995</v>
          </cell>
          <cell r="U760">
            <v>839.20301499999994</v>
          </cell>
          <cell r="V760">
            <v>399.22081500000002</v>
          </cell>
          <cell r="W760">
            <v>384.46169999999995</v>
          </cell>
          <cell r="X760">
            <v>14.759115</v>
          </cell>
          <cell r="Y760">
            <v>97.431879999999992</v>
          </cell>
          <cell r="Z760">
            <v>0</v>
          </cell>
        </row>
        <row r="761">
          <cell r="Q761">
            <v>36977</v>
          </cell>
          <cell r="R761">
            <v>97.813519999999983</v>
          </cell>
          <cell r="S761">
            <v>211.18191499999998</v>
          </cell>
          <cell r="T761">
            <v>620.59028499999988</v>
          </cell>
          <cell r="U761">
            <v>822.14898499999993</v>
          </cell>
          <cell r="V761">
            <v>417.72223499999996</v>
          </cell>
          <cell r="W761">
            <v>349.43810999999999</v>
          </cell>
          <cell r="X761">
            <v>68.284125000000003</v>
          </cell>
          <cell r="Y761">
            <v>95.696229999999986</v>
          </cell>
          <cell r="Z761">
            <v>0</v>
          </cell>
        </row>
        <row r="762">
          <cell r="Q762">
            <v>36978</v>
          </cell>
          <cell r="R762">
            <v>97.839909999999989</v>
          </cell>
          <cell r="S762">
            <v>249.06983499999998</v>
          </cell>
          <cell r="T762">
            <v>647.8744999999999</v>
          </cell>
          <cell r="U762">
            <v>841.69788499999993</v>
          </cell>
          <cell r="V762">
            <v>396.28035999999992</v>
          </cell>
          <cell r="W762">
            <v>330.32159999999999</v>
          </cell>
          <cell r="X762">
            <v>65.958759999999984</v>
          </cell>
          <cell r="Y762">
            <v>98.868104999999986</v>
          </cell>
          <cell r="Z762">
            <v>0</v>
          </cell>
        </row>
        <row r="763">
          <cell r="Q763">
            <v>36979</v>
          </cell>
          <cell r="R763">
            <v>92.116324999999989</v>
          </cell>
          <cell r="S763">
            <v>252.35132999999999</v>
          </cell>
          <cell r="T763">
            <v>656.40760499999988</v>
          </cell>
          <cell r="U763">
            <v>843.89231499999994</v>
          </cell>
          <cell r="V763">
            <v>403.72741500000001</v>
          </cell>
          <cell r="W763">
            <v>366.85753999999991</v>
          </cell>
          <cell r="X763">
            <v>36.869875</v>
          </cell>
          <cell r="Y763">
            <v>96.057569999999998</v>
          </cell>
          <cell r="Z763">
            <v>0</v>
          </cell>
        </row>
        <row r="764">
          <cell r="Q764">
            <v>36980</v>
          </cell>
          <cell r="R764">
            <v>82.429164999999998</v>
          </cell>
          <cell r="S764">
            <v>244.81292499999998</v>
          </cell>
          <cell r="T764">
            <v>632.79261499999996</v>
          </cell>
          <cell r="U764">
            <v>843.54721499999994</v>
          </cell>
          <cell r="V764">
            <v>413.43893499999996</v>
          </cell>
          <cell r="W764">
            <v>365.42435999999998</v>
          </cell>
          <cell r="X764">
            <v>48.014574999999994</v>
          </cell>
          <cell r="Y764">
            <v>103.19910999999999</v>
          </cell>
          <cell r="Z764">
            <v>0</v>
          </cell>
        </row>
        <row r="765">
          <cell r="Q765">
            <v>36981</v>
          </cell>
          <cell r="R765">
            <v>82.429164999999998</v>
          </cell>
          <cell r="S765">
            <v>244.81292499999998</v>
          </cell>
          <cell r="T765">
            <v>628.13883999999996</v>
          </cell>
          <cell r="U765">
            <v>841.30000499999983</v>
          </cell>
          <cell r="V765">
            <v>412.74061499999999</v>
          </cell>
          <cell r="W765">
            <v>363.22992999999997</v>
          </cell>
          <cell r="X765">
            <v>49.510685000000002</v>
          </cell>
          <cell r="Y765">
            <v>103.19910999999999</v>
          </cell>
          <cell r="Z765">
            <v>0</v>
          </cell>
        </row>
        <row r="766">
          <cell r="Q766">
            <v>36982</v>
          </cell>
          <cell r="R766">
            <v>99.979529999999983</v>
          </cell>
          <cell r="S766">
            <v>231.144935</v>
          </cell>
          <cell r="T766">
            <v>660.54474499999992</v>
          </cell>
          <cell r="U766">
            <v>847.25094999999999</v>
          </cell>
          <cell r="V766">
            <v>442.57552499999997</v>
          </cell>
          <cell r="W766">
            <v>338.48727499999995</v>
          </cell>
          <cell r="X766">
            <v>78.713249999999988</v>
          </cell>
          <cell r="Y766">
            <v>73.956959999999995</v>
          </cell>
          <cell r="Z766">
            <v>0</v>
          </cell>
        </row>
        <row r="767">
          <cell r="Q767">
            <v>36983</v>
          </cell>
          <cell r="R767">
            <v>95.357219999999984</v>
          </cell>
          <cell r="S767">
            <v>229.53717499999999</v>
          </cell>
          <cell r="T767">
            <v>628.52352499999995</v>
          </cell>
          <cell r="U767">
            <v>837.32120499999996</v>
          </cell>
          <cell r="V767">
            <v>438.06790999999993</v>
          </cell>
          <cell r="W767">
            <v>337.56159499999995</v>
          </cell>
          <cell r="X767">
            <v>75.131314999999987</v>
          </cell>
          <cell r="Y767">
            <v>74.764899999999983</v>
          </cell>
          <cell r="Z767">
            <v>0</v>
          </cell>
        </row>
        <row r="768">
          <cell r="Q768">
            <v>36984</v>
          </cell>
          <cell r="R768">
            <v>80.438749999999999</v>
          </cell>
          <cell r="S768">
            <v>232.78822</v>
          </cell>
          <cell r="T768">
            <v>635.42552499999988</v>
          </cell>
          <cell r="U768">
            <v>819.05932499999994</v>
          </cell>
          <cell r="V768">
            <v>443.64431999999999</v>
          </cell>
          <cell r="W768">
            <v>348.39671999999996</v>
          </cell>
          <cell r="X768">
            <v>69.872599999999991</v>
          </cell>
          <cell r="Y768">
            <v>63.101534999999991</v>
          </cell>
          <cell r="Z768">
            <v>0</v>
          </cell>
        </row>
        <row r="769">
          <cell r="Q769">
            <v>36985</v>
          </cell>
          <cell r="R769">
            <v>85.009294999999995</v>
          </cell>
          <cell r="S769">
            <v>232.720215</v>
          </cell>
          <cell r="T769">
            <v>650.31455999999991</v>
          </cell>
          <cell r="U769">
            <v>834.78979499999991</v>
          </cell>
          <cell r="V769">
            <v>447.20087999999993</v>
          </cell>
          <cell r="W769">
            <v>326.19359499999996</v>
          </cell>
          <cell r="X769">
            <v>95.632284999999982</v>
          </cell>
          <cell r="Y769">
            <v>70.265405000000001</v>
          </cell>
          <cell r="Z769">
            <v>0</v>
          </cell>
        </row>
        <row r="770">
          <cell r="Q770">
            <v>36986</v>
          </cell>
          <cell r="R770">
            <v>100.74889999999999</v>
          </cell>
          <cell r="S770">
            <v>240.77322499999997</v>
          </cell>
          <cell r="T770">
            <v>663.11167999999998</v>
          </cell>
          <cell r="U770">
            <v>831.94170499999996</v>
          </cell>
          <cell r="V770">
            <v>415.43848499999996</v>
          </cell>
          <cell r="W770">
            <v>330.66263999999995</v>
          </cell>
          <cell r="X770">
            <v>59.400844999999997</v>
          </cell>
          <cell r="Y770">
            <v>75.387094999999988</v>
          </cell>
          <cell r="Z770">
            <v>0</v>
          </cell>
        </row>
        <row r="771">
          <cell r="Q771">
            <v>36987</v>
          </cell>
          <cell r="R771">
            <v>110.45331499999999</v>
          </cell>
          <cell r="S771">
            <v>256.61534499999999</v>
          </cell>
          <cell r="T771">
            <v>677.15115999999989</v>
          </cell>
          <cell r="U771">
            <v>843.05392499999994</v>
          </cell>
          <cell r="V771">
            <v>406.75109999999995</v>
          </cell>
          <cell r="W771">
            <v>305.12219499999998</v>
          </cell>
          <cell r="X771">
            <v>71.178904999999986</v>
          </cell>
          <cell r="Y771">
            <v>69.640164999999996</v>
          </cell>
          <cell r="Z771">
            <v>5.0749999999999993</v>
          </cell>
        </row>
        <row r="772">
          <cell r="Q772">
            <v>36988</v>
          </cell>
          <cell r="R772">
            <v>109.59157999999998</v>
          </cell>
          <cell r="S772">
            <v>238.00633499999998</v>
          </cell>
          <cell r="T772">
            <v>694.95019999999988</v>
          </cell>
          <cell r="U772">
            <v>843.31376499999988</v>
          </cell>
          <cell r="V772">
            <v>430.28488999999996</v>
          </cell>
          <cell r="W772">
            <v>322.57004499999999</v>
          </cell>
          <cell r="X772">
            <v>77.401869999999988</v>
          </cell>
          <cell r="Y772">
            <v>65.836960000000005</v>
          </cell>
          <cell r="Z772">
            <v>4.9379749999999998</v>
          </cell>
        </row>
        <row r="773">
          <cell r="Q773">
            <v>36989</v>
          </cell>
          <cell r="R773">
            <v>111.13031999999998</v>
          </cell>
          <cell r="S773">
            <v>239.46793499999998</v>
          </cell>
          <cell r="T773">
            <v>700.4007499999999</v>
          </cell>
          <cell r="U773">
            <v>847.32301499999994</v>
          </cell>
          <cell r="V773">
            <v>940.26250499999992</v>
          </cell>
          <cell r="W773">
            <v>328.00942999999995</v>
          </cell>
          <cell r="X773">
            <v>74.440100000000001</v>
          </cell>
          <cell r="Y773">
            <v>64.368254999999991</v>
          </cell>
          <cell r="Z773">
            <v>4.9379749999999998</v>
          </cell>
        </row>
        <row r="774">
          <cell r="Q774">
            <v>36990</v>
          </cell>
          <cell r="R774">
            <v>111.13031999999998</v>
          </cell>
          <cell r="S774">
            <v>239.46793499999998</v>
          </cell>
          <cell r="T774">
            <v>694.97557499999994</v>
          </cell>
          <cell r="U774">
            <v>846.64397999999983</v>
          </cell>
          <cell r="V774">
            <v>431.71705499999996</v>
          </cell>
          <cell r="W774">
            <v>329.78060499999992</v>
          </cell>
          <cell r="X774">
            <v>71.623474999999985</v>
          </cell>
          <cell r="Y774">
            <v>64.734669999999994</v>
          </cell>
          <cell r="Z774">
            <v>4.9379749999999998</v>
          </cell>
        </row>
        <row r="775">
          <cell r="Q775">
            <v>36991</v>
          </cell>
          <cell r="R775">
            <v>109.856495</v>
          </cell>
          <cell r="S775">
            <v>235.97937999999996</v>
          </cell>
          <cell r="T775">
            <v>681.23247499999991</v>
          </cell>
          <cell r="U775">
            <v>846.12023999999985</v>
          </cell>
          <cell r="V775">
            <v>436.56570999999991</v>
          </cell>
          <cell r="W775">
            <v>324.086455</v>
          </cell>
          <cell r="X775">
            <v>77.058799999999991</v>
          </cell>
          <cell r="Y775">
            <v>63.360359999999993</v>
          </cell>
          <cell r="Z775">
            <v>8.1220300000000005</v>
          </cell>
        </row>
        <row r="776">
          <cell r="Q776">
            <v>36992</v>
          </cell>
          <cell r="R776">
            <v>105.78837499999999</v>
          </cell>
          <cell r="S776">
            <v>242.32718999999997</v>
          </cell>
          <cell r="T776">
            <v>670.55974999999989</v>
          </cell>
          <cell r="U776">
            <v>844.58251499999994</v>
          </cell>
          <cell r="V776">
            <v>417.11018999999999</v>
          </cell>
          <cell r="W776">
            <v>331.52335999999997</v>
          </cell>
          <cell r="X776">
            <v>56.150814999999994</v>
          </cell>
          <cell r="Y776">
            <v>79.76276</v>
          </cell>
          <cell r="Z776">
            <v>10.151014999999999</v>
          </cell>
        </row>
        <row r="777">
          <cell r="Q777">
            <v>36993</v>
          </cell>
          <cell r="R777">
            <v>110.10212499999999</v>
          </cell>
          <cell r="S777">
            <v>253.90529499999997</v>
          </cell>
          <cell r="T777">
            <v>671.6082449999999</v>
          </cell>
          <cell r="U777">
            <v>845.1235099999999</v>
          </cell>
          <cell r="V777">
            <v>405.85383999999993</v>
          </cell>
          <cell r="W777">
            <v>320.16347999999999</v>
          </cell>
          <cell r="X777">
            <v>60.315359999999991</v>
          </cell>
          <cell r="Y777">
            <v>75.668249999999986</v>
          </cell>
          <cell r="Z777">
            <v>0</v>
          </cell>
        </row>
        <row r="778">
          <cell r="Q778">
            <v>36994</v>
          </cell>
          <cell r="R778">
            <v>109.81284999999998</v>
          </cell>
          <cell r="S778">
            <v>257.13299499999999</v>
          </cell>
          <cell r="T778">
            <v>665.26246500000002</v>
          </cell>
          <cell r="U778">
            <v>834.66799499999991</v>
          </cell>
          <cell r="V778">
            <v>393.94890499999997</v>
          </cell>
          <cell r="W778">
            <v>309.66228999999998</v>
          </cell>
          <cell r="X778">
            <v>58.911614999999991</v>
          </cell>
          <cell r="Y778">
            <v>74.179244999999995</v>
          </cell>
          <cell r="Z778">
            <v>0</v>
          </cell>
        </row>
        <row r="779">
          <cell r="Q779">
            <v>36995</v>
          </cell>
          <cell r="R779">
            <v>111.98697999999999</v>
          </cell>
          <cell r="S779">
            <v>257.80187999999998</v>
          </cell>
          <cell r="T779">
            <v>681.86075999999991</v>
          </cell>
          <cell r="U779">
            <v>832.57303499999989</v>
          </cell>
          <cell r="V779">
            <v>388.622185</v>
          </cell>
          <cell r="W779">
            <v>304.66442999999992</v>
          </cell>
          <cell r="X779">
            <v>58.582754999999992</v>
          </cell>
          <cell r="Y779">
            <v>74.56798999999998</v>
          </cell>
          <cell r="Z779">
            <v>0</v>
          </cell>
        </row>
        <row r="780">
          <cell r="Q780">
            <v>36996</v>
          </cell>
          <cell r="R780">
            <v>108.06298999999999</v>
          </cell>
          <cell r="S780">
            <v>256.68943999999993</v>
          </cell>
          <cell r="T780">
            <v>679.14969499999995</v>
          </cell>
          <cell r="U780">
            <v>826.34093499999994</v>
          </cell>
          <cell r="V780">
            <v>386.99513999999999</v>
          </cell>
          <cell r="W780">
            <v>403.8888</v>
          </cell>
          <cell r="X780">
            <v>59.231339999999996</v>
          </cell>
          <cell r="Y780">
            <v>74.999364999999997</v>
          </cell>
          <cell r="Z780">
            <v>0</v>
          </cell>
        </row>
        <row r="781">
          <cell r="Q781">
            <v>36997</v>
          </cell>
          <cell r="R781">
            <v>108.15839999999999</v>
          </cell>
          <cell r="S781">
            <v>256.71379999999994</v>
          </cell>
          <cell r="T781">
            <v>656.82476999999994</v>
          </cell>
          <cell r="U781">
            <v>823.54562499999997</v>
          </cell>
          <cell r="V781">
            <v>382.49868999999995</v>
          </cell>
          <cell r="W781">
            <v>287.74336499999998</v>
          </cell>
          <cell r="X781">
            <v>69.380324999999999</v>
          </cell>
          <cell r="Y781">
            <v>76.58073499999999</v>
          </cell>
          <cell r="Z781">
            <v>0</v>
          </cell>
        </row>
        <row r="782">
          <cell r="Q782">
            <v>36998</v>
          </cell>
          <cell r="R782">
            <v>98.713824999999986</v>
          </cell>
          <cell r="S782">
            <v>247.63157999999999</v>
          </cell>
          <cell r="T782">
            <v>626.31589999999983</v>
          </cell>
          <cell r="U782">
            <v>781.34598499999993</v>
          </cell>
          <cell r="V782">
            <v>367.89892999999995</v>
          </cell>
          <cell r="W782">
            <v>272.70410999999996</v>
          </cell>
          <cell r="X782">
            <v>59.669819999999994</v>
          </cell>
          <cell r="Y782">
            <v>67.507649999999998</v>
          </cell>
          <cell r="Z782">
            <v>10.149999999999999</v>
          </cell>
        </row>
        <row r="783">
          <cell r="Q783">
            <v>36999</v>
          </cell>
          <cell r="R783">
            <v>105.63612499999999</v>
          </cell>
          <cell r="S783">
            <v>215.00237499999997</v>
          </cell>
          <cell r="T783">
            <v>625.05729999999994</v>
          </cell>
          <cell r="U783">
            <v>774.99411499999997</v>
          </cell>
          <cell r="V783">
            <v>386.65917499999995</v>
          </cell>
          <cell r="W783">
            <v>300.50292999999999</v>
          </cell>
          <cell r="X783">
            <v>50.768269999999994</v>
          </cell>
          <cell r="Y783">
            <v>68.102440000000001</v>
          </cell>
          <cell r="Z783">
            <v>10.012974999999999</v>
          </cell>
        </row>
        <row r="784">
          <cell r="Q784">
            <v>37000</v>
          </cell>
          <cell r="R784">
            <v>94.317859999999996</v>
          </cell>
          <cell r="S784">
            <v>245.43511999999996</v>
          </cell>
          <cell r="T784">
            <v>633.43003499999986</v>
          </cell>
          <cell r="U784">
            <v>788.42358000000002</v>
          </cell>
          <cell r="V784">
            <v>380.76405499999998</v>
          </cell>
          <cell r="W784">
            <v>293.43446999999998</v>
          </cell>
          <cell r="X784">
            <v>51.941609999999997</v>
          </cell>
          <cell r="Y784">
            <v>68.312544999999986</v>
          </cell>
          <cell r="Z784">
            <v>10.012974999999999</v>
          </cell>
        </row>
        <row r="785">
          <cell r="Q785">
            <v>37001</v>
          </cell>
          <cell r="R785">
            <v>90.340074999999985</v>
          </cell>
          <cell r="S785">
            <v>228.32627999999997</v>
          </cell>
          <cell r="T785">
            <v>636.6069849999999</v>
          </cell>
          <cell r="U785">
            <v>786.32151499999998</v>
          </cell>
          <cell r="V785">
            <v>411.96515499999998</v>
          </cell>
          <cell r="W785">
            <v>318.28877499999993</v>
          </cell>
          <cell r="X785">
            <v>63.399944999999995</v>
          </cell>
          <cell r="Y785">
            <v>56.096004999999998</v>
          </cell>
          <cell r="Z785">
            <v>4.9014349999999993</v>
          </cell>
        </row>
        <row r="786">
          <cell r="Q786">
            <v>37002</v>
          </cell>
          <cell r="R786">
            <v>95.934754999999981</v>
          </cell>
          <cell r="S786">
            <v>227.21180999999999</v>
          </cell>
          <cell r="T786">
            <v>632.02730499999996</v>
          </cell>
          <cell r="U786">
            <v>783.73732499999994</v>
          </cell>
          <cell r="V786">
            <v>397.89522499999993</v>
          </cell>
          <cell r="W786">
            <v>318.01675499999999</v>
          </cell>
          <cell r="X786">
            <v>54.503469999999993</v>
          </cell>
          <cell r="Y786">
            <v>63.101534999999991</v>
          </cell>
          <cell r="Z786">
            <v>0</v>
          </cell>
        </row>
        <row r="787">
          <cell r="Q787">
            <v>37003</v>
          </cell>
          <cell r="R787">
            <v>95.934754999999981</v>
          </cell>
          <cell r="S787">
            <v>227.71626499999996</v>
          </cell>
          <cell r="T787">
            <v>637.63923999999997</v>
          </cell>
          <cell r="U787">
            <v>784.32297999999992</v>
          </cell>
          <cell r="V787">
            <v>397.97033499999998</v>
          </cell>
          <cell r="W787">
            <v>318.09287999999998</v>
          </cell>
          <cell r="X787">
            <v>54.502454999999998</v>
          </cell>
          <cell r="Y787">
            <v>63.107624999999992</v>
          </cell>
          <cell r="Z787">
            <v>0</v>
          </cell>
        </row>
        <row r="788">
          <cell r="Q788">
            <v>37004</v>
          </cell>
          <cell r="R788">
            <v>95.934754999999981</v>
          </cell>
          <cell r="S788">
            <v>227.71626499999996</v>
          </cell>
          <cell r="T788">
            <v>621.72606999999994</v>
          </cell>
          <cell r="U788">
            <v>784.5483099999999</v>
          </cell>
          <cell r="V788">
            <v>397.76022999999998</v>
          </cell>
          <cell r="W788">
            <v>317.88277499999998</v>
          </cell>
          <cell r="X788">
            <v>54.502454999999998</v>
          </cell>
          <cell r="Y788">
            <v>63.54305999999999</v>
          </cell>
          <cell r="Z788">
            <v>0</v>
          </cell>
        </row>
        <row r="789">
          <cell r="Q789">
            <v>37005</v>
          </cell>
          <cell r="R789">
            <v>116.15659999999998</v>
          </cell>
          <cell r="S789">
            <v>250.16704999999996</v>
          </cell>
          <cell r="T789">
            <v>554.11488999999995</v>
          </cell>
          <cell r="U789">
            <v>722.29836</v>
          </cell>
          <cell r="V789">
            <v>275.89628499999998</v>
          </cell>
          <cell r="W789">
            <v>155.75885499999998</v>
          </cell>
          <cell r="X789">
            <v>82.716409999999996</v>
          </cell>
          <cell r="Y789">
            <v>80.484424999999987</v>
          </cell>
          <cell r="Z789">
            <v>12.046019999999999</v>
          </cell>
        </row>
        <row r="790">
          <cell r="Q790">
            <v>37006</v>
          </cell>
          <cell r="R790">
            <v>116.62248499999998</v>
          </cell>
          <cell r="S790">
            <v>250.88160999999999</v>
          </cell>
          <cell r="T790">
            <v>540.73820499999988</v>
          </cell>
          <cell r="U790">
            <v>726.90645999999992</v>
          </cell>
          <cell r="V790">
            <v>278.41246999999998</v>
          </cell>
          <cell r="W790">
            <v>190.11761999999999</v>
          </cell>
          <cell r="X790">
            <v>59.939809999999994</v>
          </cell>
          <cell r="Y790">
            <v>81.395894999999996</v>
          </cell>
          <cell r="Z790">
            <v>2.9800399999999998</v>
          </cell>
        </row>
        <row r="791">
          <cell r="Q791">
            <v>37007</v>
          </cell>
          <cell r="R791">
            <v>105.63713999999999</v>
          </cell>
          <cell r="S791">
            <v>221.23345999999998</v>
          </cell>
          <cell r="T791">
            <v>461.57936999999993</v>
          </cell>
          <cell r="U791">
            <v>668.88702999999987</v>
          </cell>
          <cell r="V791">
            <v>290.18037999999996</v>
          </cell>
          <cell r="W791">
            <v>213.99346499999996</v>
          </cell>
          <cell r="X791">
            <v>52.697784999999989</v>
          </cell>
          <cell r="Y791">
            <v>52.191299999999998</v>
          </cell>
          <cell r="Z791">
            <v>3.1891299999999996</v>
          </cell>
        </row>
        <row r="792">
          <cell r="Q792">
            <v>37008</v>
          </cell>
          <cell r="R792">
            <v>95.347069999999988</v>
          </cell>
          <cell r="S792">
            <v>222.91226999999998</v>
          </cell>
          <cell r="T792">
            <v>449.11110999999994</v>
          </cell>
          <cell r="U792">
            <v>676.90958999999987</v>
          </cell>
          <cell r="V792">
            <v>303.68292499999995</v>
          </cell>
          <cell r="W792">
            <v>227.39450999999997</v>
          </cell>
          <cell r="X792">
            <v>50.915444999999991</v>
          </cell>
          <cell r="Y792">
            <v>55.373324999999994</v>
          </cell>
          <cell r="Z792">
            <v>0</v>
          </cell>
        </row>
        <row r="793">
          <cell r="Q793">
            <v>37009</v>
          </cell>
          <cell r="R793">
            <v>87.954825</v>
          </cell>
          <cell r="S793">
            <v>219.34251499999999</v>
          </cell>
          <cell r="T793">
            <v>468.07536999999996</v>
          </cell>
          <cell r="U793">
            <v>679.51103499999999</v>
          </cell>
          <cell r="V793">
            <v>316.86066999999997</v>
          </cell>
          <cell r="W793">
            <v>242.297755</v>
          </cell>
          <cell r="X793">
            <v>50.913414999999993</v>
          </cell>
          <cell r="Y793">
            <v>55.759024999999994</v>
          </cell>
          <cell r="Z793">
            <v>0</v>
          </cell>
        </row>
        <row r="794">
          <cell r="Q794">
            <v>37010</v>
          </cell>
          <cell r="R794">
            <v>94.240719999999996</v>
          </cell>
          <cell r="S794">
            <v>236.41379999999995</v>
          </cell>
          <cell r="T794">
            <v>623.12879999999984</v>
          </cell>
          <cell r="U794">
            <v>817.17345499999988</v>
          </cell>
          <cell r="V794">
            <v>407.68895999999995</v>
          </cell>
          <cell r="W794">
            <v>308.99644999999998</v>
          </cell>
          <cell r="X794">
            <v>68.363294999999994</v>
          </cell>
          <cell r="Y794">
            <v>79.235974999999996</v>
          </cell>
          <cell r="Z794">
            <v>4.9542149999999996</v>
          </cell>
        </row>
        <row r="795">
          <cell r="Q795">
            <v>37011</v>
          </cell>
          <cell r="R795">
            <v>94.252899999999997</v>
          </cell>
          <cell r="S795">
            <v>242.83265999999998</v>
          </cell>
          <cell r="T795">
            <v>596.23231499999997</v>
          </cell>
          <cell r="U795">
            <v>822.79046499999993</v>
          </cell>
          <cell r="V795">
            <v>406.37859499999996</v>
          </cell>
          <cell r="W795">
            <v>302.92573499999997</v>
          </cell>
          <cell r="X795">
            <v>68.168414999999996</v>
          </cell>
          <cell r="Y795">
            <v>79.732309999999998</v>
          </cell>
          <cell r="Z795">
            <v>9.9094449999999981</v>
          </cell>
        </row>
        <row r="796">
          <cell r="Q796">
            <v>37012</v>
          </cell>
          <cell r="R796">
            <v>79.658214999999984</v>
          </cell>
          <cell r="S796">
            <v>244.54699499999998</v>
          </cell>
          <cell r="T796">
            <v>626.03169999999989</v>
          </cell>
          <cell r="U796">
            <v>809.60053999999991</v>
          </cell>
          <cell r="V796">
            <v>312.87374999999997</v>
          </cell>
          <cell r="W796">
            <v>323.08160499999997</v>
          </cell>
          <cell r="X796">
            <v>40.762399999999992</v>
          </cell>
          <cell r="Y796">
            <v>93.707844999999978</v>
          </cell>
          <cell r="Z796">
            <v>7.7769299999999992</v>
          </cell>
        </row>
        <row r="797">
          <cell r="Q797">
            <v>37013</v>
          </cell>
          <cell r="R797">
            <v>68.426225000000002</v>
          </cell>
          <cell r="S797">
            <v>221.70847999999998</v>
          </cell>
          <cell r="T797">
            <v>526.70177000000001</v>
          </cell>
          <cell r="U797">
            <v>710.26857999999993</v>
          </cell>
          <cell r="V797">
            <v>345.99218500000001</v>
          </cell>
          <cell r="W797">
            <v>289.10346499999997</v>
          </cell>
          <cell r="X797">
            <v>31.513719999999996</v>
          </cell>
          <cell r="Y797">
            <v>74.375139999999988</v>
          </cell>
          <cell r="Z797">
            <v>5.0749999999999993</v>
          </cell>
        </row>
        <row r="798">
          <cell r="Q798">
            <v>37014</v>
          </cell>
          <cell r="R798">
            <v>65.426899999999989</v>
          </cell>
          <cell r="S798">
            <v>193.96852999999999</v>
          </cell>
          <cell r="T798">
            <v>550.81715499999996</v>
          </cell>
          <cell r="U798">
            <v>694.68223999999998</v>
          </cell>
          <cell r="V798">
            <v>349.43404999999996</v>
          </cell>
          <cell r="W798">
            <v>293.16447999999997</v>
          </cell>
          <cell r="X798">
            <v>29.879569999999998</v>
          </cell>
          <cell r="Y798">
            <v>86.08620999999998</v>
          </cell>
          <cell r="Z798">
            <v>0</v>
          </cell>
        </row>
        <row r="799">
          <cell r="Q799">
            <v>37015</v>
          </cell>
          <cell r="R799">
            <v>71.650879999999987</v>
          </cell>
          <cell r="S799">
            <v>214.30405499999998</v>
          </cell>
          <cell r="T799">
            <v>616.79215499999998</v>
          </cell>
          <cell r="U799">
            <v>760.6663749999999</v>
          </cell>
          <cell r="V799">
            <v>394.15900999999997</v>
          </cell>
          <cell r="W799">
            <v>314.61244499999998</v>
          </cell>
          <cell r="X799">
            <v>55.186564999999995</v>
          </cell>
          <cell r="Y799">
            <v>80.785879999999992</v>
          </cell>
          <cell r="Z799">
            <v>0</v>
          </cell>
        </row>
        <row r="800">
          <cell r="Q800">
            <v>37016</v>
          </cell>
          <cell r="R800">
            <v>73.705239999999989</v>
          </cell>
          <cell r="S800">
            <v>189.53196499999999</v>
          </cell>
          <cell r="T800">
            <v>603.88744499999996</v>
          </cell>
          <cell r="U800">
            <v>734.95337999999992</v>
          </cell>
          <cell r="V800">
            <v>393.23738999999995</v>
          </cell>
          <cell r="W800">
            <v>304.08790999999997</v>
          </cell>
          <cell r="X800">
            <v>61.778989999999993</v>
          </cell>
          <cell r="Y800">
            <v>79.219735</v>
          </cell>
          <cell r="Z800">
            <v>3.0104899999999999</v>
          </cell>
        </row>
        <row r="801">
          <cell r="Q801">
            <v>37017</v>
          </cell>
          <cell r="R801">
            <v>71.650879999999987</v>
          </cell>
          <cell r="S801">
            <v>194.95307999999997</v>
          </cell>
          <cell r="T801">
            <v>635.52702499999998</v>
          </cell>
          <cell r="U801">
            <v>764.05545999999993</v>
          </cell>
          <cell r="V801">
            <v>423.79193499999997</v>
          </cell>
          <cell r="W801">
            <v>334.01518499999997</v>
          </cell>
          <cell r="X801">
            <v>61.553659999999994</v>
          </cell>
          <cell r="Y801">
            <v>74.400514999999999</v>
          </cell>
          <cell r="Z801">
            <v>3.8630899999999997</v>
          </cell>
        </row>
        <row r="802">
          <cell r="Q802">
            <v>37018</v>
          </cell>
          <cell r="R802">
            <v>71.650879999999987</v>
          </cell>
          <cell r="S802">
            <v>196.07262499999999</v>
          </cell>
          <cell r="T802">
            <v>661.27858999999989</v>
          </cell>
          <cell r="U802">
            <v>817.68501499999991</v>
          </cell>
          <cell r="V802">
            <v>448.628985</v>
          </cell>
          <cell r="W802">
            <v>346.19315499999999</v>
          </cell>
          <cell r="X802">
            <v>74.212739999999997</v>
          </cell>
          <cell r="Y802">
            <v>102.07651999999999</v>
          </cell>
          <cell r="Z802">
            <v>3.8630899999999997</v>
          </cell>
        </row>
        <row r="803">
          <cell r="Q803">
            <v>37019</v>
          </cell>
          <cell r="R803">
            <v>88.340524999999985</v>
          </cell>
          <cell r="S803">
            <v>215.41446499999998</v>
          </cell>
          <cell r="T803">
            <v>645.87596499999995</v>
          </cell>
          <cell r="U803">
            <v>832.41570999999999</v>
          </cell>
          <cell r="V803">
            <v>447.25162999999998</v>
          </cell>
          <cell r="W803">
            <v>364.26421499999992</v>
          </cell>
          <cell r="X803">
            <v>55.582414999999997</v>
          </cell>
          <cell r="Y803">
            <v>81.642539999999997</v>
          </cell>
          <cell r="Z803">
            <v>0</v>
          </cell>
        </row>
        <row r="804">
          <cell r="Q804">
            <v>37020</v>
          </cell>
          <cell r="R804">
            <v>90.452739999999991</v>
          </cell>
          <cell r="S804">
            <v>228.78505999999999</v>
          </cell>
          <cell r="T804">
            <v>640.61928</v>
          </cell>
          <cell r="U804">
            <v>832.50096999999994</v>
          </cell>
          <cell r="V804">
            <v>414.52092499999992</v>
          </cell>
          <cell r="W804">
            <v>329.44159499999995</v>
          </cell>
          <cell r="X804">
            <v>58.424414999999996</v>
          </cell>
          <cell r="Y804">
            <v>98.975695000000002</v>
          </cell>
          <cell r="Z804">
            <v>0</v>
          </cell>
        </row>
        <row r="805">
          <cell r="Q805">
            <v>37021</v>
          </cell>
          <cell r="R805">
            <v>98.965544999999992</v>
          </cell>
          <cell r="S805">
            <v>226.64239499999999</v>
          </cell>
          <cell r="T805">
            <v>595.86386999999991</v>
          </cell>
          <cell r="U805">
            <v>817.72561499999983</v>
          </cell>
          <cell r="V805">
            <v>3443.5630949999995</v>
          </cell>
          <cell r="W805">
            <v>344.672685</v>
          </cell>
          <cell r="X805">
            <v>29.53041</v>
          </cell>
          <cell r="Y805">
            <v>93.788029999999992</v>
          </cell>
          <cell r="Z805">
            <v>0</v>
          </cell>
        </row>
        <row r="806">
          <cell r="Q806">
            <v>37022</v>
          </cell>
          <cell r="R806">
            <v>95.578489999999988</v>
          </cell>
          <cell r="S806">
            <v>234.08741999999995</v>
          </cell>
          <cell r="T806">
            <v>617.65896499999985</v>
          </cell>
          <cell r="U806">
            <v>822.39765999999997</v>
          </cell>
          <cell r="V806">
            <v>401.11683499999998</v>
          </cell>
          <cell r="W806">
            <v>350.63276500000001</v>
          </cell>
          <cell r="X806">
            <v>30.184069999999998</v>
          </cell>
          <cell r="Y806">
            <v>91.848364999999987</v>
          </cell>
          <cell r="Z806">
            <v>0</v>
          </cell>
        </row>
        <row r="807">
          <cell r="Q807">
            <v>37023</v>
          </cell>
          <cell r="R807">
            <v>64.235289999999992</v>
          </cell>
          <cell r="S807">
            <v>242.99505999999997</v>
          </cell>
          <cell r="T807">
            <v>636.09339499999987</v>
          </cell>
          <cell r="U807">
            <v>814.92522999999983</v>
          </cell>
          <cell r="V807">
            <v>424.69629999999995</v>
          </cell>
          <cell r="W807">
            <v>338.04371999999995</v>
          </cell>
          <cell r="X807">
            <v>66.352579999999989</v>
          </cell>
          <cell r="Y807">
            <v>83.23202999999998</v>
          </cell>
          <cell r="Z807">
            <v>0</v>
          </cell>
        </row>
        <row r="808">
          <cell r="Q808">
            <v>37024</v>
          </cell>
          <cell r="R808">
            <v>93.071439999999996</v>
          </cell>
          <cell r="S808">
            <v>237.53131499999995</v>
          </cell>
          <cell r="T808">
            <v>639.94328999999993</v>
          </cell>
          <cell r="U808">
            <v>815.78087499999992</v>
          </cell>
          <cell r="V808">
            <v>402.21912499999996</v>
          </cell>
          <cell r="W808">
            <v>335.959925</v>
          </cell>
          <cell r="X808">
            <v>45.959199999999996</v>
          </cell>
          <cell r="Y808">
            <v>83.192444999999992</v>
          </cell>
          <cell r="Z808">
            <v>0</v>
          </cell>
        </row>
        <row r="809">
          <cell r="Q809">
            <v>37025</v>
          </cell>
          <cell r="R809">
            <v>92.920204999999982</v>
          </cell>
          <cell r="S809">
            <v>238.05708499999997</v>
          </cell>
          <cell r="T809">
            <v>631.6081099999999</v>
          </cell>
          <cell r="U809">
            <v>810.68658999999991</v>
          </cell>
          <cell r="V809">
            <v>396.45290999999997</v>
          </cell>
          <cell r="W809">
            <v>332.10089499999992</v>
          </cell>
          <cell r="X809">
            <v>44.052014999999997</v>
          </cell>
          <cell r="Y809">
            <v>83.489839999999987</v>
          </cell>
          <cell r="Z809">
            <v>0</v>
          </cell>
        </row>
        <row r="810">
          <cell r="Q810">
            <v>37026</v>
          </cell>
          <cell r="R810">
            <v>93.464244999999991</v>
          </cell>
          <cell r="S810">
            <v>232.91915499999999</v>
          </cell>
          <cell r="T810">
            <v>631.13714999999991</v>
          </cell>
          <cell r="U810">
            <v>812.56738499999994</v>
          </cell>
          <cell r="V810">
            <v>392.35535499999997</v>
          </cell>
          <cell r="W810">
            <v>327.78511499999996</v>
          </cell>
          <cell r="X810">
            <v>44.270239999999994</v>
          </cell>
          <cell r="Y810">
            <v>94.062079999999995</v>
          </cell>
          <cell r="Z810">
            <v>0</v>
          </cell>
        </row>
        <row r="811">
          <cell r="Q811">
            <v>37027</v>
          </cell>
          <cell r="R811">
            <v>91.786450000000002</v>
          </cell>
          <cell r="S811">
            <v>221.34916999999999</v>
          </cell>
          <cell r="T811">
            <v>599.48640499999988</v>
          </cell>
          <cell r="U811">
            <v>774.07553999999993</v>
          </cell>
          <cell r="V811">
            <v>359.32928499999997</v>
          </cell>
          <cell r="W811">
            <v>316.20700999999997</v>
          </cell>
          <cell r="X811">
            <v>36.356285</v>
          </cell>
          <cell r="Y811">
            <v>101.84408499999999</v>
          </cell>
          <cell r="Z811">
            <v>0</v>
          </cell>
        </row>
        <row r="812">
          <cell r="Q812">
            <v>37028</v>
          </cell>
          <cell r="R812">
            <v>91.117564999999999</v>
          </cell>
          <cell r="S812">
            <v>231.26876499999997</v>
          </cell>
          <cell r="T812">
            <v>568.5776249999999</v>
          </cell>
          <cell r="U812">
            <v>760.93128999999999</v>
          </cell>
          <cell r="V812">
            <v>340.06661499999996</v>
          </cell>
          <cell r="W812">
            <v>303.723525</v>
          </cell>
          <cell r="X812">
            <v>36.343089999999997</v>
          </cell>
          <cell r="Y812">
            <v>98.711794999999995</v>
          </cell>
          <cell r="Z812">
            <v>0</v>
          </cell>
        </row>
        <row r="813">
          <cell r="Q813">
            <v>37029</v>
          </cell>
          <cell r="R813">
            <v>92.206659999999985</v>
          </cell>
          <cell r="S813">
            <v>221.73588499999997</v>
          </cell>
          <cell r="T813">
            <v>599.41738499999997</v>
          </cell>
          <cell r="U813">
            <v>762.91459999999995</v>
          </cell>
          <cell r="V813">
            <v>357.22112999999996</v>
          </cell>
          <cell r="W813">
            <v>327.34156000000002</v>
          </cell>
          <cell r="X813">
            <v>29.879569999999998</v>
          </cell>
          <cell r="Y813">
            <v>91.984374999999986</v>
          </cell>
          <cell r="Z813">
            <v>0</v>
          </cell>
        </row>
        <row r="814">
          <cell r="Q814">
            <v>37030</v>
          </cell>
          <cell r="R814">
            <v>86.277029999999982</v>
          </cell>
          <cell r="S814">
            <v>214.58825499999998</v>
          </cell>
          <cell r="T814">
            <v>588.23614499999996</v>
          </cell>
          <cell r="U814">
            <v>754.57535999999993</v>
          </cell>
          <cell r="V814">
            <v>368.56273999999996</v>
          </cell>
          <cell r="W814">
            <v>340.53452999999996</v>
          </cell>
          <cell r="X814">
            <v>28.028209999999998</v>
          </cell>
          <cell r="Y814">
            <v>85.380784999999989</v>
          </cell>
          <cell r="Z814">
            <v>0</v>
          </cell>
        </row>
        <row r="815">
          <cell r="Q815">
            <v>37031</v>
          </cell>
          <cell r="R815">
            <v>87.25954999999999</v>
          </cell>
          <cell r="S815">
            <v>214.93639999999996</v>
          </cell>
          <cell r="T815">
            <v>614.74794499999996</v>
          </cell>
          <cell r="U815">
            <v>783.42165999999997</v>
          </cell>
          <cell r="V815">
            <v>380.73055999999997</v>
          </cell>
          <cell r="W815">
            <v>340.52742499999999</v>
          </cell>
          <cell r="X815">
            <v>29.879569999999998</v>
          </cell>
          <cell r="Y815">
            <v>100.72859999999999</v>
          </cell>
          <cell r="Z815">
            <v>10.323564999999999</v>
          </cell>
        </row>
        <row r="816">
          <cell r="Q816">
            <v>37032</v>
          </cell>
          <cell r="R816">
            <v>87.098164999999995</v>
          </cell>
          <cell r="S816">
            <v>212.77647999999999</v>
          </cell>
          <cell r="T816">
            <v>603.47028</v>
          </cell>
          <cell r="U816">
            <v>775.49349499999994</v>
          </cell>
          <cell r="V816">
            <v>376.60762999999992</v>
          </cell>
          <cell r="W816">
            <v>346.72805999999997</v>
          </cell>
          <cell r="X816">
            <v>29.879569999999998</v>
          </cell>
          <cell r="Y816">
            <v>99.244669999999999</v>
          </cell>
          <cell r="Z816">
            <v>0</v>
          </cell>
        </row>
        <row r="817">
          <cell r="Q817">
            <v>37033</v>
          </cell>
          <cell r="R817">
            <v>105.73153499999998</v>
          </cell>
          <cell r="S817">
            <v>220.41841499999998</v>
          </cell>
          <cell r="T817">
            <v>584.45425499999999</v>
          </cell>
          <cell r="U817">
            <v>774.12628999999993</v>
          </cell>
          <cell r="V817">
            <v>358.10214999999999</v>
          </cell>
          <cell r="W817">
            <v>323.75150499999995</v>
          </cell>
          <cell r="X817">
            <v>34.350645</v>
          </cell>
          <cell r="Y817">
            <v>90.107639999999989</v>
          </cell>
          <cell r="Z817">
            <v>0</v>
          </cell>
        </row>
        <row r="818">
          <cell r="Q818">
            <v>37034</v>
          </cell>
          <cell r="R818">
            <v>107.008405</v>
          </cell>
          <cell r="S818">
            <v>251.49872999999999</v>
          </cell>
          <cell r="T818">
            <v>528.50745499999994</v>
          </cell>
          <cell r="U818">
            <v>723.23824999999988</v>
          </cell>
          <cell r="V818">
            <v>282.60035999999997</v>
          </cell>
          <cell r="W818">
            <v>246.10907999999998</v>
          </cell>
          <cell r="X818">
            <v>36.491279999999996</v>
          </cell>
          <cell r="Y818">
            <v>82.364204999999998</v>
          </cell>
          <cell r="Z818">
            <v>0</v>
          </cell>
        </row>
        <row r="819">
          <cell r="Q819">
            <v>37035</v>
          </cell>
          <cell r="R819">
            <v>90.883099999999999</v>
          </cell>
          <cell r="S819">
            <v>236.21688999999998</v>
          </cell>
          <cell r="T819">
            <v>508.07042999999999</v>
          </cell>
          <cell r="U819">
            <v>713.35011999999995</v>
          </cell>
          <cell r="V819">
            <v>327.32938000000001</v>
          </cell>
          <cell r="W819">
            <v>288.86087999999995</v>
          </cell>
          <cell r="X819">
            <v>38.468499999999992</v>
          </cell>
          <cell r="Y819">
            <v>59.154199999999996</v>
          </cell>
          <cell r="Z819">
            <v>0</v>
          </cell>
        </row>
        <row r="820">
          <cell r="Q820">
            <v>37036</v>
          </cell>
          <cell r="R820">
            <v>64.206869999999995</v>
          </cell>
          <cell r="S820">
            <v>239.14922499999997</v>
          </cell>
          <cell r="T820">
            <v>569.64743499999997</v>
          </cell>
          <cell r="U820">
            <v>788.84683499999994</v>
          </cell>
          <cell r="V820">
            <v>392.48628999999994</v>
          </cell>
          <cell r="W820">
            <v>349.38025499999998</v>
          </cell>
          <cell r="X820">
            <v>43.106034999999999</v>
          </cell>
          <cell r="Y820">
            <v>93.237899999999996</v>
          </cell>
          <cell r="Z820">
            <v>0</v>
          </cell>
        </row>
        <row r="821">
          <cell r="Q821">
            <v>37037</v>
          </cell>
          <cell r="R821">
            <v>64.037364999999994</v>
          </cell>
          <cell r="S821">
            <v>189.74308499999998</v>
          </cell>
          <cell r="T821">
            <v>603.10284999999999</v>
          </cell>
          <cell r="U821">
            <v>787.50195999999994</v>
          </cell>
          <cell r="V821">
            <v>431.07658999999995</v>
          </cell>
          <cell r="W821">
            <v>381.01475999999997</v>
          </cell>
          <cell r="X821">
            <v>42.54271</v>
          </cell>
          <cell r="Y821">
            <v>102.87836999999999</v>
          </cell>
          <cell r="Z821">
            <v>7.51912</v>
          </cell>
        </row>
        <row r="822">
          <cell r="Q822">
            <v>37038</v>
          </cell>
          <cell r="R822">
            <v>80.278379999999984</v>
          </cell>
          <cell r="S822">
            <v>183.58203499999999</v>
          </cell>
          <cell r="T822">
            <v>584.37609999999995</v>
          </cell>
          <cell r="U822">
            <v>767.73584999999991</v>
          </cell>
          <cell r="V822">
            <v>406.88913999999994</v>
          </cell>
          <cell r="W822">
            <v>365.02546499999994</v>
          </cell>
          <cell r="X822">
            <v>34.344555</v>
          </cell>
          <cell r="Y822">
            <v>97.219744999999989</v>
          </cell>
          <cell r="Z822">
            <v>7.51912</v>
          </cell>
        </row>
        <row r="823">
          <cell r="Q823">
            <v>37039</v>
          </cell>
          <cell r="R823">
            <v>80.278379999999984</v>
          </cell>
          <cell r="S823">
            <v>172.89814499999997</v>
          </cell>
          <cell r="T823">
            <v>588.31835999999998</v>
          </cell>
          <cell r="U823">
            <v>768.1956449999999</v>
          </cell>
          <cell r="V823">
            <v>422.67644999999999</v>
          </cell>
          <cell r="W823">
            <v>370.46281999999997</v>
          </cell>
          <cell r="X823">
            <v>44.694509999999994</v>
          </cell>
          <cell r="Y823">
            <v>92.576119999999989</v>
          </cell>
          <cell r="Z823">
            <v>7.51912</v>
          </cell>
        </row>
        <row r="824">
          <cell r="Q824">
            <v>37040</v>
          </cell>
          <cell r="R824">
            <v>74.470550000000003</v>
          </cell>
          <cell r="S824">
            <v>176.03144999999998</v>
          </cell>
          <cell r="T824">
            <v>616.343525</v>
          </cell>
          <cell r="U824">
            <v>797.19723999999997</v>
          </cell>
          <cell r="V824">
            <v>435.55578500000001</v>
          </cell>
          <cell r="W824">
            <v>377.28970999999996</v>
          </cell>
          <cell r="X824">
            <v>53.191074999999998</v>
          </cell>
          <cell r="Y824">
            <v>111.37290499999999</v>
          </cell>
          <cell r="Z824">
            <v>5.0749999999999993</v>
          </cell>
        </row>
        <row r="825">
          <cell r="Q825">
            <v>37041</v>
          </cell>
          <cell r="R825">
            <v>72.927749999999989</v>
          </cell>
          <cell r="S825">
            <v>179.91280999999998</v>
          </cell>
          <cell r="T825">
            <v>593.63188500000001</v>
          </cell>
          <cell r="U825">
            <v>784.50567999999998</v>
          </cell>
          <cell r="V825">
            <v>413.50998499999997</v>
          </cell>
          <cell r="W825">
            <v>373.43981499999995</v>
          </cell>
          <cell r="X825">
            <v>34.995170000000002</v>
          </cell>
          <cell r="Y825">
            <v>118.38858499999998</v>
          </cell>
          <cell r="Z825">
            <v>5.0749999999999993</v>
          </cell>
        </row>
        <row r="826">
          <cell r="Q826">
            <v>37042</v>
          </cell>
          <cell r="R826">
            <v>75.418559999999999</v>
          </cell>
          <cell r="S826">
            <v>173.98825499999998</v>
          </cell>
          <cell r="T826">
            <v>604.1208949999999</v>
          </cell>
          <cell r="U826">
            <v>800.72030499999983</v>
          </cell>
          <cell r="V826">
            <v>440.69472999999999</v>
          </cell>
          <cell r="W826">
            <v>384.88292499999994</v>
          </cell>
          <cell r="X826">
            <v>32.238429999999994</v>
          </cell>
          <cell r="Y826">
            <v>110.85220999999999</v>
          </cell>
          <cell r="Z826">
            <v>23.573374999999999</v>
          </cell>
        </row>
        <row r="827">
          <cell r="Q827">
            <v>37043</v>
          </cell>
          <cell r="R827">
            <v>56.991234999999996</v>
          </cell>
          <cell r="S827">
            <v>174.93829499999998</v>
          </cell>
          <cell r="T827">
            <v>591.77037499999994</v>
          </cell>
          <cell r="U827">
            <v>759.02714999999989</v>
          </cell>
          <cell r="V827">
            <v>441.81833499999993</v>
          </cell>
          <cell r="W827">
            <v>382.24798499999997</v>
          </cell>
          <cell r="X827">
            <v>36.661799999999992</v>
          </cell>
          <cell r="Y827">
            <v>85.279285000000002</v>
          </cell>
          <cell r="Z827">
            <v>12.75855</v>
          </cell>
        </row>
        <row r="828">
          <cell r="Q828">
            <v>37044</v>
          </cell>
          <cell r="R828">
            <v>64.886919999999989</v>
          </cell>
          <cell r="S828">
            <v>181.04656499999999</v>
          </cell>
          <cell r="T828">
            <v>637.95084499999996</v>
          </cell>
          <cell r="U828">
            <v>820.65084499999989</v>
          </cell>
          <cell r="V828">
            <v>472.27949999999998</v>
          </cell>
          <cell r="W828">
            <v>429.80784</v>
          </cell>
          <cell r="X828">
            <v>27.765324999999997</v>
          </cell>
          <cell r="Y828">
            <v>102.43786</v>
          </cell>
          <cell r="Z828">
            <v>4.5563349999999998</v>
          </cell>
        </row>
        <row r="829">
          <cell r="Q829">
            <v>37045</v>
          </cell>
          <cell r="R829">
            <v>64.886919999999989</v>
          </cell>
          <cell r="S829">
            <v>178.606505</v>
          </cell>
          <cell r="T829">
            <v>614.51144999999985</v>
          </cell>
          <cell r="U829">
            <v>775.0083249999999</v>
          </cell>
          <cell r="V829">
            <v>447.93979999999993</v>
          </cell>
          <cell r="W829">
            <v>401.43960499999997</v>
          </cell>
          <cell r="X829">
            <v>28.322559999999996</v>
          </cell>
          <cell r="Y829">
            <v>83.575099999999992</v>
          </cell>
          <cell r="Z829">
            <v>8.0276349999999983</v>
          </cell>
        </row>
        <row r="830">
          <cell r="Q830">
            <v>37046</v>
          </cell>
          <cell r="R830">
            <v>64.222094999999996</v>
          </cell>
          <cell r="S830">
            <v>179.33324499999998</v>
          </cell>
          <cell r="T830">
            <v>654.16445499999986</v>
          </cell>
          <cell r="U830">
            <v>810.97789499999999</v>
          </cell>
          <cell r="V830">
            <v>470.12668499999995</v>
          </cell>
          <cell r="W830">
            <v>425.08605999999992</v>
          </cell>
          <cell r="X830">
            <v>30.509884999999997</v>
          </cell>
          <cell r="Y830">
            <v>97.295869999999994</v>
          </cell>
          <cell r="Z830">
            <v>4.5015249999999991</v>
          </cell>
        </row>
        <row r="831">
          <cell r="Q831">
            <v>37047</v>
          </cell>
          <cell r="R831">
            <v>71.585920000000002</v>
          </cell>
          <cell r="S831">
            <v>180.52180999999999</v>
          </cell>
          <cell r="T831">
            <v>664.42305999999996</v>
          </cell>
          <cell r="U831">
            <v>810.66324499999996</v>
          </cell>
          <cell r="V831">
            <v>462.04220999999995</v>
          </cell>
          <cell r="W831">
            <v>406.23345</v>
          </cell>
          <cell r="X831">
            <v>40.404105000000001</v>
          </cell>
          <cell r="Y831">
            <v>96.513304999999988</v>
          </cell>
          <cell r="Z831">
            <v>5.2546549999999987</v>
          </cell>
        </row>
        <row r="832">
          <cell r="Q832">
            <v>37048</v>
          </cell>
          <cell r="R832">
            <v>62.152509999999992</v>
          </cell>
          <cell r="S832">
            <v>186.11953499999998</v>
          </cell>
          <cell r="T832">
            <v>648.20234500000004</v>
          </cell>
          <cell r="U832">
            <v>787.30809499999998</v>
          </cell>
          <cell r="V832">
            <v>447.59774499999997</v>
          </cell>
          <cell r="W832">
            <v>387.03472499999998</v>
          </cell>
          <cell r="X832">
            <v>34.268429999999995</v>
          </cell>
          <cell r="Y832">
            <v>91.438305</v>
          </cell>
          <cell r="Z832">
            <v>16.353679999999997</v>
          </cell>
        </row>
        <row r="833">
          <cell r="Q833">
            <v>37049</v>
          </cell>
          <cell r="R833">
            <v>64.872709999999998</v>
          </cell>
          <cell r="S833">
            <v>193.64880499999998</v>
          </cell>
          <cell r="T833">
            <v>617.50772999999992</v>
          </cell>
          <cell r="U833">
            <v>784.93197999999995</v>
          </cell>
          <cell r="V833">
            <v>431.09181499999994</v>
          </cell>
          <cell r="W833">
            <v>354.52731999999997</v>
          </cell>
          <cell r="X833">
            <v>51.754849999999998</v>
          </cell>
          <cell r="Y833">
            <v>95.318649999999991</v>
          </cell>
          <cell r="Z833">
            <v>15.280824999999998</v>
          </cell>
        </row>
        <row r="834">
          <cell r="Q834">
            <v>37050</v>
          </cell>
          <cell r="R834">
            <v>64.873724999999993</v>
          </cell>
          <cell r="S834">
            <v>193.28340499999999</v>
          </cell>
          <cell r="T834">
            <v>571.92205000000001</v>
          </cell>
          <cell r="U834">
            <v>793.39200499999993</v>
          </cell>
          <cell r="V834">
            <v>431.55973</v>
          </cell>
          <cell r="W834">
            <v>352.43032999999997</v>
          </cell>
          <cell r="X834">
            <v>40.520829999999997</v>
          </cell>
          <cell r="Y834">
            <v>103.67514499999999</v>
          </cell>
          <cell r="Z834">
            <v>28.458569999999998</v>
          </cell>
        </row>
        <row r="835">
          <cell r="Q835">
            <v>37051</v>
          </cell>
          <cell r="R835">
            <v>64.886919999999989</v>
          </cell>
          <cell r="S835">
            <v>200.53862499999997</v>
          </cell>
          <cell r="T835">
            <v>526.30388999999991</v>
          </cell>
          <cell r="U835">
            <v>760.15379999999993</v>
          </cell>
          <cell r="V835">
            <v>389.35602999999992</v>
          </cell>
          <cell r="W835">
            <v>340.23307499999993</v>
          </cell>
          <cell r="X835">
            <v>21.498714999999997</v>
          </cell>
          <cell r="Y835">
            <v>105.37222499999999</v>
          </cell>
          <cell r="Z835">
            <v>17.474239999999998</v>
          </cell>
        </row>
        <row r="836">
          <cell r="Q836">
            <v>37052</v>
          </cell>
          <cell r="R836">
            <v>64.885904999999994</v>
          </cell>
          <cell r="S836">
            <v>187.78312</v>
          </cell>
          <cell r="T836">
            <v>508.21963499999998</v>
          </cell>
          <cell r="U836">
            <v>750.83812999999986</v>
          </cell>
          <cell r="V836">
            <v>391.16374499999995</v>
          </cell>
          <cell r="W836">
            <v>391.62556999999998</v>
          </cell>
          <cell r="X836">
            <v>21.498714999999997</v>
          </cell>
          <cell r="Y836">
            <v>96.85535999999999</v>
          </cell>
          <cell r="Z836">
            <v>18.63946</v>
          </cell>
        </row>
        <row r="837">
          <cell r="Q837">
            <v>37053</v>
          </cell>
          <cell r="R837">
            <v>64.886919999999989</v>
          </cell>
          <cell r="S837">
            <v>196.50806</v>
          </cell>
          <cell r="T837">
            <v>558.34135000000003</v>
          </cell>
          <cell r="U837">
            <v>786.49000499999988</v>
          </cell>
          <cell r="V837">
            <v>414.83557499999995</v>
          </cell>
          <cell r="W837">
            <v>348.33886499999994</v>
          </cell>
          <cell r="X837">
            <v>39.378954999999991</v>
          </cell>
          <cell r="Y837">
            <v>110.25944999999999</v>
          </cell>
          <cell r="Z837">
            <v>16.967754999999997</v>
          </cell>
        </row>
        <row r="838">
          <cell r="Q838">
            <v>37054</v>
          </cell>
          <cell r="R838">
            <v>64.886919999999989</v>
          </cell>
          <cell r="S838">
            <v>189.20310499999999</v>
          </cell>
          <cell r="T838">
            <v>613.0945099999999</v>
          </cell>
          <cell r="U838">
            <v>800.26253999999994</v>
          </cell>
          <cell r="V838">
            <v>438.47188</v>
          </cell>
          <cell r="W838">
            <v>355.46213499999999</v>
          </cell>
          <cell r="X838">
            <v>46.703194999999994</v>
          </cell>
          <cell r="Y838">
            <v>107.70063499999999</v>
          </cell>
          <cell r="Z838">
            <v>26.156549999999996</v>
          </cell>
        </row>
        <row r="839">
          <cell r="Q839">
            <v>37055</v>
          </cell>
          <cell r="R839">
            <v>60.165140000000001</v>
          </cell>
          <cell r="S839">
            <v>191.69290000000001</v>
          </cell>
          <cell r="T839">
            <v>633.21688499999993</v>
          </cell>
          <cell r="U839">
            <v>785.56838499999992</v>
          </cell>
          <cell r="V839">
            <v>435.29289999999997</v>
          </cell>
          <cell r="W839">
            <v>365.79280499999999</v>
          </cell>
          <cell r="X839">
            <v>23.518564999999999</v>
          </cell>
          <cell r="Y839">
            <v>98.417444999999987</v>
          </cell>
          <cell r="Z839">
            <v>35.831529999999994</v>
          </cell>
        </row>
        <row r="840">
          <cell r="Q840">
            <v>37056</v>
          </cell>
          <cell r="R840">
            <v>55.580384999999993</v>
          </cell>
          <cell r="S840">
            <v>195.27178999999998</v>
          </cell>
          <cell r="T840">
            <v>673.26066500000002</v>
          </cell>
          <cell r="U840">
            <v>793.43260499999997</v>
          </cell>
          <cell r="V840">
            <v>435.87144999999998</v>
          </cell>
          <cell r="W840">
            <v>353.61077499999993</v>
          </cell>
          <cell r="X840">
            <v>28.639239999999997</v>
          </cell>
          <cell r="Y840">
            <v>106.70898</v>
          </cell>
          <cell r="Z840">
            <v>43.471435</v>
          </cell>
        </row>
        <row r="841">
          <cell r="Q841">
            <v>37057</v>
          </cell>
          <cell r="R841">
            <v>57.610384999999994</v>
          </cell>
          <cell r="S841">
            <v>191.25949499999999</v>
          </cell>
          <cell r="T841">
            <v>658.32798500000001</v>
          </cell>
          <cell r="U841">
            <v>785.74905499999988</v>
          </cell>
          <cell r="V841">
            <v>445.41346499999997</v>
          </cell>
          <cell r="W841">
            <v>382.40328</v>
          </cell>
          <cell r="X841">
            <v>23.464769999999998</v>
          </cell>
          <cell r="Y841">
            <v>91.455559999999991</v>
          </cell>
          <cell r="Z841">
            <v>29.405564999999996</v>
          </cell>
        </row>
        <row r="842">
          <cell r="Q842">
            <v>37058</v>
          </cell>
          <cell r="R842">
            <v>60.337689999999995</v>
          </cell>
          <cell r="S842">
            <v>192.86725499999997</v>
          </cell>
          <cell r="T842">
            <v>654.42023499999993</v>
          </cell>
          <cell r="U842">
            <v>798.38986499999999</v>
          </cell>
          <cell r="V842">
            <v>453.23403999999994</v>
          </cell>
          <cell r="W842">
            <v>387.86093499999998</v>
          </cell>
          <cell r="X842">
            <v>42.596504999999993</v>
          </cell>
          <cell r="Y842">
            <v>91.950879999999984</v>
          </cell>
          <cell r="Z842">
            <v>12.626599999999998</v>
          </cell>
        </row>
        <row r="843">
          <cell r="Q843">
            <v>37059</v>
          </cell>
          <cell r="R843">
            <v>57.298779999999994</v>
          </cell>
          <cell r="S843">
            <v>194.86781999999999</v>
          </cell>
          <cell r="T843">
            <v>640.89637499999992</v>
          </cell>
          <cell r="U843">
            <v>792.02378499999986</v>
          </cell>
          <cell r="V843">
            <v>452.45654999999994</v>
          </cell>
          <cell r="W843">
            <v>385.018935</v>
          </cell>
          <cell r="X843">
            <v>44.661014999999992</v>
          </cell>
          <cell r="Y843">
            <v>87.40063499999998</v>
          </cell>
          <cell r="Z843">
            <v>12.626599999999998</v>
          </cell>
        </row>
        <row r="844">
          <cell r="Q844">
            <v>37060</v>
          </cell>
          <cell r="R844">
            <v>57.63271499999999</v>
          </cell>
          <cell r="S844">
            <v>203.18371499999998</v>
          </cell>
          <cell r="T844">
            <v>610.70012499999984</v>
          </cell>
          <cell r="U844">
            <v>822.08199499999989</v>
          </cell>
          <cell r="V844">
            <v>457.54068499999994</v>
          </cell>
          <cell r="W844">
            <v>401.30257999999998</v>
          </cell>
          <cell r="X844">
            <v>33.461504999999995</v>
          </cell>
          <cell r="Y844">
            <v>103.72487999999998</v>
          </cell>
          <cell r="Z844">
            <v>12.626599999999998</v>
          </cell>
        </row>
        <row r="845">
          <cell r="Q845">
            <v>37061</v>
          </cell>
          <cell r="R845">
            <v>55.578354999999995</v>
          </cell>
          <cell r="S845">
            <v>221.05177499999996</v>
          </cell>
          <cell r="T845">
            <v>573.41511500000001</v>
          </cell>
          <cell r="U845">
            <v>796.9282649999999</v>
          </cell>
          <cell r="V845">
            <v>426.80749999999995</v>
          </cell>
          <cell r="W845">
            <v>376.31327999999996</v>
          </cell>
          <cell r="X845">
            <v>20.025949999999998</v>
          </cell>
          <cell r="Y845">
            <v>93.490634999999983</v>
          </cell>
          <cell r="Z845">
            <v>18.288270000000001</v>
          </cell>
        </row>
        <row r="846">
          <cell r="Q846">
            <v>37062</v>
          </cell>
          <cell r="R846">
            <v>55.434224999999998</v>
          </cell>
          <cell r="S846">
            <v>232.31928999999997</v>
          </cell>
          <cell r="T846">
            <v>557.05128499999989</v>
          </cell>
          <cell r="U846">
            <v>789.4365499999999</v>
          </cell>
          <cell r="V846">
            <v>408.58317499999998</v>
          </cell>
          <cell r="W846">
            <v>360.10778999999997</v>
          </cell>
          <cell r="X846">
            <v>22.052904999999999</v>
          </cell>
          <cell r="Y846">
            <v>93.099859999999993</v>
          </cell>
          <cell r="Z846">
            <v>16.272479999999998</v>
          </cell>
        </row>
        <row r="847">
          <cell r="Q847">
            <v>37063</v>
          </cell>
          <cell r="R847">
            <v>55.305319999999995</v>
          </cell>
          <cell r="S847">
            <v>241.38019499999996</v>
          </cell>
          <cell r="T847">
            <v>566.13858000000005</v>
          </cell>
          <cell r="U847">
            <v>805.89477499999998</v>
          </cell>
          <cell r="V847">
            <v>402.17141999999996</v>
          </cell>
          <cell r="W847">
            <v>358.77813999999995</v>
          </cell>
          <cell r="X847">
            <v>20.025949999999998</v>
          </cell>
          <cell r="Y847">
            <v>107.03783999999999</v>
          </cell>
          <cell r="Z847">
            <v>13.217329999999999</v>
          </cell>
        </row>
        <row r="848">
          <cell r="Q848">
            <v>37064</v>
          </cell>
          <cell r="R848">
            <v>55.580384999999993</v>
          </cell>
          <cell r="S848">
            <v>233.30485499999998</v>
          </cell>
          <cell r="T848">
            <v>581.96344499999998</v>
          </cell>
          <cell r="U848">
            <v>798.45177999999999</v>
          </cell>
          <cell r="V848">
            <v>414.79598999999996</v>
          </cell>
          <cell r="W848">
            <v>366.04452499999996</v>
          </cell>
          <cell r="X848">
            <v>29.160949999999996</v>
          </cell>
          <cell r="Y848">
            <v>94.77055</v>
          </cell>
          <cell r="Z848">
            <v>9.4405149999999995</v>
          </cell>
        </row>
        <row r="849">
          <cell r="Q849">
            <v>37065</v>
          </cell>
          <cell r="R849">
            <v>55.550949999999993</v>
          </cell>
          <cell r="S849">
            <v>218.30518499999999</v>
          </cell>
          <cell r="T849">
            <v>568.79381999999998</v>
          </cell>
          <cell r="U849">
            <v>797.48651499999994</v>
          </cell>
          <cell r="V849">
            <v>377.98904499999998</v>
          </cell>
          <cell r="W849">
            <v>27.497364999999999</v>
          </cell>
          <cell r="X849">
            <v>27.497364999999999</v>
          </cell>
          <cell r="Y849">
            <v>92.98617999999999</v>
          </cell>
          <cell r="Z849">
            <v>15.007789999999998</v>
          </cell>
        </row>
        <row r="850">
          <cell r="Q850">
            <v>37066</v>
          </cell>
          <cell r="R850">
            <v>55.580384999999993</v>
          </cell>
          <cell r="S850">
            <v>223.26549</v>
          </cell>
          <cell r="T850">
            <v>570.31225999999992</v>
          </cell>
          <cell r="U850">
            <v>799.59060999999997</v>
          </cell>
          <cell r="V850">
            <v>424.84651999999994</v>
          </cell>
          <cell r="W850">
            <v>381.18324999999999</v>
          </cell>
          <cell r="X850">
            <v>24.134669999999996</v>
          </cell>
          <cell r="Y850">
            <v>95.898214999999979</v>
          </cell>
          <cell r="Z850">
            <v>9.3785999999999987</v>
          </cell>
        </row>
        <row r="851">
          <cell r="Q851">
            <v>37067</v>
          </cell>
          <cell r="R851">
            <v>55.580384999999993</v>
          </cell>
          <cell r="S851">
            <v>223.26549</v>
          </cell>
          <cell r="T851">
            <v>584.06347999999991</v>
          </cell>
          <cell r="U851">
            <v>799.31655999999998</v>
          </cell>
          <cell r="V851">
            <v>427.98591499999998</v>
          </cell>
          <cell r="W851">
            <v>381.54255999999998</v>
          </cell>
          <cell r="X851">
            <v>22.422364999999999</v>
          </cell>
          <cell r="Y851">
            <v>93.521084999999985</v>
          </cell>
          <cell r="Z851">
            <v>13.979594999999998</v>
          </cell>
        </row>
        <row r="852">
          <cell r="Q852">
            <v>37068</v>
          </cell>
          <cell r="R852">
            <v>55.580384999999993</v>
          </cell>
          <cell r="S852">
            <v>230.78968499999996</v>
          </cell>
          <cell r="T852">
            <v>593.99423999999999</v>
          </cell>
          <cell r="U852">
            <v>807.15743499999996</v>
          </cell>
          <cell r="V852">
            <v>417.58723999999995</v>
          </cell>
          <cell r="W852">
            <v>365.91561999999993</v>
          </cell>
          <cell r="X852">
            <v>25.467364999999997</v>
          </cell>
          <cell r="Y852">
            <v>103.20012499999999</v>
          </cell>
          <cell r="Z852">
            <v>20.459354999999999</v>
          </cell>
        </row>
        <row r="853">
          <cell r="Q853">
            <v>37069</v>
          </cell>
          <cell r="R853">
            <v>55.580384999999993</v>
          </cell>
          <cell r="S853">
            <v>220.463075</v>
          </cell>
          <cell r="T853">
            <v>583.76709999999991</v>
          </cell>
          <cell r="U853">
            <v>801.19532499999991</v>
          </cell>
          <cell r="V853">
            <v>430.96290999999997</v>
          </cell>
          <cell r="W853">
            <v>34.719090000000001</v>
          </cell>
          <cell r="X853">
            <v>33.646234999999997</v>
          </cell>
          <cell r="Y853">
            <v>94.188954999999993</v>
          </cell>
          <cell r="Z853">
            <v>21.902684999999998</v>
          </cell>
        </row>
        <row r="854">
          <cell r="Q854">
            <v>37070</v>
          </cell>
          <cell r="R854">
            <v>55.580384999999993</v>
          </cell>
          <cell r="S854">
            <v>256.97363999999999</v>
          </cell>
          <cell r="T854">
            <v>588.92736000000002</v>
          </cell>
          <cell r="U854">
            <v>811.24686999999994</v>
          </cell>
          <cell r="V854">
            <v>401.44467999999995</v>
          </cell>
          <cell r="W854">
            <v>342.96240999999998</v>
          </cell>
          <cell r="X854">
            <v>21.742314999999998</v>
          </cell>
          <cell r="Y854">
            <v>97.248165</v>
          </cell>
          <cell r="Z854">
            <v>27.320754999999998</v>
          </cell>
        </row>
        <row r="855">
          <cell r="Q855">
            <v>37071</v>
          </cell>
          <cell r="R855">
            <v>55.580384999999993</v>
          </cell>
          <cell r="S855">
            <v>246.89265999999998</v>
          </cell>
          <cell r="T855">
            <v>600.21314499999994</v>
          </cell>
          <cell r="U855">
            <v>812.37554999999998</v>
          </cell>
          <cell r="V855">
            <v>413.948465</v>
          </cell>
          <cell r="W855">
            <v>359.20139499999993</v>
          </cell>
          <cell r="X855">
            <v>25.823629999999998</v>
          </cell>
          <cell r="Y855">
            <v>95.954039999999992</v>
          </cell>
          <cell r="Z855">
            <v>18.773439999999997</v>
          </cell>
        </row>
        <row r="856">
          <cell r="Q856">
            <v>37072</v>
          </cell>
          <cell r="R856">
            <v>55.580384999999993</v>
          </cell>
          <cell r="S856">
            <v>246.40850499999996</v>
          </cell>
          <cell r="T856">
            <v>583.64834499999995</v>
          </cell>
          <cell r="U856">
            <v>814.67249499999991</v>
          </cell>
          <cell r="V856">
            <v>107.40222499999999</v>
          </cell>
          <cell r="W856">
            <v>366.95092</v>
          </cell>
          <cell r="X856">
            <v>19.242369999999998</v>
          </cell>
          <cell r="Y856">
            <v>106.760745</v>
          </cell>
          <cell r="Z856">
            <v>120.97581999999998</v>
          </cell>
        </row>
        <row r="857">
          <cell r="Q857">
            <v>37073</v>
          </cell>
          <cell r="R857">
            <v>57.191189999999992</v>
          </cell>
          <cell r="S857">
            <v>227.96798499999997</v>
          </cell>
          <cell r="T857">
            <v>627.87087999999994</v>
          </cell>
          <cell r="U857">
            <v>892.78486499999997</v>
          </cell>
          <cell r="V857">
            <v>526.88751499999989</v>
          </cell>
          <cell r="W857">
            <v>393.62004499999995</v>
          </cell>
          <cell r="X857">
            <v>84.414504999999991</v>
          </cell>
          <cell r="Y857">
            <v>80.738174999999998</v>
          </cell>
          <cell r="Z857">
            <v>102.71901499999998</v>
          </cell>
        </row>
        <row r="858">
          <cell r="Q858">
            <v>37074</v>
          </cell>
          <cell r="R858">
            <v>58.624369999999999</v>
          </cell>
          <cell r="S858">
            <v>233.15361999999999</v>
          </cell>
          <cell r="T858">
            <v>644.3686899999999</v>
          </cell>
          <cell r="U858">
            <v>897.31379499999991</v>
          </cell>
          <cell r="V858">
            <v>525.16505999999993</v>
          </cell>
          <cell r="W858">
            <v>403.56704499999995</v>
          </cell>
          <cell r="X858">
            <v>72.39994999999999</v>
          </cell>
          <cell r="Y858">
            <v>121.77868499999998</v>
          </cell>
          <cell r="Z858">
            <v>102.373915</v>
          </cell>
        </row>
        <row r="859">
          <cell r="Q859">
            <v>37075</v>
          </cell>
          <cell r="R859">
            <v>58.624369999999999</v>
          </cell>
          <cell r="S859">
            <v>246.43489499999998</v>
          </cell>
          <cell r="T859">
            <v>640.73803499999997</v>
          </cell>
          <cell r="U859">
            <v>916.83427499999993</v>
          </cell>
          <cell r="V859">
            <v>531.51083999999992</v>
          </cell>
          <cell r="W859">
            <v>383.55022999999994</v>
          </cell>
          <cell r="X859">
            <v>84.680434999999989</v>
          </cell>
          <cell r="Y859">
            <v>80.325069999999997</v>
          </cell>
          <cell r="Z859">
            <v>53.14743</v>
          </cell>
        </row>
        <row r="860">
          <cell r="Q860">
            <v>37076</v>
          </cell>
          <cell r="R860">
            <v>62.835604999999987</v>
          </cell>
          <cell r="S860">
            <v>249.31647999999998</v>
          </cell>
          <cell r="T860">
            <v>623.81189499999994</v>
          </cell>
          <cell r="U860">
            <v>900.49175999999989</v>
          </cell>
          <cell r="V860">
            <v>518.10979499999996</v>
          </cell>
          <cell r="W860">
            <v>342.14736499999998</v>
          </cell>
          <cell r="X860">
            <v>122.96927999999998</v>
          </cell>
          <cell r="Y860">
            <v>70.290779999999984</v>
          </cell>
          <cell r="Z860">
            <v>42.843149999999994</v>
          </cell>
        </row>
        <row r="861">
          <cell r="Q861">
            <v>37077</v>
          </cell>
          <cell r="R861">
            <v>62.835604999999987</v>
          </cell>
          <cell r="S861">
            <v>253.92863999999997</v>
          </cell>
          <cell r="T861">
            <v>648.44594500000005</v>
          </cell>
          <cell r="U861">
            <v>925.44756499999983</v>
          </cell>
          <cell r="V861">
            <v>536.85075499999994</v>
          </cell>
          <cell r="W861">
            <v>363.48773999999997</v>
          </cell>
          <cell r="X861">
            <v>117.41316999999998</v>
          </cell>
          <cell r="Y861">
            <v>130.37573499999999</v>
          </cell>
          <cell r="Z861">
            <v>45.799844999999991</v>
          </cell>
        </row>
        <row r="862">
          <cell r="Q862">
            <v>37078</v>
          </cell>
          <cell r="R862">
            <v>62.833574999999996</v>
          </cell>
          <cell r="S862">
            <v>253.92863999999997</v>
          </cell>
          <cell r="T862">
            <v>675.55456499999991</v>
          </cell>
          <cell r="U862">
            <v>900.19639499999994</v>
          </cell>
          <cell r="V862">
            <v>535.64493500000003</v>
          </cell>
          <cell r="W862">
            <v>366.66468999999995</v>
          </cell>
          <cell r="X862">
            <v>100.92144999999999</v>
          </cell>
          <cell r="Y862">
            <v>72.86887999999999</v>
          </cell>
          <cell r="Z862">
            <v>57.908794999999991</v>
          </cell>
        </row>
        <row r="863">
          <cell r="Q863">
            <v>37079</v>
          </cell>
          <cell r="R863">
            <v>65.35889499999999</v>
          </cell>
          <cell r="S863">
            <v>227.01388499999996</v>
          </cell>
          <cell r="T863">
            <v>687.6158099999999</v>
          </cell>
          <cell r="U863">
            <v>900.16289999999992</v>
          </cell>
          <cell r="V863">
            <v>538.91018999999994</v>
          </cell>
          <cell r="W863">
            <v>384.48605999999995</v>
          </cell>
          <cell r="X863">
            <v>100.08001499999999</v>
          </cell>
          <cell r="Y863">
            <v>68.940829999999991</v>
          </cell>
          <cell r="Z863">
            <v>44.194114999999989</v>
          </cell>
        </row>
        <row r="864">
          <cell r="Q864">
            <v>37080</v>
          </cell>
          <cell r="R864">
            <v>29.150799999999997</v>
          </cell>
          <cell r="S864">
            <v>237.59830499999995</v>
          </cell>
          <cell r="T864">
            <v>696.98527499999989</v>
          </cell>
          <cell r="U864">
            <v>894.58141499999988</v>
          </cell>
          <cell r="V864">
            <v>554.57772999999986</v>
          </cell>
          <cell r="W864">
            <v>375.26681499999995</v>
          </cell>
          <cell r="X864">
            <v>125.01957999999999</v>
          </cell>
          <cell r="Y864">
            <v>73.315479999999994</v>
          </cell>
          <cell r="Z864">
            <v>44.141334999999991</v>
          </cell>
        </row>
        <row r="865">
          <cell r="Q865">
            <v>37081</v>
          </cell>
          <cell r="R865">
            <v>0</v>
          </cell>
          <cell r="S865">
            <v>224.49363999999997</v>
          </cell>
          <cell r="T865">
            <v>648.50582999999995</v>
          </cell>
          <cell r="U865">
            <v>863.31535499999995</v>
          </cell>
          <cell r="V865">
            <v>566.9475349999999</v>
          </cell>
          <cell r="W865">
            <v>367.16305499999999</v>
          </cell>
          <cell r="X865">
            <v>152.13022999999998</v>
          </cell>
          <cell r="Y865">
            <v>71.935079999999999</v>
          </cell>
          <cell r="Z865">
            <v>37.504249999999999</v>
          </cell>
        </row>
        <row r="866">
          <cell r="Q866">
            <v>37082</v>
          </cell>
          <cell r="R866">
            <v>0</v>
          </cell>
          <cell r="S866">
            <v>224.49363999999997</v>
          </cell>
          <cell r="T866">
            <v>719.29903499999989</v>
          </cell>
          <cell r="U866">
            <v>927.30298499999992</v>
          </cell>
          <cell r="V866">
            <v>576.12820999999997</v>
          </cell>
          <cell r="W866">
            <v>425.23627999999997</v>
          </cell>
          <cell r="X866">
            <v>100.40786</v>
          </cell>
          <cell r="Y866">
            <v>80.035794999999993</v>
          </cell>
          <cell r="Z866">
            <v>40.334069999999997</v>
          </cell>
        </row>
        <row r="867">
          <cell r="Q867">
            <v>37083</v>
          </cell>
          <cell r="R867">
            <v>28.407819999999997</v>
          </cell>
          <cell r="S867">
            <v>263.97612499999997</v>
          </cell>
          <cell r="T867">
            <v>706.96069499999999</v>
          </cell>
          <cell r="U867">
            <v>917.93656499999986</v>
          </cell>
          <cell r="V867">
            <v>551.40788499999996</v>
          </cell>
          <cell r="W867">
            <v>437.68829999999997</v>
          </cell>
          <cell r="X867">
            <v>63.66181499999999</v>
          </cell>
          <cell r="Y867">
            <v>74.195484999999991</v>
          </cell>
          <cell r="Z867">
            <v>39.907769999999992</v>
          </cell>
        </row>
        <row r="868">
          <cell r="Q868">
            <v>37084</v>
          </cell>
          <cell r="R868">
            <v>11.219809999999999</v>
          </cell>
          <cell r="S868">
            <v>252.77965999999998</v>
          </cell>
          <cell r="T868">
            <v>669.70105999999987</v>
          </cell>
          <cell r="U868">
            <v>902.12489499999992</v>
          </cell>
          <cell r="V868">
            <v>570.63705999999991</v>
          </cell>
          <cell r="W868">
            <v>445.15971499999995</v>
          </cell>
          <cell r="X868">
            <v>79.297889999999995</v>
          </cell>
          <cell r="Y868">
            <v>67.549264999999991</v>
          </cell>
          <cell r="Z868">
            <v>36.029454999999999</v>
          </cell>
        </row>
        <row r="869">
          <cell r="Q869">
            <v>37085</v>
          </cell>
          <cell r="R869">
            <v>53.37885</v>
          </cell>
          <cell r="S869">
            <v>249.41493499999999</v>
          </cell>
          <cell r="T869">
            <v>677.75812999999994</v>
          </cell>
          <cell r="U869">
            <v>878.26630499999999</v>
          </cell>
          <cell r="V869">
            <v>506.28199999999998</v>
          </cell>
          <cell r="W869">
            <v>387.18088499999999</v>
          </cell>
          <cell r="X869">
            <v>66.174954999999997</v>
          </cell>
          <cell r="Y869">
            <v>69.251419999999982</v>
          </cell>
          <cell r="Z869">
            <v>42.776159999999997</v>
          </cell>
        </row>
        <row r="870">
          <cell r="Q870">
            <v>37086</v>
          </cell>
          <cell r="R870">
            <v>48.312984999999991</v>
          </cell>
          <cell r="S870">
            <v>247.02460999999997</v>
          </cell>
          <cell r="T870">
            <v>714.412825</v>
          </cell>
          <cell r="U870">
            <v>918.53744499999982</v>
          </cell>
          <cell r="V870">
            <v>551.45355999999992</v>
          </cell>
          <cell r="W870">
            <v>423.44784999999996</v>
          </cell>
          <cell r="X870">
            <v>77.060829999999996</v>
          </cell>
          <cell r="Y870">
            <v>71.807189999999991</v>
          </cell>
          <cell r="Z870">
            <v>40.794879999999999</v>
          </cell>
        </row>
        <row r="871">
          <cell r="Q871">
            <v>37087</v>
          </cell>
          <cell r="R871">
            <v>57.147544999999994</v>
          </cell>
          <cell r="S871">
            <v>238.80310999999998</v>
          </cell>
          <cell r="T871">
            <v>698.24996499999997</v>
          </cell>
          <cell r="U871">
            <v>901.12410499999999</v>
          </cell>
          <cell r="V871">
            <v>529.29509499999995</v>
          </cell>
          <cell r="W871">
            <v>418.80929999999995</v>
          </cell>
          <cell r="X871">
            <v>66.934174999999982</v>
          </cell>
          <cell r="Y871">
            <v>75.939254999999989</v>
          </cell>
          <cell r="Z871">
            <v>33.401620000000001</v>
          </cell>
        </row>
        <row r="872">
          <cell r="Q872">
            <v>37088</v>
          </cell>
          <cell r="R872">
            <v>65.398479999999992</v>
          </cell>
          <cell r="S872">
            <v>245.29403499999998</v>
          </cell>
          <cell r="T872">
            <v>727.10539999999992</v>
          </cell>
          <cell r="U872">
            <v>934.28719999999998</v>
          </cell>
          <cell r="V872">
            <v>545.34325999999999</v>
          </cell>
          <cell r="W872">
            <v>424.17154499999998</v>
          </cell>
          <cell r="X872">
            <v>71.718885</v>
          </cell>
          <cell r="Y872">
            <v>78.312324999999987</v>
          </cell>
          <cell r="Z872">
            <v>39.319069999999996</v>
          </cell>
        </row>
        <row r="873">
          <cell r="Q873">
            <v>37089</v>
          </cell>
          <cell r="R873">
            <v>64.556029999999993</v>
          </cell>
          <cell r="S873">
            <v>254.76296999999997</v>
          </cell>
          <cell r="T873">
            <v>718.89709499999992</v>
          </cell>
          <cell r="U873">
            <v>912.72859999999991</v>
          </cell>
          <cell r="V873">
            <v>526.4409149999999</v>
          </cell>
          <cell r="W873">
            <v>412.22702499999997</v>
          </cell>
          <cell r="X873">
            <v>67.017404999999997</v>
          </cell>
          <cell r="Y873">
            <v>67.029584999999997</v>
          </cell>
          <cell r="Z873">
            <v>37.046484999999997</v>
          </cell>
        </row>
        <row r="874">
          <cell r="Q874">
            <v>37090</v>
          </cell>
          <cell r="R874">
            <v>62.356524999999998</v>
          </cell>
          <cell r="S874">
            <v>247.83660999999998</v>
          </cell>
          <cell r="T874">
            <v>715.74653499999988</v>
          </cell>
          <cell r="U874">
            <v>886.78519999999992</v>
          </cell>
          <cell r="V874">
            <v>504.98584499999998</v>
          </cell>
          <cell r="W874">
            <v>394.82789499999996</v>
          </cell>
          <cell r="X874">
            <v>71.033759999999987</v>
          </cell>
          <cell r="Y874">
            <v>71.667119999999997</v>
          </cell>
          <cell r="Z874">
            <v>28.974189999999997</v>
          </cell>
        </row>
        <row r="875">
          <cell r="Q875">
            <v>37091</v>
          </cell>
          <cell r="R875">
            <v>62.356524999999998</v>
          </cell>
          <cell r="S875">
            <v>253.80379499999998</v>
          </cell>
          <cell r="T875">
            <v>752.74632999999983</v>
          </cell>
          <cell r="U875">
            <v>924.13821499999995</v>
          </cell>
          <cell r="V875">
            <v>531.63771499999984</v>
          </cell>
          <cell r="W875">
            <v>414.03473999999994</v>
          </cell>
          <cell r="X875">
            <v>78.353939999999994</v>
          </cell>
          <cell r="Y875">
            <v>76.401079999999993</v>
          </cell>
          <cell r="Z875">
            <v>29.099034999999997</v>
          </cell>
        </row>
        <row r="876">
          <cell r="Q876">
            <v>37092</v>
          </cell>
          <cell r="R876">
            <v>63.886129999999994</v>
          </cell>
          <cell r="S876">
            <v>257.81913499999996</v>
          </cell>
          <cell r="T876">
            <v>735.97649999999999</v>
          </cell>
          <cell r="U876">
            <v>909.96170999999993</v>
          </cell>
          <cell r="V876">
            <v>511.43819999999994</v>
          </cell>
          <cell r="W876">
            <v>400.38400499999995</v>
          </cell>
          <cell r="X876">
            <v>61.273519999999998</v>
          </cell>
          <cell r="Y876">
            <v>76.879144999999994</v>
          </cell>
          <cell r="Z876">
            <v>39.630674999999997</v>
          </cell>
        </row>
        <row r="877">
          <cell r="Q877">
            <v>37093</v>
          </cell>
          <cell r="R877">
            <v>71.437730000000002</v>
          </cell>
          <cell r="S877">
            <v>255.86525999999998</v>
          </cell>
          <cell r="T877">
            <v>732.35700999999995</v>
          </cell>
          <cell r="U877">
            <v>928.8995799999999</v>
          </cell>
          <cell r="V877">
            <v>530.07562999999993</v>
          </cell>
          <cell r="W877">
            <v>389.62398999999994</v>
          </cell>
          <cell r="X877">
            <v>85.493449999999996</v>
          </cell>
          <cell r="Y877">
            <v>69.309274999999985</v>
          </cell>
          <cell r="Z877">
            <v>44.808189999999996</v>
          </cell>
        </row>
        <row r="878">
          <cell r="Q878">
            <v>37094</v>
          </cell>
          <cell r="R878">
            <v>64.652455000000003</v>
          </cell>
          <cell r="S878">
            <v>252.95626999999996</v>
          </cell>
          <cell r="T878">
            <v>733.07359999999994</v>
          </cell>
          <cell r="U878">
            <v>935.47677999999996</v>
          </cell>
          <cell r="V878">
            <v>545.04383499999994</v>
          </cell>
          <cell r="W878">
            <v>386.74138999999997</v>
          </cell>
          <cell r="X878">
            <v>98.269254999999987</v>
          </cell>
          <cell r="Y878">
            <v>72.885120000000001</v>
          </cell>
          <cell r="Z878">
            <v>44.808189999999996</v>
          </cell>
        </row>
        <row r="879">
          <cell r="Q879">
            <v>37095</v>
          </cell>
          <cell r="R879">
            <v>64.652455000000003</v>
          </cell>
          <cell r="S879">
            <v>252.95626999999996</v>
          </cell>
          <cell r="T879">
            <v>733.07359999999994</v>
          </cell>
          <cell r="U879">
            <v>935.47677999999996</v>
          </cell>
          <cell r="V879">
            <v>545.04383499999994</v>
          </cell>
          <cell r="W879">
            <v>386.74138999999997</v>
          </cell>
          <cell r="X879">
            <v>98.269254999999987</v>
          </cell>
          <cell r="Y879">
            <v>72.885120000000001</v>
          </cell>
          <cell r="Z879">
            <v>44.808189999999996</v>
          </cell>
        </row>
        <row r="880">
          <cell r="Q880">
            <v>37096</v>
          </cell>
          <cell r="R880">
            <v>58.79285999999999</v>
          </cell>
          <cell r="S880">
            <v>253.84947</v>
          </cell>
          <cell r="T880">
            <v>746.27874999999995</v>
          </cell>
          <cell r="U880">
            <v>939.66060999999991</v>
          </cell>
          <cell r="V880">
            <v>544.68452499999989</v>
          </cell>
          <cell r="W880">
            <v>400.67936999999995</v>
          </cell>
          <cell r="X880">
            <v>84.741334999999992</v>
          </cell>
          <cell r="Y880">
            <v>82.394655</v>
          </cell>
          <cell r="Z880">
            <v>44.808189999999996</v>
          </cell>
        </row>
        <row r="881">
          <cell r="Q881">
            <v>37097</v>
          </cell>
          <cell r="R881">
            <v>64.652455000000003</v>
          </cell>
          <cell r="S881">
            <v>258.60677499999997</v>
          </cell>
          <cell r="T881">
            <v>739.23363499999994</v>
          </cell>
          <cell r="U881">
            <v>927.87950499999999</v>
          </cell>
          <cell r="V881">
            <v>524.13889499999993</v>
          </cell>
          <cell r="W881">
            <v>395.84390999999999</v>
          </cell>
          <cell r="X881">
            <v>67.520844999999994</v>
          </cell>
          <cell r="Y881">
            <v>80.542279999999991</v>
          </cell>
          <cell r="Z881">
            <v>45.488239999999998</v>
          </cell>
        </row>
        <row r="882">
          <cell r="Q882">
            <v>37098</v>
          </cell>
          <cell r="R882">
            <v>62.23574</v>
          </cell>
          <cell r="S882">
            <v>249.03024999999997</v>
          </cell>
          <cell r="T882">
            <v>716.18196999999986</v>
          </cell>
          <cell r="U882">
            <v>895.71110999999996</v>
          </cell>
          <cell r="V882">
            <v>513.47631999999987</v>
          </cell>
          <cell r="W882">
            <v>376.57210499999997</v>
          </cell>
          <cell r="X882">
            <v>71.541259999999994</v>
          </cell>
          <cell r="Y882">
            <v>71.029699999999991</v>
          </cell>
          <cell r="Z882">
            <v>55.212954999999994</v>
          </cell>
        </row>
        <row r="883">
          <cell r="Q883">
            <v>37099</v>
          </cell>
          <cell r="R883">
            <v>64.652455000000003</v>
          </cell>
          <cell r="S883">
            <v>253.99867499999999</v>
          </cell>
          <cell r="T883">
            <v>720.11610999999994</v>
          </cell>
          <cell r="U883">
            <v>933.74924999999996</v>
          </cell>
          <cell r="V883">
            <v>541.773505</v>
          </cell>
          <cell r="W883">
            <v>411.89410499999997</v>
          </cell>
          <cell r="X883">
            <v>69.002745000000004</v>
          </cell>
          <cell r="Y883">
            <v>73.385514999999998</v>
          </cell>
          <cell r="Z883">
            <v>44.311854999999994</v>
          </cell>
        </row>
        <row r="884">
          <cell r="Q884">
            <v>37100</v>
          </cell>
          <cell r="R884">
            <v>69.056539999999998</v>
          </cell>
          <cell r="S884">
            <v>253.01006499999997</v>
          </cell>
          <cell r="T884">
            <v>728.55684999999994</v>
          </cell>
          <cell r="U884">
            <v>941.67842999999982</v>
          </cell>
          <cell r="V884">
            <v>547.48288000000002</v>
          </cell>
          <cell r="W884">
            <v>408.79226499999993</v>
          </cell>
          <cell r="X884">
            <v>63.188824999999994</v>
          </cell>
          <cell r="Y884">
            <v>72.189844999999991</v>
          </cell>
          <cell r="Z884">
            <v>57.231789999999997</v>
          </cell>
        </row>
        <row r="885">
          <cell r="Q885">
            <v>37101</v>
          </cell>
          <cell r="R885">
            <v>68.970264999999984</v>
          </cell>
          <cell r="S885">
            <v>253.08821999999998</v>
          </cell>
          <cell r="T885">
            <v>713.57138999999984</v>
          </cell>
          <cell r="U885">
            <v>940.20261999999991</v>
          </cell>
          <cell r="V885">
            <v>539.26645499999995</v>
          </cell>
          <cell r="W885">
            <v>394.30212499999999</v>
          </cell>
          <cell r="X885">
            <v>69.462540000000004</v>
          </cell>
          <cell r="Y885">
            <v>78.938580000000002</v>
          </cell>
          <cell r="Z885">
            <v>57.232804999999992</v>
          </cell>
        </row>
        <row r="886">
          <cell r="Q886">
            <v>37102</v>
          </cell>
          <cell r="R886">
            <v>69.727454999999992</v>
          </cell>
          <cell r="S886">
            <v>238.76961499999999</v>
          </cell>
          <cell r="T886">
            <v>703.46401999999989</v>
          </cell>
          <cell r="U886">
            <v>930.50226499999985</v>
          </cell>
          <cell r="V886">
            <v>540.03582499999993</v>
          </cell>
          <cell r="W886">
            <v>396.81729499999994</v>
          </cell>
          <cell r="X886">
            <v>69.462540000000004</v>
          </cell>
          <cell r="Y886">
            <v>82.030269999999987</v>
          </cell>
          <cell r="Z886">
            <v>55.478884999999991</v>
          </cell>
        </row>
        <row r="887">
          <cell r="Q887">
            <v>37103</v>
          </cell>
          <cell r="R887">
            <v>64.652455000000003</v>
          </cell>
          <cell r="S887">
            <v>246.12531999999999</v>
          </cell>
          <cell r="T887">
            <v>665.79229499999985</v>
          </cell>
          <cell r="U887">
            <v>888.50359500000002</v>
          </cell>
          <cell r="V887">
            <v>499.08970999999997</v>
          </cell>
          <cell r="W887">
            <v>369.37067999999994</v>
          </cell>
          <cell r="X887">
            <v>59.267879999999998</v>
          </cell>
          <cell r="Y887">
            <v>78.697009999999992</v>
          </cell>
          <cell r="Z887">
            <v>51.166149999999995</v>
          </cell>
        </row>
        <row r="888">
          <cell r="Q888">
            <v>37104</v>
          </cell>
          <cell r="R888">
            <v>79.91297999999999</v>
          </cell>
          <cell r="S888">
            <v>254.33565499999997</v>
          </cell>
          <cell r="T888">
            <v>725.5301199999999</v>
          </cell>
          <cell r="U888">
            <v>940.7111349999999</v>
          </cell>
          <cell r="V888">
            <v>528.66579499999989</v>
          </cell>
          <cell r="W888">
            <v>391.63064499999996</v>
          </cell>
          <cell r="X888">
            <v>53.37276</v>
          </cell>
          <cell r="Y888">
            <v>77.974329999999995</v>
          </cell>
          <cell r="Z888">
            <v>83.662389999999988</v>
          </cell>
        </row>
        <row r="889">
          <cell r="Q889">
            <v>37105</v>
          </cell>
          <cell r="R889">
            <v>79.413599999999988</v>
          </cell>
          <cell r="S889">
            <v>257.49636499999997</v>
          </cell>
          <cell r="T889">
            <v>696.43209999999988</v>
          </cell>
          <cell r="U889">
            <v>938.81308499999989</v>
          </cell>
          <cell r="V889">
            <v>533.29622499999994</v>
          </cell>
          <cell r="W889">
            <v>454.95446499999997</v>
          </cell>
          <cell r="X889">
            <v>37.367224999999991</v>
          </cell>
          <cell r="Y889">
            <v>68.784520000000001</v>
          </cell>
          <cell r="Z889">
            <v>40.974534999999996</v>
          </cell>
        </row>
        <row r="890">
          <cell r="Q890">
            <v>37106</v>
          </cell>
          <cell r="R890" t="e">
            <v>#REF!</v>
          </cell>
          <cell r="S890" t="e">
            <v>#REF!</v>
          </cell>
          <cell r="T890" t="e">
            <v>#REF!</v>
          </cell>
          <cell r="U890" t="e">
            <v>#REF!</v>
          </cell>
          <cell r="V890" t="e">
            <v>#REF!</v>
          </cell>
          <cell r="W890" t="e">
            <v>#REF!</v>
          </cell>
          <cell r="X890" t="e">
            <v>#REF!</v>
          </cell>
          <cell r="Y890" t="e">
            <v>#REF!</v>
          </cell>
          <cell r="Z890" t="e">
            <v>#REF!</v>
          </cell>
        </row>
        <row r="891">
          <cell r="Q891">
            <v>37107</v>
          </cell>
          <cell r="R891">
            <v>79.13853499999999</v>
          </cell>
          <cell r="S891">
            <v>257.12081499999999</v>
          </cell>
          <cell r="T891">
            <v>710.01381499999991</v>
          </cell>
          <cell r="U891">
            <v>944.52651999999989</v>
          </cell>
          <cell r="V891">
            <v>531.81736999999987</v>
          </cell>
          <cell r="W891">
            <v>446.40207499999997</v>
          </cell>
          <cell r="X891">
            <v>30.195234999999997</v>
          </cell>
          <cell r="Y891">
            <v>76.627425000000002</v>
          </cell>
          <cell r="Z891">
            <v>55.220059999999997</v>
          </cell>
        </row>
        <row r="892">
          <cell r="Q892">
            <v>37108</v>
          </cell>
          <cell r="R892">
            <v>44.055059999999997</v>
          </cell>
          <cell r="S892">
            <v>234.20719</v>
          </cell>
          <cell r="T892">
            <v>675.39520999999991</v>
          </cell>
          <cell r="U892">
            <v>917.91017499999998</v>
          </cell>
          <cell r="V892">
            <v>542.60478999999998</v>
          </cell>
          <cell r="W892">
            <v>447.13592</v>
          </cell>
          <cell r="X892">
            <v>38.935399999999994</v>
          </cell>
          <cell r="Y892">
            <v>55.251524999999994</v>
          </cell>
          <cell r="Z892">
            <v>66.355624999999989</v>
          </cell>
        </row>
        <row r="893">
          <cell r="Q893">
            <v>37109</v>
          </cell>
          <cell r="R893">
            <v>43.684584999999998</v>
          </cell>
          <cell r="S893">
            <v>243.55939999999998</v>
          </cell>
          <cell r="T893">
            <v>648.900665</v>
          </cell>
          <cell r="U893">
            <v>885.6169349999999</v>
          </cell>
          <cell r="V893">
            <v>552.45434999999986</v>
          </cell>
          <cell r="W893">
            <v>452.65751999999998</v>
          </cell>
          <cell r="X893">
            <v>38.414704999999998</v>
          </cell>
          <cell r="Y893">
            <v>0</v>
          </cell>
          <cell r="Z893">
            <v>71.823429999999988</v>
          </cell>
        </row>
        <row r="894">
          <cell r="Q894">
            <v>37110</v>
          </cell>
          <cell r="R894">
            <v>43.674435000000003</v>
          </cell>
          <cell r="S894">
            <v>241.07772499999996</v>
          </cell>
          <cell r="T894">
            <v>654.02539999999999</v>
          </cell>
          <cell r="U894">
            <v>880.21814999999992</v>
          </cell>
          <cell r="V894">
            <v>552.75174499999991</v>
          </cell>
          <cell r="W894">
            <v>481.49569999999994</v>
          </cell>
          <cell r="X894">
            <v>16.787085000000001</v>
          </cell>
          <cell r="Y894">
            <v>0</v>
          </cell>
          <cell r="Z894">
            <v>64.777299999999997</v>
          </cell>
        </row>
        <row r="895">
          <cell r="Q895">
            <v>37111</v>
          </cell>
          <cell r="R895">
            <v>43.674435000000003</v>
          </cell>
          <cell r="S895">
            <v>249.70522499999996</v>
          </cell>
          <cell r="T895">
            <v>648.06532000000004</v>
          </cell>
          <cell r="U895">
            <v>889.7997499999999</v>
          </cell>
          <cell r="V895">
            <v>552.4330349999999</v>
          </cell>
          <cell r="W895">
            <v>442.273055</v>
          </cell>
          <cell r="X895">
            <v>62.615349999999992</v>
          </cell>
          <cell r="Y895">
            <v>0</v>
          </cell>
          <cell r="Z895">
            <v>61.351674999999993</v>
          </cell>
        </row>
        <row r="896">
          <cell r="Q896">
            <v>37112</v>
          </cell>
          <cell r="R896">
            <v>43.674435000000003</v>
          </cell>
          <cell r="S896">
            <v>254.77413499999997</v>
          </cell>
          <cell r="T896">
            <v>620.3649549999999</v>
          </cell>
          <cell r="U896">
            <v>889.15420999999992</v>
          </cell>
          <cell r="V896">
            <v>552.55483499999991</v>
          </cell>
          <cell r="W896">
            <v>474.99766999999997</v>
          </cell>
          <cell r="X896">
            <v>50.316594999999992</v>
          </cell>
          <cell r="Y896">
            <v>0</v>
          </cell>
          <cell r="Z896">
            <v>37.544849999999997</v>
          </cell>
        </row>
        <row r="897">
          <cell r="Q897">
            <v>37113</v>
          </cell>
          <cell r="R897">
            <v>43.674435000000003</v>
          </cell>
          <cell r="S897">
            <v>244.40184999999997</v>
          </cell>
          <cell r="T897">
            <v>638.90798999999993</v>
          </cell>
          <cell r="U897">
            <v>886.23709999999994</v>
          </cell>
          <cell r="V897">
            <v>552.35690999999986</v>
          </cell>
          <cell r="W897">
            <v>446.07423</v>
          </cell>
          <cell r="X897">
            <v>40.474139999999991</v>
          </cell>
          <cell r="Y897">
            <v>0</v>
          </cell>
          <cell r="Z897">
            <v>69.659449999999993</v>
          </cell>
        </row>
        <row r="898">
          <cell r="Q898">
            <v>37114</v>
          </cell>
          <cell r="R898">
            <v>239.360345</v>
          </cell>
          <cell r="S898">
            <v>230.81099999999998</v>
          </cell>
          <cell r="T898">
            <v>672.40603499999997</v>
          </cell>
          <cell r="U898">
            <v>898.15116999999998</v>
          </cell>
          <cell r="V898">
            <v>552.52032499999996</v>
          </cell>
          <cell r="W898">
            <v>466.30013499999995</v>
          </cell>
          <cell r="X898">
            <v>35.453949999999999</v>
          </cell>
          <cell r="Y898">
            <v>16.710959999999996</v>
          </cell>
          <cell r="Z898">
            <v>60.947704999999992</v>
          </cell>
        </row>
        <row r="899">
          <cell r="Q899">
            <v>37115</v>
          </cell>
          <cell r="R899">
            <v>44.067239999999991</v>
          </cell>
          <cell r="S899">
            <v>237.44706999999997</v>
          </cell>
          <cell r="T899">
            <v>692.81565499999988</v>
          </cell>
          <cell r="U899">
            <v>929.42331999999988</v>
          </cell>
          <cell r="V899">
            <v>552.30108499999994</v>
          </cell>
          <cell r="W899">
            <v>463.62256499999995</v>
          </cell>
          <cell r="X899">
            <v>36.747059999999998</v>
          </cell>
          <cell r="Y899">
            <v>56.074689999999997</v>
          </cell>
          <cell r="Z899">
            <v>65.874514999999988</v>
          </cell>
        </row>
        <row r="900">
          <cell r="Q900">
            <v>37116</v>
          </cell>
          <cell r="R900">
            <v>44.067239999999991</v>
          </cell>
          <cell r="S900">
            <v>237.446055</v>
          </cell>
          <cell r="T900">
            <v>687.07278499999995</v>
          </cell>
          <cell r="U900">
            <v>913.14068999999984</v>
          </cell>
          <cell r="V900">
            <v>551.71136999999999</v>
          </cell>
          <cell r="W900">
            <v>456.23031999999995</v>
          </cell>
          <cell r="X900">
            <v>42.892885</v>
          </cell>
          <cell r="Y900">
            <v>40.369594999999997</v>
          </cell>
          <cell r="Z900">
            <v>62.547344999999993</v>
          </cell>
        </row>
        <row r="901">
          <cell r="Q901">
            <v>37117</v>
          </cell>
          <cell r="R901">
            <v>44.073329999999991</v>
          </cell>
          <cell r="S901">
            <v>226.22928999999996</v>
          </cell>
          <cell r="T901">
            <v>692.54769499999998</v>
          </cell>
          <cell r="U901">
            <v>929.40910999999994</v>
          </cell>
          <cell r="V901">
            <v>532.85672999999997</v>
          </cell>
          <cell r="W901">
            <v>441.24181499999997</v>
          </cell>
          <cell r="X901">
            <v>35.584884999999993</v>
          </cell>
          <cell r="Y901">
            <v>90.054859999999991</v>
          </cell>
          <cell r="Z901">
            <v>57.569784999999996</v>
          </cell>
        </row>
        <row r="902">
          <cell r="Q902">
            <v>37118</v>
          </cell>
          <cell r="R902">
            <v>44.074345000000001</v>
          </cell>
          <cell r="S902">
            <v>224.26120499999999</v>
          </cell>
          <cell r="T902">
            <v>673.82094499999994</v>
          </cell>
          <cell r="U902">
            <v>928.64684499999987</v>
          </cell>
          <cell r="V902">
            <v>547.95992999999987</v>
          </cell>
          <cell r="W902">
            <v>445.10896499999996</v>
          </cell>
          <cell r="X902">
            <v>20.516195</v>
          </cell>
          <cell r="Y902">
            <v>76.10875999999999</v>
          </cell>
          <cell r="Z902">
            <v>92.482739999999993</v>
          </cell>
        </row>
        <row r="903">
          <cell r="Q903">
            <v>37119</v>
          </cell>
          <cell r="R903">
            <v>44.073329999999991</v>
          </cell>
          <cell r="S903">
            <v>224.20740999999998</v>
          </cell>
          <cell r="T903">
            <v>673.30938500000002</v>
          </cell>
          <cell r="U903">
            <v>929.11780499999986</v>
          </cell>
          <cell r="V903">
            <v>542.27085499999987</v>
          </cell>
          <cell r="W903">
            <v>439.32650999999998</v>
          </cell>
          <cell r="X903">
            <v>38.673529999999992</v>
          </cell>
          <cell r="Y903">
            <v>74.396454999999989</v>
          </cell>
          <cell r="Z903">
            <v>68.106499999999983</v>
          </cell>
        </row>
        <row r="904">
          <cell r="Q904">
            <v>37120</v>
          </cell>
          <cell r="R904">
            <v>44.061149999999991</v>
          </cell>
          <cell r="S904">
            <v>224.26526499999997</v>
          </cell>
          <cell r="T904">
            <v>678.70512499999984</v>
          </cell>
          <cell r="U904">
            <v>929.18986999999993</v>
          </cell>
          <cell r="V904">
            <v>543.79233999999997</v>
          </cell>
          <cell r="W904">
            <v>445.88848499999995</v>
          </cell>
          <cell r="X904">
            <v>33.824874999999999</v>
          </cell>
          <cell r="Y904">
            <v>74.525360000000006</v>
          </cell>
          <cell r="Z904">
            <v>74.10616499999999</v>
          </cell>
        </row>
        <row r="905">
          <cell r="Q905">
            <v>37121</v>
          </cell>
          <cell r="R905">
            <v>44.076374999999992</v>
          </cell>
          <cell r="S905">
            <v>241.69078499999998</v>
          </cell>
          <cell r="T905">
            <v>690.23044999999991</v>
          </cell>
          <cell r="U905">
            <v>926.1347199999999</v>
          </cell>
          <cell r="V905">
            <v>532.77654499999994</v>
          </cell>
          <cell r="W905">
            <v>443.48699499999992</v>
          </cell>
          <cell r="X905">
            <v>29.247225</v>
          </cell>
          <cell r="Y905">
            <v>63.346149999999987</v>
          </cell>
          <cell r="Z905">
            <v>69.971054999999993</v>
          </cell>
        </row>
        <row r="906">
          <cell r="Q906">
            <v>37122</v>
          </cell>
          <cell r="R906">
            <v>44.076374999999992</v>
          </cell>
          <cell r="S906">
            <v>241.69078499999998</v>
          </cell>
          <cell r="T906">
            <v>680.41336999999987</v>
          </cell>
          <cell r="U906">
            <v>929.05994999999996</v>
          </cell>
          <cell r="V906">
            <v>545.57975499999998</v>
          </cell>
          <cell r="W906">
            <v>454.34038999999996</v>
          </cell>
          <cell r="X906">
            <v>31.641609999999996</v>
          </cell>
          <cell r="Y906">
            <v>52.521174999999992</v>
          </cell>
          <cell r="Z906">
            <v>70.104019999999991</v>
          </cell>
        </row>
        <row r="907">
          <cell r="Q907">
            <v>37123</v>
          </cell>
          <cell r="R907">
            <v>44.076374999999992</v>
          </cell>
          <cell r="S907">
            <v>241.75574499999996</v>
          </cell>
          <cell r="T907">
            <v>682.89809000000002</v>
          </cell>
          <cell r="U907">
            <v>928.91581999999994</v>
          </cell>
          <cell r="V907">
            <v>535.48253499999987</v>
          </cell>
          <cell r="W907">
            <v>449.69879499999996</v>
          </cell>
          <cell r="X907">
            <v>25.907874999999997</v>
          </cell>
          <cell r="Y907">
            <v>62.828499999999991</v>
          </cell>
          <cell r="Z907">
            <v>70.030939999999987</v>
          </cell>
        </row>
        <row r="908">
          <cell r="Q908">
            <v>37124</v>
          </cell>
          <cell r="R908">
            <v>44.090584999999997</v>
          </cell>
          <cell r="S908">
            <v>221.19488999999996</v>
          </cell>
          <cell r="T908">
            <v>601.71534499999996</v>
          </cell>
          <cell r="U908">
            <v>823.79429999999991</v>
          </cell>
          <cell r="V908">
            <v>423.55442499999998</v>
          </cell>
          <cell r="W908">
            <v>259.53752999999995</v>
          </cell>
          <cell r="X908">
            <v>82.961024999999992</v>
          </cell>
          <cell r="Y908">
            <v>88.684609999999992</v>
          </cell>
          <cell r="Z908">
            <v>88.64806999999999</v>
          </cell>
        </row>
        <row r="909">
          <cell r="Q909">
            <v>37125</v>
          </cell>
          <cell r="R909">
            <v>41.063854999999997</v>
          </cell>
          <cell r="S909">
            <v>236.84517499999998</v>
          </cell>
          <cell r="T909">
            <v>664.02213499999993</v>
          </cell>
          <cell r="U909">
            <v>868.15284499999984</v>
          </cell>
          <cell r="V909">
            <v>456.10953499999999</v>
          </cell>
          <cell r="W909">
            <v>257.83943499999998</v>
          </cell>
          <cell r="X909">
            <v>139.48333</v>
          </cell>
          <cell r="Y909">
            <v>85.697464999999994</v>
          </cell>
          <cell r="Z909">
            <v>56.04829999999999</v>
          </cell>
        </row>
        <row r="910">
          <cell r="Q910">
            <v>37126</v>
          </cell>
          <cell r="R910">
            <v>34.002499999999998</v>
          </cell>
          <cell r="S910">
            <v>237.78303499999998</v>
          </cell>
          <cell r="T910">
            <v>625.60336999999993</v>
          </cell>
          <cell r="U910">
            <v>815.86308999999994</v>
          </cell>
          <cell r="V910">
            <v>401.94811999999996</v>
          </cell>
          <cell r="W910">
            <v>248.17561999999998</v>
          </cell>
          <cell r="X910">
            <v>74.579155</v>
          </cell>
          <cell r="Y910">
            <v>93.206434999999985</v>
          </cell>
          <cell r="Z910">
            <v>64.935639999999992</v>
          </cell>
        </row>
        <row r="911">
          <cell r="Q911">
            <v>37127</v>
          </cell>
          <cell r="R911">
            <v>39.170879999999997</v>
          </cell>
          <cell r="S911">
            <v>240.83107999999996</v>
          </cell>
          <cell r="T911">
            <v>698.06117499999993</v>
          </cell>
          <cell r="U911">
            <v>906.2163599999999</v>
          </cell>
          <cell r="V911">
            <v>512.94851999999992</v>
          </cell>
          <cell r="W911">
            <v>410.53603499999997</v>
          </cell>
          <cell r="X911">
            <v>58.051909999999999</v>
          </cell>
          <cell r="Y911">
            <v>68.786549999999991</v>
          </cell>
          <cell r="Z911">
            <v>88.148690000000002</v>
          </cell>
        </row>
        <row r="912">
          <cell r="Q912">
            <v>37128</v>
          </cell>
          <cell r="R912">
            <v>40.811119999999995</v>
          </cell>
          <cell r="S912">
            <v>240.33778999999998</v>
          </cell>
          <cell r="T912">
            <v>661.33035499999994</v>
          </cell>
          <cell r="U912">
            <v>907.12275499999987</v>
          </cell>
          <cell r="V912">
            <v>514.58165499999996</v>
          </cell>
          <cell r="W912">
            <v>391.35050499999994</v>
          </cell>
          <cell r="X912">
            <v>58.366559999999993</v>
          </cell>
          <cell r="Y912">
            <v>68.552084999999991</v>
          </cell>
          <cell r="Z912">
            <v>74.538554999999988</v>
          </cell>
        </row>
        <row r="913">
          <cell r="Q913">
            <v>37129</v>
          </cell>
          <cell r="R913">
            <v>40.811119999999995</v>
          </cell>
          <cell r="S913">
            <v>240.83412499999997</v>
          </cell>
          <cell r="T913">
            <v>672.06601000000001</v>
          </cell>
          <cell r="U913">
            <v>929.06502499999999</v>
          </cell>
          <cell r="V913">
            <v>535.06536999999992</v>
          </cell>
          <cell r="W913">
            <v>401.73192499999999</v>
          </cell>
          <cell r="X913">
            <v>63.138074999999994</v>
          </cell>
          <cell r="Y913">
            <v>67.497499999999988</v>
          </cell>
          <cell r="Z913">
            <v>80.53314499999999</v>
          </cell>
        </row>
        <row r="914">
          <cell r="Q914">
            <v>37130</v>
          </cell>
          <cell r="R914">
            <v>40.811119999999995</v>
          </cell>
          <cell r="S914">
            <v>240.83615499999996</v>
          </cell>
          <cell r="T914">
            <v>660.24734999999998</v>
          </cell>
          <cell r="U914">
            <v>928.17486999999983</v>
          </cell>
          <cell r="V914">
            <v>531.76864999999987</v>
          </cell>
          <cell r="W914">
            <v>380.00990999999999</v>
          </cell>
          <cell r="X914">
            <v>82.405819999999991</v>
          </cell>
          <cell r="Y914">
            <v>70.080674999999999</v>
          </cell>
          <cell r="Z914">
            <v>79.392284999999987</v>
          </cell>
        </row>
        <row r="915">
          <cell r="Q915">
            <v>37131</v>
          </cell>
          <cell r="R915">
            <v>38.771984999999994</v>
          </cell>
          <cell r="S915">
            <v>237.85814499999998</v>
          </cell>
          <cell r="T915">
            <v>682.91026999999997</v>
          </cell>
          <cell r="U915">
            <v>929.32283499999994</v>
          </cell>
          <cell r="V915">
            <v>542.4992299999999</v>
          </cell>
          <cell r="W915">
            <v>428.03767999999997</v>
          </cell>
          <cell r="X915">
            <v>71.361604999999997</v>
          </cell>
          <cell r="Y915">
            <v>66.75654999999999</v>
          </cell>
          <cell r="Z915">
            <v>53.194119999999998</v>
          </cell>
        </row>
        <row r="916">
          <cell r="Q916">
            <v>37132</v>
          </cell>
          <cell r="R916">
            <v>44.079419999999992</v>
          </cell>
          <cell r="S916">
            <v>238.79600499999998</v>
          </cell>
          <cell r="T916">
            <v>685.186915</v>
          </cell>
          <cell r="U916">
            <v>916.84442499999989</v>
          </cell>
          <cell r="V916">
            <v>529.75894999999991</v>
          </cell>
          <cell r="W916">
            <v>460.86683999999991</v>
          </cell>
          <cell r="X916">
            <v>51.548804999999994</v>
          </cell>
          <cell r="Y916">
            <v>61.976914999999991</v>
          </cell>
          <cell r="Z916">
            <v>27.012194999999998</v>
          </cell>
        </row>
        <row r="917">
          <cell r="Q917">
            <v>37133</v>
          </cell>
          <cell r="R917">
            <v>44.079419999999992</v>
          </cell>
          <cell r="S917">
            <v>240.81686999999999</v>
          </cell>
          <cell r="T917">
            <v>677.39882</v>
          </cell>
          <cell r="U917">
            <v>929.66691999999989</v>
          </cell>
          <cell r="V917">
            <v>533.18660499999999</v>
          </cell>
          <cell r="W917">
            <v>449.75360499999999</v>
          </cell>
          <cell r="X917">
            <v>37.939684999999997</v>
          </cell>
          <cell r="Y917">
            <v>67.000150000000005</v>
          </cell>
          <cell r="Z917">
            <v>44.388994999999994</v>
          </cell>
        </row>
        <row r="918">
          <cell r="Q918">
            <v>37134</v>
          </cell>
          <cell r="R918">
            <v>121.5564</v>
          </cell>
          <cell r="S918">
            <v>240.73160999999999</v>
          </cell>
          <cell r="T918">
            <v>701.81565999999987</v>
          </cell>
          <cell r="U918">
            <v>928.92901499999994</v>
          </cell>
          <cell r="V918">
            <v>545.35340999999994</v>
          </cell>
          <cell r="W918">
            <v>458.95559499999996</v>
          </cell>
          <cell r="X918">
            <v>57.710869999999993</v>
          </cell>
          <cell r="Y918">
            <v>53.684364999999993</v>
          </cell>
          <cell r="Z918">
            <v>38.940474999999999</v>
          </cell>
        </row>
        <row r="919">
          <cell r="Q919">
            <v>37135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</row>
        <row r="920">
          <cell r="Q920">
            <v>37136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</row>
        <row r="921">
          <cell r="Q921">
            <v>37137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</row>
        <row r="922">
          <cell r="Q922">
            <v>37138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</row>
        <row r="923">
          <cell r="Q923">
            <v>37139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</row>
        <row r="924">
          <cell r="Q924">
            <v>37140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</row>
        <row r="925">
          <cell r="Q925">
            <v>37141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</row>
        <row r="926">
          <cell r="Q926">
            <v>37142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</row>
        <row r="927">
          <cell r="Q927">
            <v>37143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</row>
        <row r="928">
          <cell r="Q928">
            <v>37144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</row>
        <row r="929">
          <cell r="Q929">
            <v>37145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</row>
        <row r="930">
          <cell r="Q930">
            <v>37146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</row>
        <row r="931">
          <cell r="Q931">
            <v>37147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</row>
        <row r="932">
          <cell r="Q932">
            <v>37148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</row>
        <row r="933">
          <cell r="Q933">
            <v>37149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</row>
        <row r="934">
          <cell r="Q934">
            <v>37150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</row>
        <row r="935">
          <cell r="Q935">
            <v>37151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</row>
        <row r="936">
          <cell r="Q936">
            <v>37152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</row>
        <row r="937">
          <cell r="Q937">
            <v>37153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</row>
        <row r="938">
          <cell r="Q938">
            <v>37154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</row>
        <row r="939">
          <cell r="Q939">
            <v>37155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</row>
        <row r="940">
          <cell r="Q940">
            <v>37156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</row>
        <row r="941">
          <cell r="Q941">
            <v>37157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</row>
        <row r="942">
          <cell r="Q942">
            <v>37158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</row>
        <row r="943">
          <cell r="Q943">
            <v>37159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</row>
        <row r="944">
          <cell r="Q944">
            <v>37160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</row>
        <row r="945">
          <cell r="Q945">
            <v>37161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</row>
        <row r="946">
          <cell r="Q946">
            <v>37162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</row>
        <row r="947">
          <cell r="Q947">
            <v>37163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</row>
        <row r="948">
          <cell r="Q948">
            <v>37164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</row>
        <row r="949">
          <cell r="Q949">
            <v>37165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</row>
        <row r="950">
          <cell r="Q950">
            <v>37166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</row>
        <row r="951">
          <cell r="Q951">
            <v>37167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</row>
        <row r="952">
          <cell r="Q952">
            <v>37168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</row>
        <row r="953">
          <cell r="Q953">
            <v>37169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</row>
        <row r="954">
          <cell r="Q954">
            <v>37170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</row>
        <row r="955">
          <cell r="Q955">
            <v>37171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</row>
        <row r="956">
          <cell r="Q956">
            <v>37172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</row>
        <row r="957">
          <cell r="Q957">
            <v>37173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</row>
        <row r="958">
          <cell r="Q958">
            <v>37174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</row>
        <row r="959">
          <cell r="Q959">
            <v>37175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</row>
        <row r="960">
          <cell r="Q960">
            <v>37176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</row>
        <row r="961">
          <cell r="Q961">
            <v>37177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</row>
        <row r="962">
          <cell r="Q962">
            <v>37178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</row>
        <row r="963">
          <cell r="Q963">
            <v>37179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</row>
        <row r="964">
          <cell r="Q964">
            <v>37180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</row>
        <row r="965">
          <cell r="Q965">
            <v>37181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</row>
        <row r="966">
          <cell r="Q966">
            <v>37182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</row>
        <row r="967">
          <cell r="Q967">
            <v>37183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</row>
        <row r="968">
          <cell r="Q968">
            <v>37184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</row>
        <row r="969">
          <cell r="Q969">
            <v>37185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</row>
        <row r="970">
          <cell r="Q970">
            <v>37186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</row>
        <row r="971">
          <cell r="Q971">
            <v>37187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</row>
        <row r="972">
          <cell r="Q972">
            <v>37188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</row>
        <row r="973">
          <cell r="Q973">
            <v>37189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</row>
        <row r="974">
          <cell r="Q974">
            <v>37190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</row>
        <row r="975">
          <cell r="Q975">
            <v>37191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</row>
        <row r="976">
          <cell r="Q976">
            <v>37192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</row>
        <row r="977">
          <cell r="Q977">
            <v>37193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</row>
        <row r="978">
          <cell r="Q978">
            <v>37194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</row>
        <row r="979">
          <cell r="Q979">
            <v>37195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</row>
        <row r="980">
          <cell r="Q980">
            <v>37196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</row>
        <row r="981">
          <cell r="Q981">
            <v>37197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</row>
        <row r="982">
          <cell r="Q982">
            <v>37198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</row>
        <row r="983">
          <cell r="Q983">
            <v>37199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</row>
        <row r="984">
          <cell r="Q984">
            <v>37200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</row>
        <row r="985">
          <cell r="Q985">
            <v>37201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</row>
        <row r="986">
          <cell r="Q986">
            <v>37202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</row>
        <row r="987">
          <cell r="Q987">
            <v>37203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</row>
        <row r="988">
          <cell r="Q988">
            <v>37204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</row>
        <row r="989">
          <cell r="Q989">
            <v>37205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</row>
        <row r="990">
          <cell r="Q990">
            <v>37206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</row>
        <row r="991">
          <cell r="Q991">
            <v>37207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</row>
        <row r="992">
          <cell r="Q992">
            <v>37208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</row>
        <row r="993">
          <cell r="Q993">
            <v>37209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</row>
        <row r="994">
          <cell r="Q994">
            <v>37210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</row>
        <row r="995">
          <cell r="Q995">
            <v>37211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</row>
        <row r="996">
          <cell r="Q996">
            <v>37212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</row>
        <row r="997">
          <cell r="Q997">
            <v>37213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</row>
        <row r="998">
          <cell r="Q998">
            <v>37214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</row>
        <row r="999">
          <cell r="Q999">
            <v>37215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</row>
        <row r="1000">
          <cell r="Q1000">
            <v>37216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</row>
        <row r="1001">
          <cell r="Q1001">
            <v>37217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</row>
        <row r="1002">
          <cell r="Q1002">
            <v>37218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</row>
        <row r="1003">
          <cell r="Q1003">
            <v>37219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</row>
        <row r="1004">
          <cell r="Q1004">
            <v>37220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</row>
        <row r="1005">
          <cell r="Q1005">
            <v>37221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</row>
        <row r="1006">
          <cell r="Q1006">
            <v>37222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</row>
        <row r="1007">
          <cell r="Q1007">
            <v>37223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</row>
        <row r="1008">
          <cell r="Q1008">
            <v>37224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</row>
        <row r="1009">
          <cell r="Q1009">
            <v>37225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</row>
        <row r="1010">
          <cell r="Q1010">
            <v>37226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</row>
        <row r="1011">
          <cell r="Q1011">
            <v>37227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</row>
        <row r="1012">
          <cell r="Q1012">
            <v>37228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</row>
        <row r="1013">
          <cell r="Q1013">
            <v>37229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</row>
        <row r="1014">
          <cell r="Q1014">
            <v>37230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</row>
        <row r="1015">
          <cell r="Q1015">
            <v>37231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</row>
        <row r="1016">
          <cell r="Q1016">
            <v>37232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</row>
        <row r="1017">
          <cell r="Q1017">
            <v>37233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</row>
        <row r="1018">
          <cell r="Q1018">
            <v>37234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</row>
        <row r="1019">
          <cell r="Q1019">
            <v>37235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</row>
        <row r="1020">
          <cell r="Q1020">
            <v>37236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</row>
        <row r="1021">
          <cell r="Q1021">
            <v>37237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</row>
        <row r="1022">
          <cell r="Q1022">
            <v>37238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</row>
        <row r="1023">
          <cell r="Q1023">
            <v>37239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</row>
        <row r="1024">
          <cell r="Q1024">
            <v>37240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</row>
        <row r="1025">
          <cell r="Q1025">
            <v>37241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</row>
        <row r="1026">
          <cell r="Q1026">
            <v>37242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</row>
        <row r="1027">
          <cell r="Q1027">
            <v>37243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</row>
        <row r="1028">
          <cell r="Q1028">
            <v>37244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</row>
        <row r="1029">
          <cell r="Q1029">
            <v>37245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</row>
        <row r="1030">
          <cell r="Q1030">
            <v>37246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</row>
        <row r="1031">
          <cell r="Q1031">
            <v>37247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</row>
        <row r="1032">
          <cell r="Q1032">
            <v>37248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</row>
        <row r="1033">
          <cell r="Q1033">
            <v>37249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</row>
        <row r="1034">
          <cell r="Q1034">
            <v>37250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</row>
        <row r="1035">
          <cell r="Q1035">
            <v>37251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</row>
        <row r="1036">
          <cell r="Q1036">
            <v>37252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</row>
        <row r="1037">
          <cell r="Q1037">
            <v>37253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</row>
        <row r="1038">
          <cell r="Q1038">
            <v>37254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</row>
        <row r="1039">
          <cell r="Q1039">
            <v>37255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</row>
        <row r="1040">
          <cell r="Q1040">
            <v>37256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</row>
        <row r="1041">
          <cell r="Q1041">
            <v>37257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</row>
        <row r="1042">
          <cell r="Q1042">
            <v>37258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</row>
        <row r="1043">
          <cell r="Q1043">
            <v>37259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</row>
        <row r="1044">
          <cell r="Q1044">
            <v>37260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</row>
        <row r="1045">
          <cell r="Q1045">
            <v>37261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</row>
        <row r="1046">
          <cell r="Q1046">
            <v>37262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</row>
        <row r="1047">
          <cell r="Q1047">
            <v>37263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</row>
        <row r="1048">
          <cell r="Q1048">
            <v>37264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</row>
        <row r="1049">
          <cell r="Q1049">
            <v>37265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</row>
        <row r="1050">
          <cell r="Q1050">
            <v>37266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</row>
        <row r="1051">
          <cell r="Q1051">
            <v>37267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</row>
        <row r="1052">
          <cell r="Q1052">
            <v>37268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</row>
        <row r="1053">
          <cell r="Q1053">
            <v>37269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</row>
        <row r="1054">
          <cell r="Q1054">
            <v>37270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</row>
        <row r="1055">
          <cell r="Q1055">
            <v>37271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</row>
        <row r="1056">
          <cell r="Q1056">
            <v>37272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</row>
        <row r="1057">
          <cell r="Q1057">
            <v>37273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</row>
        <row r="1058">
          <cell r="Q1058">
            <v>37274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</row>
        <row r="1059">
          <cell r="Q1059">
            <v>37275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</row>
        <row r="1060">
          <cell r="Q1060">
            <v>37276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</row>
        <row r="1061">
          <cell r="Q1061">
            <v>37277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</row>
        <row r="1062">
          <cell r="Q1062">
            <v>37278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</row>
        <row r="1063">
          <cell r="Q1063">
            <v>37279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</row>
        <row r="1064">
          <cell r="Q1064">
            <v>37280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</row>
        <row r="1065">
          <cell r="Q1065">
            <v>37281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</row>
        <row r="1066">
          <cell r="Q1066">
            <v>37282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</row>
        <row r="1067">
          <cell r="Q1067">
            <v>37283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</row>
        <row r="1068">
          <cell r="Q1068">
            <v>37284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</row>
        <row r="1069">
          <cell r="Q1069">
            <v>37285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</row>
        <row r="1070">
          <cell r="Q1070">
            <v>37286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</row>
        <row r="1071">
          <cell r="Q1071">
            <v>37287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</row>
        <row r="1072">
          <cell r="Q1072">
            <v>37288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</row>
        <row r="1073">
          <cell r="Q1073">
            <v>37289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</row>
        <row r="1074">
          <cell r="Q1074">
            <v>37290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</row>
        <row r="1075">
          <cell r="Q1075">
            <v>37291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</row>
        <row r="1076">
          <cell r="Q1076">
            <v>37292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</row>
        <row r="1077">
          <cell r="Q1077">
            <v>37293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</row>
        <row r="1078">
          <cell r="Q1078">
            <v>37294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</row>
        <row r="1079">
          <cell r="Q1079">
            <v>37295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</row>
        <row r="1080">
          <cell r="Q1080">
            <v>37296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</row>
        <row r="1081">
          <cell r="Q1081">
            <v>37297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</row>
        <row r="1082">
          <cell r="Q1082">
            <v>37298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</row>
        <row r="1083">
          <cell r="Q1083">
            <v>37299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</row>
        <row r="1084">
          <cell r="Q1084">
            <v>37300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</row>
        <row r="1085">
          <cell r="Q1085">
            <v>37301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</row>
        <row r="1086">
          <cell r="Q1086">
            <v>37302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</row>
        <row r="1087">
          <cell r="Q1087">
            <v>37303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</row>
        <row r="1088">
          <cell r="Q1088">
            <v>37304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</row>
        <row r="1089">
          <cell r="Q1089">
            <v>37305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</row>
        <row r="1090">
          <cell r="Q1090">
            <v>37306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</row>
        <row r="1091">
          <cell r="Q1091">
            <v>37307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</row>
        <row r="1092">
          <cell r="Q1092">
            <v>37308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</row>
        <row r="1093">
          <cell r="Q1093">
            <v>37309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</row>
        <row r="1094">
          <cell r="Q1094">
            <v>37310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</row>
        <row r="1095">
          <cell r="Q1095">
            <v>37311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</row>
        <row r="1096">
          <cell r="Q1096">
            <v>37312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</row>
        <row r="1097">
          <cell r="Q1097">
            <v>37313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</row>
        <row r="1098">
          <cell r="Q1098">
            <v>37314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</row>
        <row r="1099">
          <cell r="Q1099">
            <v>37315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</row>
        <row r="1100">
          <cell r="Q1100">
            <v>37316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</row>
        <row r="1101">
          <cell r="Q1101">
            <v>37317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</row>
        <row r="1102">
          <cell r="Q1102">
            <v>37318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</row>
        <row r="1103">
          <cell r="Q1103">
            <v>37319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</row>
        <row r="1104">
          <cell r="Q1104">
            <v>37320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</row>
        <row r="1105">
          <cell r="Q1105">
            <v>37321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</row>
        <row r="1106">
          <cell r="Q1106">
            <v>37322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</row>
        <row r="1107">
          <cell r="Q1107">
            <v>37323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</row>
        <row r="1108">
          <cell r="Q1108">
            <v>37324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</row>
        <row r="1109">
          <cell r="Q1109">
            <v>37325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</row>
        <row r="1110">
          <cell r="Q1110">
            <v>37326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</row>
        <row r="1111">
          <cell r="Q1111">
            <v>37327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</row>
        <row r="1112">
          <cell r="Q1112">
            <v>37328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</row>
        <row r="1113">
          <cell r="Q1113">
            <v>37329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</row>
        <row r="1114">
          <cell r="Q1114">
            <v>37330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</row>
        <row r="1115">
          <cell r="Q1115">
            <v>37331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</row>
        <row r="1116">
          <cell r="Q1116">
            <v>37332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</row>
        <row r="1117">
          <cell r="Q1117">
            <v>37333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</row>
        <row r="1118">
          <cell r="Q1118">
            <v>37334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</row>
        <row r="1119">
          <cell r="Q1119">
            <v>37335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</row>
        <row r="1120">
          <cell r="Q1120">
            <v>37336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</row>
        <row r="1121">
          <cell r="Q1121">
            <v>37337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</row>
        <row r="1122">
          <cell r="Q1122">
            <v>37338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</row>
        <row r="1123">
          <cell r="Q1123">
            <v>37339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</row>
        <row r="1124">
          <cell r="Q1124">
            <v>37340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</row>
        <row r="1125">
          <cell r="Q1125">
            <v>37341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</row>
        <row r="1126">
          <cell r="Q1126">
            <v>37342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</row>
        <row r="1127">
          <cell r="Q1127">
            <v>37343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</row>
        <row r="1128">
          <cell r="Q1128">
            <v>37344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</row>
        <row r="1129">
          <cell r="Q1129">
            <v>37345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</row>
        <row r="1130">
          <cell r="Q1130">
            <v>37346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</row>
        <row r="1131">
          <cell r="Q1131">
            <v>37347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</row>
        <row r="1132">
          <cell r="Q1132">
            <v>37348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</row>
        <row r="1133">
          <cell r="Q1133">
            <v>37349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</row>
        <row r="1134">
          <cell r="Q1134">
            <v>37350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</row>
        <row r="1135">
          <cell r="Q1135">
            <v>37351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</row>
        <row r="1136">
          <cell r="Q1136">
            <v>37352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</row>
        <row r="1137">
          <cell r="Q1137">
            <v>37353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</row>
        <row r="1138">
          <cell r="Q1138">
            <v>37354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</row>
        <row r="1139">
          <cell r="Q1139">
            <v>37355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V1">
            <v>37135</v>
          </cell>
        </row>
        <row r="2">
          <cell r="V2">
            <v>37136</v>
          </cell>
        </row>
      </sheetData>
      <sheetData sheetId="29">
        <row r="1426">
          <cell r="B1426">
            <v>-133.86211127212732</v>
          </cell>
          <cell r="F1426">
            <v>35400</v>
          </cell>
        </row>
        <row r="1427">
          <cell r="B1427">
            <v>-129.20857909990991</v>
          </cell>
          <cell r="F1427">
            <v>35401</v>
          </cell>
        </row>
        <row r="1428">
          <cell r="B1428">
            <v>-128.51004692769266</v>
          </cell>
          <cell r="F1428">
            <v>35402</v>
          </cell>
        </row>
        <row r="1429">
          <cell r="B1429">
            <v>-132.06151475547563</v>
          </cell>
          <cell r="F1429">
            <v>35403</v>
          </cell>
        </row>
        <row r="1430">
          <cell r="B1430">
            <v>-128.56298258325842</v>
          </cell>
          <cell r="F1430">
            <v>35404</v>
          </cell>
        </row>
        <row r="1431">
          <cell r="B1431">
            <v>-125.32945041104153</v>
          </cell>
          <cell r="F1431">
            <v>35405</v>
          </cell>
        </row>
        <row r="1432">
          <cell r="B1432">
            <v>-125.81591823882422</v>
          </cell>
          <cell r="F1432">
            <v>35406</v>
          </cell>
        </row>
        <row r="1433">
          <cell r="B1433">
            <v>-126.712386066607</v>
          </cell>
          <cell r="F1433">
            <v>35407</v>
          </cell>
        </row>
        <row r="1434">
          <cell r="B1434">
            <v>-122.30385389439016</v>
          </cell>
          <cell r="F1434">
            <v>35408</v>
          </cell>
        </row>
        <row r="1435">
          <cell r="B1435">
            <v>-105.97532172217257</v>
          </cell>
          <cell r="F1435">
            <v>35409</v>
          </cell>
        </row>
        <row r="1436">
          <cell r="B1436">
            <v>-97.931789549955283</v>
          </cell>
          <cell r="F1436">
            <v>35410</v>
          </cell>
        </row>
        <row r="1437">
          <cell r="B1437">
            <v>-92.783257377738209</v>
          </cell>
          <cell r="F1437">
            <v>35411</v>
          </cell>
        </row>
        <row r="1438">
          <cell r="B1438">
            <v>-85.234725205520817</v>
          </cell>
          <cell r="F1438">
            <v>35412</v>
          </cell>
        </row>
        <row r="1439">
          <cell r="B1439">
            <v>-79.986193033303607</v>
          </cell>
          <cell r="F1439">
            <v>35413</v>
          </cell>
        </row>
        <row r="1440">
          <cell r="B1440">
            <v>-75.712660861086306</v>
          </cell>
          <cell r="F1440">
            <v>35414</v>
          </cell>
        </row>
        <row r="1441">
          <cell r="B1441">
            <v>-75.814128688869232</v>
          </cell>
          <cell r="F1441">
            <v>35415</v>
          </cell>
        </row>
        <row r="1442">
          <cell r="B1442">
            <v>-73.055596516651804</v>
          </cell>
          <cell r="F1442">
            <v>35416</v>
          </cell>
        </row>
        <row r="1443">
          <cell r="B1443">
            <v>-73.027064344434166</v>
          </cell>
          <cell r="F1443">
            <v>35417</v>
          </cell>
        </row>
        <row r="1444">
          <cell r="B1444">
            <v>-66.728532172217228</v>
          </cell>
          <cell r="F1444">
            <v>35418</v>
          </cell>
        </row>
        <row r="1445">
          <cell r="B1445">
            <v>-65.229999999999791</v>
          </cell>
          <cell r="F1445">
            <v>35419</v>
          </cell>
        </row>
        <row r="1446">
          <cell r="B1446">
            <v>-58.279999999999518</v>
          </cell>
          <cell r="F1446">
            <v>35420</v>
          </cell>
        </row>
        <row r="1447">
          <cell r="B1447">
            <v>-50.229999999999563</v>
          </cell>
          <cell r="F1447">
            <v>35421</v>
          </cell>
        </row>
        <row r="1448">
          <cell r="B1448">
            <v>-57.829999999999472</v>
          </cell>
          <cell r="F1448">
            <v>35422</v>
          </cell>
        </row>
        <row r="1449">
          <cell r="B1449">
            <v>-64.524999999999636</v>
          </cell>
          <cell r="F1449">
            <v>35423</v>
          </cell>
        </row>
        <row r="1450">
          <cell r="B1450">
            <v>-69.670000000000073</v>
          </cell>
          <cell r="F1450">
            <v>35424</v>
          </cell>
        </row>
        <row r="1451">
          <cell r="B1451">
            <v>-77.620000000000118</v>
          </cell>
          <cell r="F1451">
            <v>35425</v>
          </cell>
        </row>
        <row r="1452">
          <cell r="B1452">
            <v>-83.9500000000005</v>
          </cell>
          <cell r="F1452">
            <v>35426</v>
          </cell>
        </row>
        <row r="1453">
          <cell r="B1453">
            <v>-88.454999999999927</v>
          </cell>
          <cell r="F1453">
            <v>35427</v>
          </cell>
        </row>
        <row r="1454">
          <cell r="B1454">
            <v>-94.5150000000001</v>
          </cell>
          <cell r="F1454">
            <v>35428</v>
          </cell>
        </row>
        <row r="1455">
          <cell r="B1455">
            <v>-97.480000000000473</v>
          </cell>
          <cell r="F1455">
            <v>35429</v>
          </cell>
        </row>
        <row r="1456">
          <cell r="B1456">
            <v>-104.18</v>
          </cell>
          <cell r="F1456">
            <v>35430</v>
          </cell>
        </row>
        <row r="1457">
          <cell r="B1457">
            <v>-95.245000000000346</v>
          </cell>
          <cell r="F1457">
            <v>35431</v>
          </cell>
        </row>
        <row r="1458">
          <cell r="B1458">
            <v>-86.010000000000218</v>
          </cell>
          <cell r="F1458">
            <v>35432</v>
          </cell>
        </row>
        <row r="1459">
          <cell r="B1459">
            <v>-78.224999999999909</v>
          </cell>
          <cell r="F1459">
            <v>35433</v>
          </cell>
        </row>
        <row r="1460">
          <cell r="B1460">
            <v>-71.578183389799278</v>
          </cell>
          <cell r="F1460">
            <v>35434</v>
          </cell>
        </row>
        <row r="1461">
          <cell r="B1461">
            <v>-63.041366779597865</v>
          </cell>
          <cell r="F1461">
            <v>35435</v>
          </cell>
        </row>
        <row r="1462">
          <cell r="B1462">
            <v>-58.294550169397098</v>
          </cell>
          <cell r="F1462">
            <v>35436</v>
          </cell>
        </row>
        <row r="1463">
          <cell r="B1463">
            <v>-50.502733559196258</v>
          </cell>
          <cell r="F1463">
            <v>35437</v>
          </cell>
        </row>
        <row r="1464">
          <cell r="B1464">
            <v>-51.660916948995236</v>
          </cell>
          <cell r="F1464">
            <v>35438</v>
          </cell>
        </row>
        <row r="1465">
          <cell r="B1465">
            <v>-48.714100338794424</v>
          </cell>
          <cell r="F1465">
            <v>35439</v>
          </cell>
        </row>
        <row r="1466">
          <cell r="B1466">
            <v>-52.797283728593129</v>
          </cell>
          <cell r="F1466">
            <v>35440</v>
          </cell>
        </row>
        <row r="1467">
          <cell r="B1467">
            <v>-58.180467118392698</v>
          </cell>
          <cell r="F1467">
            <v>35441</v>
          </cell>
        </row>
        <row r="1468">
          <cell r="B1468">
            <v>-48.368650508191877</v>
          </cell>
          <cell r="F1468">
            <v>35442</v>
          </cell>
        </row>
        <row r="1469">
          <cell r="B1469">
            <v>-32.801833897990946</v>
          </cell>
          <cell r="F1469">
            <v>35443</v>
          </cell>
        </row>
        <row r="1470">
          <cell r="B1470">
            <v>-24.67001728778996</v>
          </cell>
          <cell r="F1470">
            <v>35444</v>
          </cell>
        </row>
        <row r="1471">
          <cell r="B1471">
            <v>-26.718200677589266</v>
          </cell>
          <cell r="F1471">
            <v>35445</v>
          </cell>
        </row>
        <row r="1472">
          <cell r="B1472">
            <v>-15.616384067388253</v>
          </cell>
          <cell r="F1472">
            <v>35446</v>
          </cell>
        </row>
        <row r="1473">
          <cell r="B1473">
            <v>-4.6795674571874315</v>
          </cell>
          <cell r="F1473">
            <v>35447</v>
          </cell>
        </row>
        <row r="1474">
          <cell r="B1474">
            <v>3.0572491530131174</v>
          </cell>
          <cell r="F1474">
            <v>35448</v>
          </cell>
        </row>
        <row r="1475">
          <cell r="B1475">
            <v>9.459065763214312</v>
          </cell>
          <cell r="F1475">
            <v>35449</v>
          </cell>
        </row>
        <row r="1476">
          <cell r="B1476">
            <v>15.535882373415006</v>
          </cell>
          <cell r="F1476">
            <v>35450</v>
          </cell>
        </row>
        <row r="1477">
          <cell r="B1477">
            <v>8.1626989836161101</v>
          </cell>
          <cell r="F1477">
            <v>35451</v>
          </cell>
        </row>
        <row r="1478">
          <cell r="B1478">
            <v>9.0345155938168773</v>
          </cell>
          <cell r="F1478">
            <v>35452</v>
          </cell>
        </row>
        <row r="1479">
          <cell r="B1479">
            <v>-10.223667795982237</v>
          </cell>
          <cell r="F1479">
            <v>35453</v>
          </cell>
        </row>
        <row r="1480">
          <cell r="B1480">
            <v>-24.208667795982592</v>
          </cell>
          <cell r="F1480">
            <v>35454</v>
          </cell>
        </row>
        <row r="1481">
          <cell r="B1481">
            <v>-26.758667795982547</v>
          </cell>
          <cell r="F1481">
            <v>35455</v>
          </cell>
        </row>
        <row r="1482">
          <cell r="B1482">
            <v>-30.858667795982456</v>
          </cell>
          <cell r="F1482">
            <v>35456</v>
          </cell>
        </row>
        <row r="1483">
          <cell r="B1483">
            <v>-35.408667795982637</v>
          </cell>
          <cell r="F1483">
            <v>35457</v>
          </cell>
        </row>
        <row r="1484">
          <cell r="B1484">
            <v>-35.64366779598231</v>
          </cell>
          <cell r="F1484">
            <v>35458</v>
          </cell>
        </row>
        <row r="1485">
          <cell r="B1485">
            <v>-39.773667795982419</v>
          </cell>
          <cell r="F1485">
            <v>35459</v>
          </cell>
        </row>
        <row r="1486">
          <cell r="B1486">
            <v>-39.698667795982374</v>
          </cell>
          <cell r="F1486">
            <v>35460</v>
          </cell>
        </row>
        <row r="1487">
          <cell r="B1487">
            <v>-37.013667795982656</v>
          </cell>
          <cell r="F1487">
            <v>35461</v>
          </cell>
        </row>
        <row r="1488">
          <cell r="B1488">
            <v>-31.488667795982337</v>
          </cell>
          <cell r="F1488">
            <v>35462</v>
          </cell>
        </row>
        <row r="1489">
          <cell r="B1489">
            <v>-31.873667795982328</v>
          </cell>
          <cell r="F1489">
            <v>35463</v>
          </cell>
        </row>
        <row r="1490">
          <cell r="B1490">
            <v>-30.273667795982419</v>
          </cell>
          <cell r="F1490">
            <v>35464</v>
          </cell>
        </row>
        <row r="1491">
          <cell r="B1491">
            <v>-4.77921520040627</v>
          </cell>
          <cell r="F1491">
            <v>35465</v>
          </cell>
        </row>
        <row r="1492">
          <cell r="B1492">
            <v>2.165237395170152</v>
          </cell>
          <cell r="F1492">
            <v>35466</v>
          </cell>
        </row>
        <row r="1493">
          <cell r="B1493">
            <v>0.60968999074611929</v>
          </cell>
          <cell r="F1493">
            <v>35467</v>
          </cell>
        </row>
        <row r="1494">
          <cell r="B1494">
            <v>4.1041425863224958</v>
          </cell>
          <cell r="F1494">
            <v>35468</v>
          </cell>
        </row>
        <row r="1495">
          <cell r="B1495">
            <v>8.3485951818988724</v>
          </cell>
          <cell r="F1495">
            <v>35469</v>
          </cell>
        </row>
        <row r="1496">
          <cell r="B1496">
            <v>15.453047777474922</v>
          </cell>
          <cell r="F1496">
            <v>35470</v>
          </cell>
        </row>
        <row r="1497">
          <cell r="B1497">
            <v>18.972500373050934</v>
          </cell>
          <cell r="F1497">
            <v>35471</v>
          </cell>
        </row>
        <row r="1498">
          <cell r="B1498">
            <v>14.346952968627193</v>
          </cell>
          <cell r="F1498">
            <v>35472</v>
          </cell>
        </row>
        <row r="1499">
          <cell r="B1499">
            <v>30.701405564203242</v>
          </cell>
          <cell r="F1499">
            <v>35473</v>
          </cell>
        </row>
        <row r="1500">
          <cell r="B1500">
            <v>38.945858159779391</v>
          </cell>
          <cell r="F1500">
            <v>35474</v>
          </cell>
        </row>
        <row r="1501">
          <cell r="B1501">
            <v>40.890310755355586</v>
          </cell>
          <cell r="F1501">
            <v>35475</v>
          </cell>
        </row>
        <row r="1502">
          <cell r="B1502">
            <v>43.334763350932008</v>
          </cell>
          <cell r="F1502">
            <v>35476</v>
          </cell>
        </row>
        <row r="1503">
          <cell r="B1503">
            <v>45.529215946507975</v>
          </cell>
          <cell r="F1503">
            <v>35477</v>
          </cell>
        </row>
        <row r="1504">
          <cell r="B1504">
            <v>42.218668542084515</v>
          </cell>
          <cell r="F1504">
            <v>35478</v>
          </cell>
        </row>
        <row r="1505">
          <cell r="B1505">
            <v>43.173121137660473</v>
          </cell>
          <cell r="F1505">
            <v>35479</v>
          </cell>
        </row>
        <row r="1506">
          <cell r="B1506">
            <v>48.262573733236877</v>
          </cell>
          <cell r="F1506">
            <v>35480</v>
          </cell>
        </row>
        <row r="1507">
          <cell r="B1507">
            <v>58.592026328812835</v>
          </cell>
          <cell r="F1507">
            <v>35481</v>
          </cell>
        </row>
        <row r="1508">
          <cell r="B1508">
            <v>61.936478924388894</v>
          </cell>
          <cell r="F1508">
            <v>35482</v>
          </cell>
        </row>
        <row r="1509">
          <cell r="B1509">
            <v>69.230931519965452</v>
          </cell>
          <cell r="F1509">
            <v>35483</v>
          </cell>
        </row>
        <row r="1510">
          <cell r="B1510">
            <v>70.275384115541556</v>
          </cell>
          <cell r="F1510">
            <v>35484</v>
          </cell>
        </row>
        <row r="1511">
          <cell r="B1511">
            <v>56.975384115541601</v>
          </cell>
          <cell r="F1511">
            <v>35485</v>
          </cell>
        </row>
        <row r="1512">
          <cell r="B1512">
            <v>38.170384115541765</v>
          </cell>
          <cell r="F1512">
            <v>35486</v>
          </cell>
        </row>
        <row r="1513">
          <cell r="B1513">
            <v>45.850384115541374</v>
          </cell>
          <cell r="F1513">
            <v>35487</v>
          </cell>
        </row>
        <row r="1514">
          <cell r="B1514">
            <v>49.525384115541556</v>
          </cell>
          <cell r="F1514">
            <v>35488</v>
          </cell>
        </row>
        <row r="1515">
          <cell r="B1515">
            <v>44.20038411554151</v>
          </cell>
          <cell r="F1515">
            <v>35489</v>
          </cell>
        </row>
        <row r="1516">
          <cell r="B1516">
            <v>39.800384115541874</v>
          </cell>
          <cell r="F1516">
            <v>35490</v>
          </cell>
        </row>
        <row r="1517">
          <cell r="B1517">
            <v>40.250384115542147</v>
          </cell>
          <cell r="F1517">
            <v>35491</v>
          </cell>
        </row>
        <row r="1518">
          <cell r="B1518">
            <v>34.800384115542101</v>
          </cell>
          <cell r="F1518">
            <v>35492</v>
          </cell>
        </row>
        <row r="1519">
          <cell r="B1519">
            <v>32.50038411554192</v>
          </cell>
          <cell r="F1519">
            <v>35493</v>
          </cell>
        </row>
        <row r="1520">
          <cell r="B1520">
            <v>34.897651290567637</v>
          </cell>
          <cell r="F1520">
            <v>35494</v>
          </cell>
        </row>
        <row r="1521">
          <cell r="B1521">
            <v>36.244918465593628</v>
          </cell>
          <cell r="F1521">
            <v>35495</v>
          </cell>
        </row>
        <row r="1522">
          <cell r="B1522">
            <v>38.292185640619664</v>
          </cell>
          <cell r="F1522">
            <v>35496</v>
          </cell>
        </row>
        <row r="1523">
          <cell r="B1523">
            <v>42.139452815645654</v>
          </cell>
          <cell r="F1523">
            <v>35497</v>
          </cell>
        </row>
        <row r="1524">
          <cell r="B1524">
            <v>48.976719990671654</v>
          </cell>
          <cell r="F1524">
            <v>35498</v>
          </cell>
        </row>
        <row r="1525">
          <cell r="B1525">
            <v>53.533987165697454</v>
          </cell>
          <cell r="F1525">
            <v>35499</v>
          </cell>
        </row>
        <row r="1526">
          <cell r="B1526">
            <v>53.931254340723626</v>
          </cell>
          <cell r="F1526">
            <v>35500</v>
          </cell>
        </row>
        <row r="1527">
          <cell r="B1527">
            <v>48.378521515749526</v>
          </cell>
          <cell r="F1527">
            <v>35501</v>
          </cell>
        </row>
        <row r="1528">
          <cell r="B1528">
            <v>44.825788690775198</v>
          </cell>
          <cell r="F1528">
            <v>35502</v>
          </cell>
        </row>
        <row r="1529">
          <cell r="B1529">
            <v>41.173055865801189</v>
          </cell>
          <cell r="F1529">
            <v>35503</v>
          </cell>
        </row>
        <row r="1530">
          <cell r="B1530">
            <v>42.620323040827088</v>
          </cell>
          <cell r="F1530">
            <v>35504</v>
          </cell>
        </row>
        <row r="1531">
          <cell r="B1531">
            <v>53.217590215853306</v>
          </cell>
          <cell r="F1531">
            <v>35505</v>
          </cell>
        </row>
        <row r="1532">
          <cell r="B1532">
            <v>69.919857390879315</v>
          </cell>
          <cell r="F1532">
            <v>35506</v>
          </cell>
        </row>
        <row r="1533">
          <cell r="B1533">
            <v>67.087124565905242</v>
          </cell>
          <cell r="F1533">
            <v>35507</v>
          </cell>
        </row>
        <row r="1534">
          <cell r="B1534">
            <v>62.309391740931233</v>
          </cell>
          <cell r="F1534">
            <v>35508</v>
          </cell>
        </row>
        <row r="1535">
          <cell r="B1535">
            <v>68.381658915957132</v>
          </cell>
          <cell r="F1535">
            <v>35509</v>
          </cell>
        </row>
        <row r="1536">
          <cell r="B1536">
            <v>65.278926090983077</v>
          </cell>
          <cell r="F1536">
            <v>35510</v>
          </cell>
        </row>
        <row r="1537">
          <cell r="B1537">
            <v>63.126193266009068</v>
          </cell>
          <cell r="F1537">
            <v>35511</v>
          </cell>
        </row>
        <row r="1538">
          <cell r="B1538">
            <v>65.82346044103474</v>
          </cell>
          <cell r="F1538">
            <v>35512</v>
          </cell>
        </row>
        <row r="1539">
          <cell r="B1539">
            <v>67.320727616060594</v>
          </cell>
          <cell r="F1539">
            <v>35513</v>
          </cell>
        </row>
        <row r="1540">
          <cell r="B1540">
            <v>66.220727616060685</v>
          </cell>
          <cell r="F1540">
            <v>35514</v>
          </cell>
        </row>
        <row r="1541">
          <cell r="B1541">
            <v>61.370727616060776</v>
          </cell>
          <cell r="F1541">
            <v>35515</v>
          </cell>
        </row>
        <row r="1542">
          <cell r="B1542">
            <v>57.370727616060549</v>
          </cell>
          <cell r="F1542">
            <v>35516</v>
          </cell>
        </row>
        <row r="1543">
          <cell r="B1543">
            <v>53.170727616060503</v>
          </cell>
          <cell r="F1543">
            <v>35517</v>
          </cell>
        </row>
        <row r="1544">
          <cell r="B1544">
            <v>49.120727616060549</v>
          </cell>
          <cell r="F1544">
            <v>35518</v>
          </cell>
        </row>
        <row r="1545">
          <cell r="B1545">
            <v>44.120727616060549</v>
          </cell>
          <cell r="F1545">
            <v>35519</v>
          </cell>
        </row>
        <row r="1546">
          <cell r="B1546">
            <v>41.52072761606064</v>
          </cell>
          <cell r="F1546">
            <v>35520</v>
          </cell>
        </row>
        <row r="1547">
          <cell r="B1547">
            <v>37.170727616060731</v>
          </cell>
          <cell r="F1547">
            <v>35521</v>
          </cell>
        </row>
        <row r="1548">
          <cell r="B1548">
            <v>32.020727616060867</v>
          </cell>
          <cell r="F1548">
            <v>35522</v>
          </cell>
        </row>
        <row r="1549">
          <cell r="B1549">
            <v>26.220727616060685</v>
          </cell>
          <cell r="F1549">
            <v>35523</v>
          </cell>
        </row>
        <row r="1550">
          <cell r="B1550">
            <v>22.470727616060685</v>
          </cell>
          <cell r="F1550">
            <v>35524</v>
          </cell>
        </row>
        <row r="1551">
          <cell r="B1551">
            <v>14.644410626975514</v>
          </cell>
          <cell r="F1551">
            <v>35525</v>
          </cell>
        </row>
        <row r="1552">
          <cell r="B1552">
            <v>13.768093637890388</v>
          </cell>
          <cell r="F1552">
            <v>35526</v>
          </cell>
        </row>
        <row r="1553">
          <cell r="B1553">
            <v>13.84177664880508</v>
          </cell>
          <cell r="F1553">
            <v>35527</v>
          </cell>
        </row>
        <row r="1554">
          <cell r="B1554">
            <v>11.465459659719727</v>
          </cell>
          <cell r="F1554">
            <v>35528</v>
          </cell>
        </row>
        <row r="1555">
          <cell r="B1555">
            <v>5.5391426706344191</v>
          </cell>
          <cell r="F1555">
            <v>35529</v>
          </cell>
        </row>
        <row r="1556">
          <cell r="B1556">
            <v>9.8628256815491113</v>
          </cell>
          <cell r="F1556">
            <v>35530</v>
          </cell>
        </row>
        <row r="1557">
          <cell r="B1557">
            <v>14.336508692463894</v>
          </cell>
          <cell r="F1557">
            <v>35531</v>
          </cell>
        </row>
        <row r="1558">
          <cell r="B1558">
            <v>23.010191703378496</v>
          </cell>
          <cell r="F1558">
            <v>35532</v>
          </cell>
        </row>
        <row r="1559">
          <cell r="B1559">
            <v>35.033874714293233</v>
          </cell>
          <cell r="F1559">
            <v>35533</v>
          </cell>
        </row>
        <row r="1560">
          <cell r="B1560">
            <v>49.607557725207926</v>
          </cell>
          <cell r="F1560">
            <v>35534</v>
          </cell>
        </row>
        <row r="1561">
          <cell r="B1561">
            <v>53.081240736122254</v>
          </cell>
          <cell r="F1561">
            <v>35535</v>
          </cell>
        </row>
        <row r="1562">
          <cell r="B1562">
            <v>55.854923747036992</v>
          </cell>
          <cell r="F1562">
            <v>35536</v>
          </cell>
        </row>
        <row r="1563">
          <cell r="B1563">
            <v>58.828606757951547</v>
          </cell>
          <cell r="F1563">
            <v>35537</v>
          </cell>
        </row>
        <row r="1564">
          <cell r="B1564">
            <v>58.502289768866376</v>
          </cell>
          <cell r="F1564">
            <v>35538</v>
          </cell>
        </row>
        <row r="1565">
          <cell r="B1565">
            <v>63.87597277978125</v>
          </cell>
          <cell r="F1565">
            <v>35539</v>
          </cell>
        </row>
        <row r="1566">
          <cell r="B1566">
            <v>65.999655790696124</v>
          </cell>
          <cell r="F1566">
            <v>35540</v>
          </cell>
        </row>
        <row r="1567">
          <cell r="B1567">
            <v>67.973338801610453</v>
          </cell>
          <cell r="F1567">
            <v>35541</v>
          </cell>
        </row>
        <row r="1568">
          <cell r="B1568">
            <v>73.897021812525281</v>
          </cell>
          <cell r="F1568">
            <v>35542</v>
          </cell>
        </row>
        <row r="1569">
          <cell r="B1569">
            <v>78.670704823440246</v>
          </cell>
          <cell r="F1569">
            <v>35543</v>
          </cell>
        </row>
        <row r="1570">
          <cell r="B1570">
            <v>82.794387834355121</v>
          </cell>
          <cell r="F1570">
            <v>35544</v>
          </cell>
        </row>
        <row r="1571">
          <cell r="B1571">
            <v>85.344387834355075</v>
          </cell>
          <cell r="F1571">
            <v>35545</v>
          </cell>
        </row>
        <row r="1572">
          <cell r="B1572">
            <v>94.244387834355166</v>
          </cell>
          <cell r="F1572">
            <v>35546</v>
          </cell>
        </row>
        <row r="1573">
          <cell r="B1573">
            <v>104.69438783435498</v>
          </cell>
          <cell r="F1573">
            <v>35547</v>
          </cell>
        </row>
        <row r="1574">
          <cell r="B1574">
            <v>114.94438783435498</v>
          </cell>
          <cell r="F1574">
            <v>35548</v>
          </cell>
        </row>
        <row r="1575">
          <cell r="B1575">
            <v>124.24438783435494</v>
          </cell>
          <cell r="F1575">
            <v>35549</v>
          </cell>
        </row>
        <row r="1576">
          <cell r="B1576">
            <v>130.44438783435498</v>
          </cell>
          <cell r="F1576">
            <v>35550</v>
          </cell>
        </row>
        <row r="1577">
          <cell r="B1577">
            <v>133.09438783435508</v>
          </cell>
          <cell r="F1577">
            <v>35551</v>
          </cell>
        </row>
        <row r="1578">
          <cell r="B1578">
            <v>135.49438783435471</v>
          </cell>
          <cell r="F1578">
            <v>35552</v>
          </cell>
        </row>
        <row r="1579">
          <cell r="B1579">
            <v>127.64438783435457</v>
          </cell>
          <cell r="F1579">
            <v>35553</v>
          </cell>
        </row>
        <row r="1580">
          <cell r="B1580">
            <v>119.79438783435512</v>
          </cell>
          <cell r="F1580">
            <v>35554</v>
          </cell>
        </row>
        <row r="1581">
          <cell r="B1581">
            <v>119.45200347088166</v>
          </cell>
          <cell r="F1581">
            <v>35555</v>
          </cell>
        </row>
        <row r="1582">
          <cell r="B1582">
            <v>119.60961910740866</v>
          </cell>
          <cell r="F1582">
            <v>35556</v>
          </cell>
        </row>
        <row r="1583">
          <cell r="B1583">
            <v>113.41723474393598</v>
          </cell>
          <cell r="F1583">
            <v>35557</v>
          </cell>
        </row>
        <row r="1584">
          <cell r="B1584">
            <v>116.17485038046289</v>
          </cell>
          <cell r="F1584">
            <v>35558</v>
          </cell>
        </row>
        <row r="1585">
          <cell r="B1585">
            <v>117.83246601698988</v>
          </cell>
          <cell r="F1585">
            <v>35559</v>
          </cell>
        </row>
        <row r="1586">
          <cell r="B1586">
            <v>122.44008165351693</v>
          </cell>
          <cell r="F1586">
            <v>35560</v>
          </cell>
        </row>
        <row r="1587">
          <cell r="B1587">
            <v>130.14769729004411</v>
          </cell>
          <cell r="F1587">
            <v>35561</v>
          </cell>
        </row>
        <row r="1588">
          <cell r="B1588">
            <v>128.40531292657124</v>
          </cell>
          <cell r="F1588">
            <v>35562</v>
          </cell>
        </row>
        <row r="1589">
          <cell r="B1589">
            <v>123.81292856309801</v>
          </cell>
          <cell r="F1589">
            <v>35563</v>
          </cell>
        </row>
        <row r="1590">
          <cell r="B1590">
            <v>126.22054419962501</v>
          </cell>
          <cell r="F1590">
            <v>35564</v>
          </cell>
        </row>
        <row r="1591">
          <cell r="B1591">
            <v>125.62815983615224</v>
          </cell>
          <cell r="F1591">
            <v>35565</v>
          </cell>
        </row>
        <row r="1592">
          <cell r="B1592">
            <v>120.93577547267887</v>
          </cell>
          <cell r="F1592">
            <v>35566</v>
          </cell>
        </row>
        <row r="1593">
          <cell r="B1593">
            <v>113.09339110920587</v>
          </cell>
          <cell r="F1593">
            <v>35567</v>
          </cell>
        </row>
        <row r="1594">
          <cell r="B1594">
            <v>109.75100674573287</v>
          </cell>
          <cell r="F1594">
            <v>35568</v>
          </cell>
        </row>
        <row r="1595">
          <cell r="B1595">
            <v>108.85862238226014</v>
          </cell>
          <cell r="F1595">
            <v>35569</v>
          </cell>
        </row>
        <row r="1596">
          <cell r="B1596">
            <v>105.86623801878659</v>
          </cell>
          <cell r="F1596">
            <v>35570</v>
          </cell>
        </row>
        <row r="1597">
          <cell r="B1597">
            <v>102.27385365531359</v>
          </cell>
          <cell r="F1597">
            <v>35571</v>
          </cell>
        </row>
        <row r="1598">
          <cell r="B1598">
            <v>95.781469291840722</v>
          </cell>
          <cell r="F1598">
            <v>35572</v>
          </cell>
        </row>
        <row r="1599">
          <cell r="B1599">
            <v>93.989084928367674</v>
          </cell>
          <cell r="F1599">
            <v>35573</v>
          </cell>
        </row>
        <row r="1600">
          <cell r="B1600">
            <v>95.6967005648944</v>
          </cell>
          <cell r="F1600">
            <v>35574</v>
          </cell>
        </row>
        <row r="1601">
          <cell r="B1601">
            <v>100.99670056489458</v>
          </cell>
          <cell r="F1601">
            <v>35575</v>
          </cell>
        </row>
        <row r="1602">
          <cell r="B1602">
            <v>105.49670056489458</v>
          </cell>
          <cell r="F1602">
            <v>35576</v>
          </cell>
        </row>
        <row r="1603">
          <cell r="B1603">
            <v>112.79670056489454</v>
          </cell>
          <cell r="F1603">
            <v>35577</v>
          </cell>
        </row>
        <row r="1604">
          <cell r="B1604">
            <v>114.99670056489458</v>
          </cell>
          <cell r="F1604">
            <v>35578</v>
          </cell>
        </row>
        <row r="1605">
          <cell r="B1605">
            <v>107.59670056489449</v>
          </cell>
          <cell r="F1605">
            <v>35579</v>
          </cell>
        </row>
        <row r="1606">
          <cell r="B1606">
            <v>103.34670056489449</v>
          </cell>
          <cell r="F1606">
            <v>35580</v>
          </cell>
        </row>
        <row r="1607">
          <cell r="B1607">
            <v>101.9467005648944</v>
          </cell>
          <cell r="F1607">
            <v>35581</v>
          </cell>
        </row>
        <row r="1608">
          <cell r="B1608">
            <v>117.24670056489435</v>
          </cell>
          <cell r="F1608">
            <v>35582</v>
          </cell>
        </row>
        <row r="1609">
          <cell r="B1609">
            <v>142.74670056489458</v>
          </cell>
          <cell r="F1609">
            <v>35583</v>
          </cell>
        </row>
        <row r="1610">
          <cell r="B1610">
            <v>158.94670056489463</v>
          </cell>
          <cell r="F1610">
            <v>35584</v>
          </cell>
        </row>
        <row r="1611">
          <cell r="B1611">
            <v>168.84670056489449</v>
          </cell>
          <cell r="F1611">
            <v>35585</v>
          </cell>
        </row>
        <row r="1612">
          <cell r="B1612">
            <v>170.21899179029447</v>
          </cell>
          <cell r="F1612">
            <v>35586</v>
          </cell>
        </row>
        <row r="1613">
          <cell r="B1613">
            <v>173.29128301569426</v>
          </cell>
          <cell r="F1613">
            <v>35587</v>
          </cell>
        </row>
        <row r="1614">
          <cell r="B1614">
            <v>173.8135742410941</v>
          </cell>
          <cell r="F1614">
            <v>35588</v>
          </cell>
        </row>
        <row r="1615">
          <cell r="B1615">
            <v>174.16586546649387</v>
          </cell>
          <cell r="F1615">
            <v>35589</v>
          </cell>
        </row>
        <row r="1616">
          <cell r="B1616">
            <v>160.76815669189364</v>
          </cell>
          <cell r="F1616">
            <v>35590</v>
          </cell>
        </row>
        <row r="1617">
          <cell r="B1617">
            <v>166.80044791729301</v>
          </cell>
          <cell r="F1617">
            <v>35591</v>
          </cell>
        </row>
        <row r="1618">
          <cell r="B1618">
            <v>174.37273914269281</v>
          </cell>
          <cell r="F1618">
            <v>35592</v>
          </cell>
        </row>
        <row r="1619">
          <cell r="B1619">
            <v>181.14503036809265</v>
          </cell>
          <cell r="F1619">
            <v>35593</v>
          </cell>
        </row>
        <row r="1620">
          <cell r="B1620">
            <v>188.61732159349231</v>
          </cell>
          <cell r="F1620">
            <v>35594</v>
          </cell>
        </row>
        <row r="1621">
          <cell r="B1621">
            <v>196.1896128188921</v>
          </cell>
          <cell r="F1621">
            <v>35595</v>
          </cell>
        </row>
        <row r="1622">
          <cell r="B1622">
            <v>203.86190404429203</v>
          </cell>
          <cell r="F1622">
            <v>35596</v>
          </cell>
        </row>
        <row r="1623">
          <cell r="B1623">
            <v>208.18419526969183</v>
          </cell>
          <cell r="F1623">
            <v>35597</v>
          </cell>
        </row>
        <row r="1624">
          <cell r="B1624">
            <v>213.80648649509135</v>
          </cell>
          <cell r="F1624">
            <v>35598</v>
          </cell>
        </row>
        <row r="1625">
          <cell r="B1625">
            <v>228.07877772049119</v>
          </cell>
          <cell r="F1625">
            <v>35599</v>
          </cell>
        </row>
        <row r="1626">
          <cell r="B1626">
            <v>240.10106894589103</v>
          </cell>
          <cell r="F1626">
            <v>35600</v>
          </cell>
        </row>
        <row r="1627">
          <cell r="B1627">
            <v>257.82336017129069</v>
          </cell>
          <cell r="F1627">
            <v>35601</v>
          </cell>
        </row>
        <row r="1628">
          <cell r="B1628">
            <v>275.34565139669053</v>
          </cell>
          <cell r="F1628">
            <v>35602</v>
          </cell>
        </row>
        <row r="1629">
          <cell r="B1629">
            <v>296.16794262209032</v>
          </cell>
          <cell r="F1629">
            <v>35603</v>
          </cell>
        </row>
        <row r="1630">
          <cell r="B1630">
            <v>308.34023384749025</v>
          </cell>
          <cell r="F1630">
            <v>35604</v>
          </cell>
        </row>
        <row r="1631">
          <cell r="B1631">
            <v>316.96252507289</v>
          </cell>
          <cell r="F1631">
            <v>35605</v>
          </cell>
        </row>
        <row r="1632">
          <cell r="B1632">
            <v>322.71252507288978</v>
          </cell>
          <cell r="F1632">
            <v>35606</v>
          </cell>
        </row>
        <row r="1633">
          <cell r="B1633">
            <v>325.01252507288996</v>
          </cell>
          <cell r="F1633">
            <v>35607</v>
          </cell>
        </row>
        <row r="1634">
          <cell r="B1634">
            <v>330.46252507289</v>
          </cell>
          <cell r="F1634">
            <v>35608</v>
          </cell>
        </row>
        <row r="1635">
          <cell r="B1635">
            <v>340.48252507288998</v>
          </cell>
          <cell r="F1635">
            <v>35609</v>
          </cell>
        </row>
        <row r="1636">
          <cell r="B1636">
            <v>363.40252507289006</v>
          </cell>
          <cell r="F1636">
            <v>35610</v>
          </cell>
        </row>
        <row r="1637">
          <cell r="B1637">
            <v>365.89252507288984</v>
          </cell>
          <cell r="F1637">
            <v>35611</v>
          </cell>
        </row>
        <row r="1638">
          <cell r="B1638">
            <v>362.09252507288988</v>
          </cell>
          <cell r="F1638">
            <v>35612</v>
          </cell>
        </row>
        <row r="1639">
          <cell r="B1639">
            <v>354.64252507288984</v>
          </cell>
          <cell r="F1639">
            <v>35613</v>
          </cell>
        </row>
        <row r="1640">
          <cell r="B1640">
            <v>348.59252507288966</v>
          </cell>
          <cell r="F1640">
            <v>35614</v>
          </cell>
        </row>
        <row r="1641">
          <cell r="B1641">
            <v>344.94252507288979</v>
          </cell>
          <cell r="F1641">
            <v>35615</v>
          </cell>
        </row>
        <row r="1642">
          <cell r="B1642">
            <v>334.47529613820575</v>
          </cell>
          <cell r="F1642">
            <v>35616</v>
          </cell>
        </row>
        <row r="1643">
          <cell r="B1643">
            <v>337.60806720352207</v>
          </cell>
          <cell r="F1643">
            <v>35617</v>
          </cell>
        </row>
        <row r="1644">
          <cell r="B1644">
            <v>317.99083826883793</v>
          </cell>
          <cell r="F1644">
            <v>35618</v>
          </cell>
        </row>
        <row r="1645">
          <cell r="B1645">
            <v>306.02360933415389</v>
          </cell>
          <cell r="F1645">
            <v>35619</v>
          </cell>
        </row>
        <row r="1646">
          <cell r="B1646">
            <v>285.60638039947003</v>
          </cell>
          <cell r="F1646">
            <v>35620</v>
          </cell>
        </row>
        <row r="1647">
          <cell r="B1647">
            <v>257.98915146478612</v>
          </cell>
          <cell r="F1647">
            <v>35621</v>
          </cell>
        </row>
        <row r="1648">
          <cell r="B1648">
            <v>219.62192253010221</v>
          </cell>
          <cell r="F1648">
            <v>35622</v>
          </cell>
        </row>
        <row r="1649">
          <cell r="B1649">
            <v>166.55469359541826</v>
          </cell>
          <cell r="F1649">
            <v>35623</v>
          </cell>
        </row>
        <row r="1650">
          <cell r="B1650">
            <v>128.28746466073426</v>
          </cell>
          <cell r="F1650">
            <v>35624</v>
          </cell>
        </row>
        <row r="1651">
          <cell r="B1651">
            <v>104.67023572605012</v>
          </cell>
          <cell r="F1651">
            <v>35625</v>
          </cell>
        </row>
        <row r="1652">
          <cell r="B1652">
            <v>89.653006741366426</v>
          </cell>
          <cell r="F1652">
            <v>35626</v>
          </cell>
        </row>
        <row r="1653">
          <cell r="B1653">
            <v>75.335777806682472</v>
          </cell>
          <cell r="F1653">
            <v>35627</v>
          </cell>
        </row>
        <row r="1654">
          <cell r="B1654">
            <v>62.16854887199861</v>
          </cell>
          <cell r="F1654">
            <v>35628</v>
          </cell>
        </row>
        <row r="1655">
          <cell r="B1655">
            <v>42.951319937314338</v>
          </cell>
          <cell r="F1655">
            <v>35629</v>
          </cell>
        </row>
        <row r="1656">
          <cell r="B1656">
            <v>29.984091002630521</v>
          </cell>
          <cell r="F1656">
            <v>35630</v>
          </cell>
        </row>
        <row r="1657">
          <cell r="B1657">
            <v>12.166862067946568</v>
          </cell>
          <cell r="F1657">
            <v>35631</v>
          </cell>
        </row>
        <row r="1658">
          <cell r="B1658">
            <v>-13.000366866737522</v>
          </cell>
          <cell r="F1658">
            <v>35632</v>
          </cell>
        </row>
        <row r="1659">
          <cell r="B1659">
            <v>-16.967595801421567</v>
          </cell>
          <cell r="F1659">
            <v>35633</v>
          </cell>
        </row>
        <row r="1660">
          <cell r="B1660">
            <v>-26.384824736105656</v>
          </cell>
          <cell r="F1660">
            <v>35634</v>
          </cell>
        </row>
        <row r="1661">
          <cell r="B1661">
            <v>-37.802053670789746</v>
          </cell>
          <cell r="F1661">
            <v>35635</v>
          </cell>
        </row>
        <row r="1662">
          <cell r="B1662">
            <v>-39.552053670789519</v>
          </cell>
          <cell r="F1662">
            <v>35636</v>
          </cell>
        </row>
        <row r="1663">
          <cell r="B1663">
            <v>-46.802053670789746</v>
          </cell>
          <cell r="F1663">
            <v>35637</v>
          </cell>
        </row>
        <row r="1664">
          <cell r="B1664">
            <v>-29.102053670789701</v>
          </cell>
          <cell r="F1664">
            <v>35638</v>
          </cell>
        </row>
        <row r="1665">
          <cell r="B1665">
            <v>-26.95205367078961</v>
          </cell>
          <cell r="F1665">
            <v>35639</v>
          </cell>
        </row>
        <row r="1666">
          <cell r="B1666">
            <v>-26.002053670789564</v>
          </cell>
          <cell r="F1666">
            <v>35640</v>
          </cell>
        </row>
        <row r="1667">
          <cell r="B1667">
            <v>-22.302053670789746</v>
          </cell>
          <cell r="F1667">
            <v>35641</v>
          </cell>
        </row>
        <row r="1668">
          <cell r="B1668">
            <v>-16.20205367078961</v>
          </cell>
          <cell r="F1668">
            <v>35642</v>
          </cell>
        </row>
        <row r="1669">
          <cell r="B1669">
            <v>4.7946329210390104E-2</v>
          </cell>
          <cell r="F1669">
            <v>35643</v>
          </cell>
        </row>
        <row r="1670">
          <cell r="B1670">
            <v>6.8479463292103446</v>
          </cell>
          <cell r="F1670">
            <v>35644</v>
          </cell>
        </row>
        <row r="1671">
          <cell r="B1671">
            <v>9.4479463292104811</v>
          </cell>
          <cell r="F1671">
            <v>35645</v>
          </cell>
        </row>
        <row r="1672">
          <cell r="B1672">
            <v>11.656652145440148</v>
          </cell>
          <cell r="F1672">
            <v>35646</v>
          </cell>
        </row>
        <row r="1673">
          <cell r="B1673">
            <v>6.3653579116696619</v>
          </cell>
          <cell r="F1673">
            <v>35647</v>
          </cell>
        </row>
        <row r="1674">
          <cell r="B1674">
            <v>1.6240636778995849</v>
          </cell>
          <cell r="F1674">
            <v>35648</v>
          </cell>
        </row>
        <row r="1675">
          <cell r="B1675">
            <v>-2.4672305558710832</v>
          </cell>
          <cell r="F1675">
            <v>35649</v>
          </cell>
        </row>
        <row r="1676">
          <cell r="B1676">
            <v>-5.0085247896413421</v>
          </cell>
          <cell r="F1676">
            <v>35650</v>
          </cell>
        </row>
        <row r="1677">
          <cell r="B1677">
            <v>1.4501809765881717</v>
          </cell>
          <cell r="F1677">
            <v>35651</v>
          </cell>
        </row>
        <row r="1678">
          <cell r="B1678">
            <v>25.208886737818148</v>
          </cell>
          <cell r="F1678">
            <v>35652</v>
          </cell>
        </row>
        <row r="1679">
          <cell r="B1679">
            <v>26.26759250404757</v>
          </cell>
          <cell r="F1679">
            <v>35653</v>
          </cell>
        </row>
        <row r="1680">
          <cell r="B1680">
            <v>24.526298270277266</v>
          </cell>
          <cell r="F1680">
            <v>35654</v>
          </cell>
        </row>
        <row r="1681">
          <cell r="B1681">
            <v>28.035004036506962</v>
          </cell>
          <cell r="F1681">
            <v>35655</v>
          </cell>
        </row>
        <row r="1682">
          <cell r="B1682">
            <v>35.893709802736566</v>
          </cell>
          <cell r="F1682">
            <v>35656</v>
          </cell>
        </row>
        <row r="1683">
          <cell r="B1683">
            <v>33.452415568966217</v>
          </cell>
          <cell r="F1683">
            <v>35657</v>
          </cell>
        </row>
        <row r="1684">
          <cell r="B1684">
            <v>24.161121335195958</v>
          </cell>
          <cell r="F1684">
            <v>35658</v>
          </cell>
        </row>
        <row r="1685">
          <cell r="B1685">
            <v>18.119827101425471</v>
          </cell>
          <cell r="F1685">
            <v>35659</v>
          </cell>
        </row>
        <row r="1686">
          <cell r="B1686">
            <v>48.178532867655349</v>
          </cell>
          <cell r="F1686">
            <v>35660</v>
          </cell>
        </row>
        <row r="1687">
          <cell r="B1687">
            <v>72.337238633884681</v>
          </cell>
          <cell r="F1687">
            <v>35661</v>
          </cell>
        </row>
        <row r="1688">
          <cell r="B1688">
            <v>96.195944400114513</v>
          </cell>
          <cell r="F1688">
            <v>35662</v>
          </cell>
        </row>
        <row r="1689">
          <cell r="B1689">
            <v>115.05465016634435</v>
          </cell>
          <cell r="F1689">
            <v>35663</v>
          </cell>
        </row>
        <row r="1690">
          <cell r="B1690">
            <v>134.51335593257386</v>
          </cell>
          <cell r="F1690">
            <v>35664</v>
          </cell>
        </row>
        <row r="1691">
          <cell r="B1691">
            <v>151.87206169880346</v>
          </cell>
          <cell r="F1691">
            <v>35665</v>
          </cell>
        </row>
        <row r="1692">
          <cell r="B1692">
            <v>155.07206169880351</v>
          </cell>
          <cell r="F1692">
            <v>35666</v>
          </cell>
        </row>
        <row r="1693">
          <cell r="B1693">
            <v>165.12206169880369</v>
          </cell>
          <cell r="F1693">
            <v>35667</v>
          </cell>
        </row>
        <row r="1694">
          <cell r="B1694">
            <v>163.87206169880346</v>
          </cell>
          <cell r="F1694">
            <v>35668</v>
          </cell>
        </row>
        <row r="1695">
          <cell r="B1695">
            <v>155.57206169880351</v>
          </cell>
          <cell r="F1695">
            <v>35669</v>
          </cell>
        </row>
        <row r="1696">
          <cell r="B1696">
            <v>147.07206169880351</v>
          </cell>
          <cell r="F1696">
            <v>35670</v>
          </cell>
        </row>
        <row r="1697">
          <cell r="B1697">
            <v>138.87206169880369</v>
          </cell>
          <cell r="F1697">
            <v>35671</v>
          </cell>
        </row>
        <row r="1698">
          <cell r="B1698">
            <v>132.87206170380341</v>
          </cell>
          <cell r="F1698">
            <v>35672</v>
          </cell>
        </row>
        <row r="1699">
          <cell r="B1699">
            <v>136.32206170380346</v>
          </cell>
          <cell r="F1699">
            <v>35673</v>
          </cell>
        </row>
        <row r="1700">
          <cell r="B1700">
            <v>139.57206170380368</v>
          </cell>
          <cell r="F1700">
            <v>35674</v>
          </cell>
        </row>
        <row r="1701">
          <cell r="B1701">
            <v>132.12206170380364</v>
          </cell>
          <cell r="F1701">
            <v>35675</v>
          </cell>
        </row>
        <row r="1702">
          <cell r="B1702">
            <v>121.72206170380355</v>
          </cell>
          <cell r="F1702">
            <v>35676</v>
          </cell>
        </row>
        <row r="1703">
          <cell r="B1703">
            <v>113.33180587386596</v>
          </cell>
          <cell r="F1703">
            <v>35677</v>
          </cell>
        </row>
        <row r="1704">
          <cell r="B1704">
            <v>108.99155004392787</v>
          </cell>
          <cell r="F1704">
            <v>35678</v>
          </cell>
        </row>
        <row r="1705">
          <cell r="B1705">
            <v>108.65129421399024</v>
          </cell>
          <cell r="F1705">
            <v>35679</v>
          </cell>
        </row>
        <row r="1706">
          <cell r="B1706">
            <v>79.261038384052426</v>
          </cell>
          <cell r="F1706">
            <v>35680</v>
          </cell>
        </row>
        <row r="1707">
          <cell r="B1707">
            <v>51.420782554114567</v>
          </cell>
          <cell r="F1707">
            <v>35681</v>
          </cell>
        </row>
        <row r="1708">
          <cell r="B1708">
            <v>40.480526724176798</v>
          </cell>
          <cell r="F1708">
            <v>35682</v>
          </cell>
        </row>
        <row r="1709">
          <cell r="B1709">
            <v>7.1402708942389381</v>
          </cell>
          <cell r="F1709">
            <v>35683</v>
          </cell>
        </row>
        <row r="1710">
          <cell r="B1710">
            <v>-7.0999849356992399</v>
          </cell>
          <cell r="F1710">
            <v>35684</v>
          </cell>
        </row>
        <row r="1711">
          <cell r="B1711">
            <v>-30.790240765636781</v>
          </cell>
          <cell r="F1711">
            <v>35685</v>
          </cell>
        </row>
        <row r="1712">
          <cell r="B1712">
            <v>-45.330496595574687</v>
          </cell>
          <cell r="F1712">
            <v>35686</v>
          </cell>
        </row>
        <row r="1713">
          <cell r="B1713">
            <v>-56.170752425512546</v>
          </cell>
          <cell r="F1713">
            <v>35687</v>
          </cell>
        </row>
        <row r="1714">
          <cell r="B1714">
            <v>-45.461008255450452</v>
          </cell>
          <cell r="F1714">
            <v>35688</v>
          </cell>
        </row>
        <row r="1715">
          <cell r="B1715">
            <v>-30.501264085388357</v>
          </cell>
          <cell r="F1715">
            <v>35689</v>
          </cell>
        </row>
        <row r="1716">
          <cell r="B1716">
            <v>-19.491519915325853</v>
          </cell>
          <cell r="F1716">
            <v>35690</v>
          </cell>
        </row>
        <row r="1717">
          <cell r="B1717">
            <v>-8.0317757452642127</v>
          </cell>
          <cell r="F1717">
            <v>35691</v>
          </cell>
        </row>
        <row r="1718">
          <cell r="B1718">
            <v>-8.0720315752018905</v>
          </cell>
          <cell r="F1718">
            <v>35692</v>
          </cell>
        </row>
        <row r="1719">
          <cell r="B1719">
            <v>-12.262287405139887</v>
          </cell>
          <cell r="F1719">
            <v>35693</v>
          </cell>
        </row>
        <row r="1720">
          <cell r="B1720">
            <v>-14.102543235077746</v>
          </cell>
          <cell r="F1720">
            <v>35694</v>
          </cell>
        </row>
        <row r="1721">
          <cell r="B1721">
            <v>-17.492799065015333</v>
          </cell>
          <cell r="F1721">
            <v>35695</v>
          </cell>
        </row>
        <row r="1722">
          <cell r="B1722">
            <v>-16.08305489495342</v>
          </cell>
          <cell r="F1722">
            <v>35696</v>
          </cell>
        </row>
        <row r="1723">
          <cell r="B1723">
            <v>-14.333054894953193</v>
          </cell>
          <cell r="F1723">
            <v>35697</v>
          </cell>
        </row>
        <row r="1724">
          <cell r="B1724">
            <v>-7.2830548949532385</v>
          </cell>
          <cell r="F1724">
            <v>35698</v>
          </cell>
        </row>
        <row r="1725">
          <cell r="B1725">
            <v>3.8169451050468979</v>
          </cell>
          <cell r="F1725">
            <v>35699</v>
          </cell>
        </row>
        <row r="1726">
          <cell r="B1726">
            <v>17.566945105046898</v>
          </cell>
          <cell r="F1726">
            <v>35700</v>
          </cell>
        </row>
        <row r="1727">
          <cell r="B1727">
            <v>27.016945105046716</v>
          </cell>
          <cell r="F1727">
            <v>35701</v>
          </cell>
        </row>
        <row r="1728">
          <cell r="B1728">
            <v>22.116945105046852</v>
          </cell>
          <cell r="F1728">
            <v>35702</v>
          </cell>
        </row>
        <row r="1729">
          <cell r="B1729">
            <v>36.266945105046716</v>
          </cell>
          <cell r="F1729">
            <v>35703</v>
          </cell>
        </row>
        <row r="1730">
          <cell r="B1730">
            <v>37.366945105046852</v>
          </cell>
          <cell r="F1730">
            <v>35704</v>
          </cell>
        </row>
        <row r="1731">
          <cell r="B1731">
            <v>51.016945100046769</v>
          </cell>
          <cell r="F1731">
            <v>35705</v>
          </cell>
        </row>
        <row r="1732">
          <cell r="B1732">
            <v>69.316945100046723</v>
          </cell>
          <cell r="F1732">
            <v>35706</v>
          </cell>
        </row>
        <row r="1733">
          <cell r="B1733">
            <v>86.390514427246217</v>
          </cell>
          <cell r="F1733">
            <v>35707</v>
          </cell>
        </row>
        <row r="1734">
          <cell r="B1734">
            <v>86.614083754445346</v>
          </cell>
          <cell r="F1734">
            <v>35708</v>
          </cell>
        </row>
        <row r="1735">
          <cell r="B1735">
            <v>87.787653076645029</v>
          </cell>
          <cell r="F1735">
            <v>35709</v>
          </cell>
        </row>
        <row r="1736">
          <cell r="B1736">
            <v>89.761222403844386</v>
          </cell>
          <cell r="F1736">
            <v>35710</v>
          </cell>
        </row>
        <row r="1737">
          <cell r="B1737">
            <v>92.634791731043833</v>
          </cell>
          <cell r="F1737">
            <v>35711</v>
          </cell>
        </row>
        <row r="1738">
          <cell r="B1738">
            <v>96.258361053243107</v>
          </cell>
          <cell r="F1738">
            <v>35712</v>
          </cell>
        </row>
        <row r="1739">
          <cell r="B1739">
            <v>102.93193037544256</v>
          </cell>
          <cell r="F1739">
            <v>35713</v>
          </cell>
        </row>
        <row r="1740">
          <cell r="B1740">
            <v>110.75549970264183</v>
          </cell>
          <cell r="F1740">
            <v>35714</v>
          </cell>
        </row>
        <row r="1741">
          <cell r="B1741">
            <v>126.3790690298415</v>
          </cell>
          <cell r="F1741">
            <v>35715</v>
          </cell>
        </row>
        <row r="1742">
          <cell r="B1742">
            <v>129.60263835204046</v>
          </cell>
          <cell r="F1742">
            <v>35716</v>
          </cell>
        </row>
        <row r="1743">
          <cell r="B1743">
            <v>135.02620767924031</v>
          </cell>
          <cell r="F1743">
            <v>35717</v>
          </cell>
        </row>
        <row r="1744">
          <cell r="B1744">
            <v>143.44977700143977</v>
          </cell>
          <cell r="F1744">
            <v>35718</v>
          </cell>
        </row>
        <row r="1745">
          <cell r="B1745">
            <v>132.9233463286389</v>
          </cell>
          <cell r="F1745">
            <v>35719</v>
          </cell>
        </row>
        <row r="1746">
          <cell r="B1746">
            <v>133.69691565583844</v>
          </cell>
          <cell r="F1746">
            <v>35720</v>
          </cell>
        </row>
        <row r="1747">
          <cell r="B1747">
            <v>130.97048497803803</v>
          </cell>
          <cell r="F1747">
            <v>35721</v>
          </cell>
        </row>
        <row r="1748">
          <cell r="B1748">
            <v>128.49405430523757</v>
          </cell>
          <cell r="F1748">
            <v>35722</v>
          </cell>
        </row>
        <row r="1749">
          <cell r="B1749">
            <v>123.9676236324367</v>
          </cell>
          <cell r="F1749">
            <v>35723</v>
          </cell>
        </row>
        <row r="1750">
          <cell r="B1750">
            <v>112.84119295463643</v>
          </cell>
          <cell r="F1750">
            <v>35724</v>
          </cell>
        </row>
        <row r="1751">
          <cell r="B1751">
            <v>104.06476228683596</v>
          </cell>
          <cell r="F1751">
            <v>35725</v>
          </cell>
        </row>
        <row r="1752">
          <cell r="B1752">
            <v>95.488331614035587</v>
          </cell>
          <cell r="F1752">
            <v>35726</v>
          </cell>
        </row>
        <row r="1753">
          <cell r="B1753">
            <v>83.238331614035815</v>
          </cell>
          <cell r="F1753">
            <v>35727</v>
          </cell>
        </row>
        <row r="1754">
          <cell r="B1754">
            <v>83.438331614035633</v>
          </cell>
          <cell r="F1754">
            <v>35728</v>
          </cell>
        </row>
        <row r="1755">
          <cell r="B1755">
            <v>82.638331619035625</v>
          </cell>
          <cell r="F1755">
            <v>35729</v>
          </cell>
        </row>
        <row r="1756">
          <cell r="B1756">
            <v>80.638331619035625</v>
          </cell>
          <cell r="F1756">
            <v>35730</v>
          </cell>
        </row>
        <row r="1757">
          <cell r="B1757">
            <v>77.538331619035489</v>
          </cell>
          <cell r="F1757">
            <v>35731</v>
          </cell>
        </row>
        <row r="1758">
          <cell r="B1758">
            <v>75.038331624035663</v>
          </cell>
          <cell r="F1758">
            <v>35732</v>
          </cell>
        </row>
        <row r="1759">
          <cell r="B1759">
            <v>71.688331629035702</v>
          </cell>
          <cell r="F1759">
            <v>35733</v>
          </cell>
        </row>
        <row r="1760">
          <cell r="B1760">
            <v>69.038331629035838</v>
          </cell>
          <cell r="F1760">
            <v>35734</v>
          </cell>
        </row>
        <row r="1761">
          <cell r="B1761">
            <v>63.588331629035793</v>
          </cell>
          <cell r="F1761">
            <v>35735</v>
          </cell>
        </row>
        <row r="1762">
          <cell r="B1762">
            <v>65.988331634035831</v>
          </cell>
          <cell r="F1762">
            <v>35736</v>
          </cell>
        </row>
        <row r="1763">
          <cell r="B1763">
            <v>68.188331634035876</v>
          </cell>
          <cell r="F1763">
            <v>35737</v>
          </cell>
        </row>
        <row r="1764">
          <cell r="B1764">
            <v>63.129947228801029</v>
          </cell>
          <cell r="F1764">
            <v>35738</v>
          </cell>
        </row>
        <row r="1765">
          <cell r="B1765">
            <v>70.521562818566508</v>
          </cell>
          <cell r="F1765">
            <v>35739</v>
          </cell>
        </row>
        <row r="1766">
          <cell r="B1766">
            <v>64.063178408331851</v>
          </cell>
          <cell r="F1766">
            <v>35740</v>
          </cell>
        </row>
        <row r="1767">
          <cell r="B1767">
            <v>68.554794003097413</v>
          </cell>
          <cell r="F1767">
            <v>35741</v>
          </cell>
        </row>
        <row r="1768">
          <cell r="B1768">
            <v>70.096409592862528</v>
          </cell>
          <cell r="F1768">
            <v>35742</v>
          </cell>
        </row>
        <row r="1769">
          <cell r="B1769">
            <v>73.288025182628189</v>
          </cell>
          <cell r="F1769">
            <v>35743</v>
          </cell>
        </row>
        <row r="1770">
          <cell r="B1770">
            <v>81.179640777393388</v>
          </cell>
          <cell r="F1770">
            <v>35744</v>
          </cell>
        </row>
        <row r="1771">
          <cell r="B1771">
            <v>90.221256367158958</v>
          </cell>
          <cell r="F1771">
            <v>35745</v>
          </cell>
        </row>
        <row r="1772">
          <cell r="B1772">
            <v>85.712871956924573</v>
          </cell>
          <cell r="F1772">
            <v>35746</v>
          </cell>
        </row>
        <row r="1773">
          <cell r="B1773">
            <v>90.404487546690007</v>
          </cell>
          <cell r="F1773">
            <v>35747</v>
          </cell>
        </row>
        <row r="1774">
          <cell r="B1774">
            <v>89.296103136455258</v>
          </cell>
          <cell r="F1774">
            <v>35748</v>
          </cell>
        </row>
        <row r="1775">
          <cell r="B1775">
            <v>97.087718726220828</v>
          </cell>
          <cell r="F1775">
            <v>35749</v>
          </cell>
        </row>
        <row r="1776">
          <cell r="B1776">
            <v>96.779334315986489</v>
          </cell>
          <cell r="F1776">
            <v>35750</v>
          </cell>
        </row>
        <row r="1777">
          <cell r="B1777">
            <v>92.570949905751831</v>
          </cell>
          <cell r="F1777">
            <v>35751</v>
          </cell>
        </row>
        <row r="1778">
          <cell r="B1778">
            <v>96.362565495517401</v>
          </cell>
          <cell r="F1778">
            <v>35752</v>
          </cell>
        </row>
        <row r="1779">
          <cell r="B1779">
            <v>97.554181085282835</v>
          </cell>
          <cell r="F1779">
            <v>35753</v>
          </cell>
        </row>
        <row r="1780">
          <cell r="B1780">
            <v>99.545796675048223</v>
          </cell>
          <cell r="F1780">
            <v>35754</v>
          </cell>
        </row>
        <row r="1781">
          <cell r="B1781">
            <v>102.23741226481343</v>
          </cell>
          <cell r="F1781">
            <v>35755</v>
          </cell>
        </row>
        <row r="1782">
          <cell r="B1782">
            <v>102.77902785457877</v>
          </cell>
          <cell r="F1782">
            <v>35756</v>
          </cell>
        </row>
        <row r="1783">
          <cell r="B1783">
            <v>119.07064344434457</v>
          </cell>
          <cell r="F1783">
            <v>35757</v>
          </cell>
        </row>
        <row r="1784">
          <cell r="B1784">
            <v>122.67064344434493</v>
          </cell>
          <cell r="F1784">
            <v>35758</v>
          </cell>
        </row>
        <row r="1785">
          <cell r="B1785">
            <v>128.62064344434475</v>
          </cell>
          <cell r="F1785">
            <v>35759</v>
          </cell>
        </row>
        <row r="1786">
          <cell r="B1786">
            <v>133.67064344434471</v>
          </cell>
          <cell r="F1786">
            <v>35760</v>
          </cell>
        </row>
        <row r="1787">
          <cell r="B1787">
            <v>131.37064344434475</v>
          </cell>
          <cell r="F1787">
            <v>35761</v>
          </cell>
        </row>
        <row r="1788">
          <cell r="B1788">
            <v>130.82064344434457</v>
          </cell>
          <cell r="F1788">
            <v>35762</v>
          </cell>
        </row>
        <row r="1789">
          <cell r="B1789">
            <v>131.5706434443448</v>
          </cell>
          <cell r="F1789">
            <v>35763</v>
          </cell>
        </row>
        <row r="1790">
          <cell r="B1790">
            <v>130.97064344434489</v>
          </cell>
          <cell r="F1790">
            <v>35764</v>
          </cell>
        </row>
        <row r="1791">
          <cell r="B1791">
            <v>127.72064344434489</v>
          </cell>
          <cell r="F1791">
            <v>35765</v>
          </cell>
        </row>
        <row r="1792">
          <cell r="B1792">
            <v>133.3706434443443</v>
          </cell>
          <cell r="F1792">
            <v>35766</v>
          </cell>
        </row>
        <row r="1793">
          <cell r="B1793">
            <v>131.02064344434439</v>
          </cell>
          <cell r="F1793">
            <v>35767</v>
          </cell>
        </row>
        <row r="1794">
          <cell r="B1794">
            <v>131.72211127212722</v>
          </cell>
          <cell r="F1794">
            <v>35768</v>
          </cell>
        </row>
        <row r="1795">
          <cell r="B1795">
            <v>128.17357909991006</v>
          </cell>
          <cell r="F1795">
            <v>35769</v>
          </cell>
        </row>
        <row r="1796">
          <cell r="B1796">
            <v>129.9750469276928</v>
          </cell>
          <cell r="F1796">
            <v>35770</v>
          </cell>
        </row>
        <row r="1797">
          <cell r="B1797">
            <v>136.07651475547573</v>
          </cell>
          <cell r="F1797">
            <v>35771</v>
          </cell>
        </row>
        <row r="1798">
          <cell r="B1798">
            <v>133.67798258325865</v>
          </cell>
          <cell r="F1798">
            <v>35772</v>
          </cell>
        </row>
        <row r="1799">
          <cell r="B1799">
            <v>133.87945041104149</v>
          </cell>
          <cell r="F1799">
            <v>35773</v>
          </cell>
        </row>
        <row r="1800">
          <cell r="B1800">
            <v>132.78091823882437</v>
          </cell>
          <cell r="F1800">
            <v>35774</v>
          </cell>
        </row>
        <row r="1801">
          <cell r="B1801">
            <v>129.53238606660693</v>
          </cell>
          <cell r="F1801">
            <v>35775</v>
          </cell>
        </row>
        <row r="1802">
          <cell r="B1802">
            <v>128.43385389439004</v>
          </cell>
          <cell r="F1802">
            <v>35776</v>
          </cell>
        </row>
        <row r="1803">
          <cell r="B1803">
            <v>113.93532172217238</v>
          </cell>
          <cell r="F1803">
            <v>35777</v>
          </cell>
        </row>
        <row r="1804">
          <cell r="B1804">
            <v>108.58678954995526</v>
          </cell>
          <cell r="F1804">
            <v>35778</v>
          </cell>
        </row>
        <row r="1805">
          <cell r="B1805">
            <v>104.03825737773809</v>
          </cell>
          <cell r="F1805">
            <v>35779</v>
          </cell>
        </row>
        <row r="1806">
          <cell r="B1806">
            <v>98.189725205520745</v>
          </cell>
          <cell r="F1806">
            <v>35780</v>
          </cell>
        </row>
        <row r="1807">
          <cell r="B1807">
            <v>98.091193033303853</v>
          </cell>
          <cell r="F1807">
            <v>35781</v>
          </cell>
        </row>
        <row r="1808">
          <cell r="B1808">
            <v>95.992660861086279</v>
          </cell>
          <cell r="F1808">
            <v>35782</v>
          </cell>
        </row>
        <row r="1809">
          <cell r="B1809">
            <v>99.594128688868977</v>
          </cell>
          <cell r="F1809">
            <v>35783</v>
          </cell>
        </row>
        <row r="1810">
          <cell r="B1810">
            <v>103.24559651665186</v>
          </cell>
          <cell r="F1810">
            <v>35784</v>
          </cell>
        </row>
        <row r="1811">
          <cell r="B1811">
            <v>105.84706434443433</v>
          </cell>
          <cell r="F1811">
            <v>35785</v>
          </cell>
        </row>
        <row r="1812">
          <cell r="B1812">
            <v>106.1485321722173</v>
          </cell>
          <cell r="F1812">
            <v>35786</v>
          </cell>
        </row>
        <row r="1813">
          <cell r="B1813">
            <v>111.9</v>
          </cell>
          <cell r="F1813">
            <v>35787</v>
          </cell>
        </row>
        <row r="1814">
          <cell r="B1814">
            <v>115.6</v>
          </cell>
          <cell r="F1814">
            <v>35788</v>
          </cell>
        </row>
        <row r="1815">
          <cell r="B1815">
            <v>118.2</v>
          </cell>
          <cell r="F1815">
            <v>35789</v>
          </cell>
        </row>
        <row r="1816">
          <cell r="B1816">
            <v>128.1</v>
          </cell>
          <cell r="F1816">
            <v>35790</v>
          </cell>
        </row>
        <row r="1817">
          <cell r="B1817">
            <v>141.30000000000001</v>
          </cell>
          <cell r="F1817">
            <v>35791</v>
          </cell>
        </row>
        <row r="1818">
          <cell r="B1818">
            <v>148.65</v>
          </cell>
          <cell r="F1818">
            <v>35792</v>
          </cell>
        </row>
        <row r="1819">
          <cell r="B1819">
            <v>157.69999999999999</v>
          </cell>
          <cell r="F1819">
            <v>35793</v>
          </cell>
        </row>
        <row r="1820">
          <cell r="B1820">
            <v>165.15</v>
          </cell>
          <cell r="F1820">
            <v>35794</v>
          </cell>
        </row>
        <row r="1821">
          <cell r="B1821">
            <v>171.8</v>
          </cell>
          <cell r="F1821">
            <v>35795</v>
          </cell>
        </row>
        <row r="1822">
          <cell r="B1822">
            <v>172.6</v>
          </cell>
          <cell r="F1822">
            <v>35796</v>
          </cell>
        </row>
        <row r="1823">
          <cell r="B1823">
            <v>169.85</v>
          </cell>
          <cell r="F1823">
            <v>35797</v>
          </cell>
        </row>
        <row r="1824">
          <cell r="B1824">
            <v>169.75</v>
          </cell>
          <cell r="F1824">
            <v>35798</v>
          </cell>
        </row>
        <row r="1825">
          <cell r="B1825">
            <v>164.85</v>
          </cell>
          <cell r="F1825">
            <v>35799</v>
          </cell>
        </row>
        <row r="1826">
          <cell r="B1826">
            <v>162.30000000000001</v>
          </cell>
          <cell r="F1826">
            <v>35800</v>
          </cell>
        </row>
        <row r="1827">
          <cell r="B1827">
            <v>156.30000000000001</v>
          </cell>
          <cell r="F1827">
            <v>35801</v>
          </cell>
        </row>
        <row r="1828">
          <cell r="B1828">
            <v>158.6</v>
          </cell>
          <cell r="F1828">
            <v>35802</v>
          </cell>
        </row>
        <row r="1829">
          <cell r="B1829">
            <v>152.85</v>
          </cell>
          <cell r="F1829">
            <v>35803</v>
          </cell>
        </row>
        <row r="1830">
          <cell r="B1830">
            <v>153.5</v>
          </cell>
          <cell r="F1830">
            <v>35804</v>
          </cell>
        </row>
        <row r="1831">
          <cell r="B1831">
            <v>151.35</v>
          </cell>
          <cell r="F1831">
            <v>35805</v>
          </cell>
        </row>
        <row r="1832">
          <cell r="B1832">
            <v>150.19999999999999</v>
          </cell>
          <cell r="F1832">
            <v>35806</v>
          </cell>
        </row>
        <row r="1833">
          <cell r="B1833">
            <v>147.30000000000001</v>
          </cell>
          <cell r="F1833">
            <v>35807</v>
          </cell>
        </row>
        <row r="1834">
          <cell r="B1834">
            <v>131.85</v>
          </cell>
          <cell r="F1834">
            <v>35808</v>
          </cell>
        </row>
        <row r="1835">
          <cell r="B1835">
            <v>125.4</v>
          </cell>
          <cell r="F1835">
            <v>35809</v>
          </cell>
        </row>
        <row r="1836">
          <cell r="B1836">
            <v>112.4</v>
          </cell>
          <cell r="F1836">
            <v>35810</v>
          </cell>
        </row>
        <row r="1837">
          <cell r="B1837">
            <v>92.349999999999909</v>
          </cell>
          <cell r="F1837">
            <v>35811</v>
          </cell>
        </row>
        <row r="1838">
          <cell r="B1838">
            <v>81.25</v>
          </cell>
          <cell r="F1838">
            <v>35812</v>
          </cell>
        </row>
        <row r="1839">
          <cell r="B1839">
            <v>73.399999999999864</v>
          </cell>
          <cell r="F1839">
            <v>35813</v>
          </cell>
        </row>
        <row r="1840">
          <cell r="B1840">
            <v>60</v>
          </cell>
          <cell r="F1840">
            <v>35814</v>
          </cell>
        </row>
        <row r="1841">
          <cell r="B1841">
            <v>49.350000000000136</v>
          </cell>
          <cell r="F1841">
            <v>35815</v>
          </cell>
        </row>
        <row r="1842">
          <cell r="B1842">
            <v>42.850000000000136</v>
          </cell>
          <cell r="F1842">
            <v>35816</v>
          </cell>
        </row>
        <row r="1843">
          <cell r="B1843">
            <v>38.099999999999909</v>
          </cell>
          <cell r="F1843">
            <v>35817</v>
          </cell>
        </row>
        <row r="1844">
          <cell r="B1844">
            <v>33.949999999999818</v>
          </cell>
          <cell r="F1844">
            <v>35818</v>
          </cell>
        </row>
        <row r="1845">
          <cell r="B1845">
            <v>34.099999999999909</v>
          </cell>
          <cell r="F1845">
            <v>35819</v>
          </cell>
        </row>
        <row r="1846">
          <cell r="B1846">
            <v>37.049999999999997</v>
          </cell>
          <cell r="F1846">
            <v>35820</v>
          </cell>
        </row>
        <row r="1847">
          <cell r="B1847">
            <v>52.649999999999864</v>
          </cell>
          <cell r="F1847">
            <v>35821</v>
          </cell>
        </row>
        <row r="1848">
          <cell r="B1848">
            <v>56.399999999999864</v>
          </cell>
          <cell r="F1848">
            <v>35822</v>
          </cell>
        </row>
        <row r="1849">
          <cell r="B1849">
            <v>53.699999999999818</v>
          </cell>
          <cell r="F1849">
            <v>35823</v>
          </cell>
        </row>
        <row r="1850">
          <cell r="B1850">
            <v>48.149999999999864</v>
          </cell>
          <cell r="F1850">
            <v>35824</v>
          </cell>
        </row>
        <row r="1851">
          <cell r="B1851">
            <v>45.45</v>
          </cell>
          <cell r="F1851">
            <v>35825</v>
          </cell>
        </row>
        <row r="1852">
          <cell r="B1852">
            <v>50.2</v>
          </cell>
          <cell r="F1852">
            <v>35826</v>
          </cell>
        </row>
        <row r="1853">
          <cell r="B1853">
            <v>51.8</v>
          </cell>
          <cell r="F1853">
            <v>35827</v>
          </cell>
        </row>
        <row r="1854">
          <cell r="B1854">
            <v>64.05</v>
          </cell>
          <cell r="F1854">
            <v>35828</v>
          </cell>
        </row>
        <row r="1855">
          <cell r="B1855">
            <v>63.900000000000091</v>
          </cell>
          <cell r="F1855">
            <v>35829</v>
          </cell>
        </row>
        <row r="1856">
          <cell r="B1856">
            <v>61.05</v>
          </cell>
          <cell r="F1856">
            <v>35830</v>
          </cell>
        </row>
        <row r="1857">
          <cell r="B1857">
            <v>65.850000000000136</v>
          </cell>
          <cell r="F1857">
            <v>35831</v>
          </cell>
        </row>
        <row r="1858">
          <cell r="B1858">
            <v>70.550000000000182</v>
          </cell>
          <cell r="F1858">
            <v>35832</v>
          </cell>
        </row>
        <row r="1859">
          <cell r="B1859">
            <v>68.25</v>
          </cell>
          <cell r="F1859">
            <v>35833</v>
          </cell>
        </row>
        <row r="1860">
          <cell r="B1860">
            <v>69.5</v>
          </cell>
          <cell r="F1860">
            <v>35834</v>
          </cell>
        </row>
        <row r="1861">
          <cell r="B1861">
            <v>74.350000000000136</v>
          </cell>
          <cell r="F1861">
            <v>35835</v>
          </cell>
        </row>
        <row r="1862">
          <cell r="B1862">
            <v>75.95</v>
          </cell>
          <cell r="F1862">
            <v>35836</v>
          </cell>
        </row>
        <row r="1863">
          <cell r="B1863">
            <v>77.5</v>
          </cell>
          <cell r="F1863">
            <v>35837</v>
          </cell>
        </row>
        <row r="1864">
          <cell r="B1864">
            <v>78.75</v>
          </cell>
          <cell r="F1864">
            <v>35838</v>
          </cell>
        </row>
        <row r="1865">
          <cell r="B1865">
            <v>81.8</v>
          </cell>
          <cell r="F1865">
            <v>35839</v>
          </cell>
        </row>
        <row r="1866">
          <cell r="B1866">
            <v>81.75</v>
          </cell>
          <cell r="F1866">
            <v>35840</v>
          </cell>
        </row>
        <row r="1867">
          <cell r="B1867">
            <v>67.150000000000091</v>
          </cell>
          <cell r="F1867">
            <v>35841</v>
          </cell>
        </row>
        <row r="1868">
          <cell r="B1868">
            <v>61.45</v>
          </cell>
          <cell r="F1868">
            <v>35842</v>
          </cell>
        </row>
        <row r="1869">
          <cell r="B1869">
            <v>59.7</v>
          </cell>
          <cell r="F1869">
            <v>35843</v>
          </cell>
        </row>
        <row r="1870">
          <cell r="B1870">
            <v>59.649999999999864</v>
          </cell>
          <cell r="F1870">
            <v>35844</v>
          </cell>
        </row>
        <row r="1871">
          <cell r="B1871">
            <v>61.7</v>
          </cell>
          <cell r="F1871">
            <v>35845</v>
          </cell>
        </row>
        <row r="1872">
          <cell r="B1872">
            <v>60</v>
          </cell>
          <cell r="F1872">
            <v>35846</v>
          </cell>
        </row>
        <row r="1873">
          <cell r="B1873">
            <v>60.75</v>
          </cell>
          <cell r="F1873">
            <v>35847</v>
          </cell>
        </row>
        <row r="1874">
          <cell r="B1874">
            <v>57.05</v>
          </cell>
          <cell r="F1874">
            <v>35848</v>
          </cell>
        </row>
        <row r="1875">
          <cell r="B1875">
            <v>59.399999999999864</v>
          </cell>
          <cell r="F1875">
            <v>35849</v>
          </cell>
        </row>
        <row r="1876">
          <cell r="B1876">
            <v>65</v>
          </cell>
          <cell r="F1876">
            <v>35850</v>
          </cell>
        </row>
        <row r="1877">
          <cell r="B1877">
            <v>62.05</v>
          </cell>
          <cell r="F1877">
            <v>35851</v>
          </cell>
        </row>
        <row r="1878">
          <cell r="B1878">
            <v>59.150000000000091</v>
          </cell>
          <cell r="F1878">
            <v>35852</v>
          </cell>
        </row>
        <row r="1879">
          <cell r="B1879">
            <v>58.099999999999909</v>
          </cell>
          <cell r="F1879">
            <v>35853</v>
          </cell>
        </row>
        <row r="1880">
          <cell r="B1880">
            <v>79.5</v>
          </cell>
          <cell r="F1880">
            <v>35854</v>
          </cell>
        </row>
        <row r="1881">
          <cell r="B1881">
            <v>85.05</v>
          </cell>
          <cell r="F1881">
            <v>35855</v>
          </cell>
        </row>
        <row r="1882">
          <cell r="B1882">
            <v>85.45</v>
          </cell>
          <cell r="F1882">
            <v>35856</v>
          </cell>
        </row>
        <row r="1883">
          <cell r="B1883">
            <v>91.850000000000136</v>
          </cell>
          <cell r="F1883">
            <v>35857</v>
          </cell>
        </row>
        <row r="1884">
          <cell r="B1884">
            <v>91.900000000000091</v>
          </cell>
          <cell r="F1884">
            <v>35858</v>
          </cell>
        </row>
        <row r="1885">
          <cell r="B1885">
            <v>87.3</v>
          </cell>
          <cell r="F1885">
            <v>35859</v>
          </cell>
        </row>
        <row r="1886">
          <cell r="B1886">
            <v>88.599999999999909</v>
          </cell>
          <cell r="F1886">
            <v>35860</v>
          </cell>
        </row>
        <row r="1887">
          <cell r="B1887">
            <v>89</v>
          </cell>
          <cell r="F1887">
            <v>35861</v>
          </cell>
        </row>
        <row r="1888">
          <cell r="B1888">
            <v>82.899999999999864</v>
          </cell>
          <cell r="F1888">
            <v>35862</v>
          </cell>
        </row>
        <row r="1889">
          <cell r="B1889">
            <v>79.899999999999864</v>
          </cell>
          <cell r="F1889">
            <v>35863</v>
          </cell>
        </row>
        <row r="1890">
          <cell r="B1890">
            <v>73.599999999999909</v>
          </cell>
          <cell r="F1890">
            <v>35864</v>
          </cell>
        </row>
        <row r="1891">
          <cell r="B1891">
            <v>63.699999999999818</v>
          </cell>
          <cell r="F1891">
            <v>35865</v>
          </cell>
        </row>
        <row r="1892">
          <cell r="B1892">
            <v>55.899999999999864</v>
          </cell>
          <cell r="F1892">
            <v>35866</v>
          </cell>
        </row>
        <row r="1893">
          <cell r="B1893">
            <v>49.7</v>
          </cell>
          <cell r="F1893">
            <v>35867</v>
          </cell>
        </row>
        <row r="1894">
          <cell r="B1894">
            <v>42.849999999999909</v>
          </cell>
          <cell r="F1894">
            <v>35868</v>
          </cell>
        </row>
        <row r="1895">
          <cell r="B1895">
            <v>31.05</v>
          </cell>
          <cell r="F1895">
            <v>35869</v>
          </cell>
        </row>
        <row r="1896">
          <cell r="B1896">
            <v>25.45</v>
          </cell>
          <cell r="F1896">
            <v>35870</v>
          </cell>
        </row>
        <row r="1897">
          <cell r="B1897">
            <v>23.149999999999864</v>
          </cell>
          <cell r="F1897">
            <v>35871</v>
          </cell>
        </row>
        <row r="1898">
          <cell r="B1898">
            <v>21.399999999999864</v>
          </cell>
          <cell r="F1898">
            <v>35872</v>
          </cell>
        </row>
        <row r="1899">
          <cell r="B1899">
            <v>17.399999999999864</v>
          </cell>
          <cell r="F1899">
            <v>35873</v>
          </cell>
        </row>
        <row r="1900">
          <cell r="B1900">
            <v>-1.7999999999999545</v>
          </cell>
          <cell r="F1900">
            <v>35874</v>
          </cell>
        </row>
        <row r="1901">
          <cell r="B1901">
            <v>-10.100000000000136</v>
          </cell>
          <cell r="F1901">
            <v>35875</v>
          </cell>
        </row>
        <row r="1902">
          <cell r="B1902">
            <v>-6.0499999999999545</v>
          </cell>
          <cell r="F1902">
            <v>35876</v>
          </cell>
        </row>
        <row r="1903">
          <cell r="B1903">
            <v>-11.7</v>
          </cell>
          <cell r="F1903">
            <v>35877</v>
          </cell>
        </row>
        <row r="1904">
          <cell r="B1904">
            <v>-9</v>
          </cell>
          <cell r="F1904">
            <v>35878</v>
          </cell>
        </row>
        <row r="1905">
          <cell r="B1905">
            <v>-6.3499999999999091</v>
          </cell>
          <cell r="F1905">
            <v>35879</v>
          </cell>
        </row>
        <row r="1906">
          <cell r="B1906">
            <v>-7.0499999999999545</v>
          </cell>
          <cell r="F1906">
            <v>35880</v>
          </cell>
        </row>
        <row r="1907">
          <cell r="B1907">
            <v>-7.0499999999999545</v>
          </cell>
          <cell r="F1907">
            <v>35881</v>
          </cell>
        </row>
        <row r="1908">
          <cell r="B1908">
            <v>-1.2999999999999545</v>
          </cell>
          <cell r="F1908">
            <v>35882</v>
          </cell>
        </row>
        <row r="1909">
          <cell r="B1909">
            <v>5.0499999999999545</v>
          </cell>
          <cell r="F1909">
            <v>35883</v>
          </cell>
        </row>
        <row r="1910">
          <cell r="B1910">
            <v>7.5</v>
          </cell>
          <cell r="F1910">
            <v>35884</v>
          </cell>
        </row>
        <row r="1911">
          <cell r="B1911">
            <v>11.350000000000136</v>
          </cell>
          <cell r="F1911">
            <v>35885</v>
          </cell>
        </row>
        <row r="1912">
          <cell r="B1912">
            <v>13.75</v>
          </cell>
          <cell r="F1912">
            <v>35886</v>
          </cell>
        </row>
        <row r="1913">
          <cell r="B1913">
            <v>16.350000000000136</v>
          </cell>
          <cell r="F1913">
            <v>35887</v>
          </cell>
        </row>
        <row r="1914">
          <cell r="B1914">
            <v>25.45</v>
          </cell>
          <cell r="F1914">
            <v>35888</v>
          </cell>
        </row>
        <row r="1915">
          <cell r="B1915">
            <v>38</v>
          </cell>
          <cell r="F1915">
            <v>35889</v>
          </cell>
        </row>
        <row r="1916">
          <cell r="B1916">
            <v>44.649999999999864</v>
          </cell>
          <cell r="F1916">
            <v>35890</v>
          </cell>
        </row>
        <row r="1917">
          <cell r="B1917">
            <v>50.649999999999864</v>
          </cell>
          <cell r="F1917">
            <v>35891</v>
          </cell>
        </row>
        <row r="1918">
          <cell r="B1918">
            <v>52.849999999999909</v>
          </cell>
          <cell r="F1918">
            <v>35892</v>
          </cell>
        </row>
        <row r="1919">
          <cell r="B1919">
            <v>57.600000000000136</v>
          </cell>
          <cell r="F1919">
            <v>35893</v>
          </cell>
        </row>
        <row r="1920">
          <cell r="B1920">
            <v>58.349999999999909</v>
          </cell>
          <cell r="F1920">
            <v>35894</v>
          </cell>
        </row>
        <row r="1921">
          <cell r="B1921">
            <v>63.75</v>
          </cell>
          <cell r="F1921">
            <v>35895</v>
          </cell>
        </row>
        <row r="1922">
          <cell r="B1922">
            <v>63.599999999999909</v>
          </cell>
          <cell r="F1922">
            <v>35896</v>
          </cell>
        </row>
        <row r="1923">
          <cell r="B1923">
            <v>66.349999999999909</v>
          </cell>
          <cell r="F1923">
            <v>35897</v>
          </cell>
        </row>
        <row r="1924">
          <cell r="B1924">
            <v>62.800000000000182</v>
          </cell>
          <cell r="F1924">
            <v>35898</v>
          </cell>
        </row>
        <row r="1925">
          <cell r="B1925">
            <v>60.25</v>
          </cell>
          <cell r="F1925">
            <v>35899</v>
          </cell>
        </row>
        <row r="1926">
          <cell r="B1926">
            <v>52.100000000000136</v>
          </cell>
          <cell r="F1926">
            <v>35900</v>
          </cell>
        </row>
        <row r="1927">
          <cell r="B1927">
            <v>45.3</v>
          </cell>
          <cell r="F1927">
            <v>35901</v>
          </cell>
        </row>
        <row r="1928">
          <cell r="B1928">
            <v>37.299999999999997</v>
          </cell>
          <cell r="F1928">
            <v>35902</v>
          </cell>
        </row>
        <row r="1929">
          <cell r="B1929">
            <v>34.75</v>
          </cell>
          <cell r="F1929">
            <v>35903</v>
          </cell>
        </row>
        <row r="1930">
          <cell r="B1930">
            <v>34.850000000000136</v>
          </cell>
          <cell r="F1930">
            <v>35904</v>
          </cell>
        </row>
        <row r="1931">
          <cell r="B1931">
            <v>34.5</v>
          </cell>
          <cell r="F1931">
            <v>35905</v>
          </cell>
        </row>
        <row r="1932">
          <cell r="B1932">
            <v>33.600000000000136</v>
          </cell>
          <cell r="F1932">
            <v>35906</v>
          </cell>
        </row>
        <row r="1933">
          <cell r="B1933">
            <v>31.5</v>
          </cell>
          <cell r="F1933">
            <v>35907</v>
          </cell>
        </row>
        <row r="1934">
          <cell r="B1934">
            <v>27.599999999999909</v>
          </cell>
          <cell r="F1934">
            <v>35908</v>
          </cell>
        </row>
        <row r="1935">
          <cell r="B1935">
            <v>24.75</v>
          </cell>
          <cell r="F1935">
            <v>35909</v>
          </cell>
        </row>
        <row r="1936">
          <cell r="B1936">
            <v>21.5</v>
          </cell>
          <cell r="F1936">
            <v>35910</v>
          </cell>
        </row>
        <row r="1937">
          <cell r="B1937">
            <v>19.25</v>
          </cell>
          <cell r="F1937">
            <v>35911</v>
          </cell>
        </row>
        <row r="1938">
          <cell r="B1938">
            <v>20.650000000000091</v>
          </cell>
          <cell r="F1938">
            <v>35912</v>
          </cell>
        </row>
        <row r="1939">
          <cell r="B1939">
            <v>22.150000000000091</v>
          </cell>
          <cell r="F1939">
            <v>35913</v>
          </cell>
        </row>
        <row r="1940">
          <cell r="B1940">
            <v>24</v>
          </cell>
          <cell r="F1940">
            <v>35914</v>
          </cell>
        </row>
        <row r="1941">
          <cell r="B1941">
            <v>16.5</v>
          </cell>
          <cell r="F1941">
            <v>35915</v>
          </cell>
        </row>
        <row r="1942">
          <cell r="B1942">
            <v>10.050000000000182</v>
          </cell>
          <cell r="F1942">
            <v>35916</v>
          </cell>
        </row>
        <row r="1943">
          <cell r="B1943">
            <v>10.95</v>
          </cell>
          <cell r="F1943">
            <v>35917</v>
          </cell>
        </row>
        <row r="1944">
          <cell r="B1944">
            <v>11.850000000000136</v>
          </cell>
          <cell r="F1944">
            <v>35918</v>
          </cell>
        </row>
        <row r="1945">
          <cell r="B1945">
            <v>16.099999999999909</v>
          </cell>
          <cell r="F1945">
            <v>35919</v>
          </cell>
        </row>
        <row r="1946">
          <cell r="B1946">
            <v>17.45</v>
          </cell>
          <cell r="F1946">
            <v>35920</v>
          </cell>
        </row>
        <row r="1947">
          <cell r="B1947">
            <v>21.300000000000182</v>
          </cell>
          <cell r="F1947">
            <v>35921</v>
          </cell>
        </row>
        <row r="1948">
          <cell r="B1948">
            <v>24.449999999999818</v>
          </cell>
          <cell r="F1948">
            <v>35922</v>
          </cell>
        </row>
        <row r="1949">
          <cell r="B1949">
            <v>26.95</v>
          </cell>
          <cell r="F1949">
            <v>35923</v>
          </cell>
        </row>
        <row r="1950">
          <cell r="B1950">
            <v>31.75</v>
          </cell>
          <cell r="F1950">
            <v>35924</v>
          </cell>
        </row>
        <row r="1951">
          <cell r="B1951">
            <v>40.5</v>
          </cell>
          <cell r="F1951">
            <v>35925</v>
          </cell>
        </row>
        <row r="1952">
          <cell r="B1952">
            <v>40.75</v>
          </cell>
          <cell r="F1952">
            <v>35926</v>
          </cell>
        </row>
        <row r="1953">
          <cell r="B1953">
            <v>35.650000000000091</v>
          </cell>
          <cell r="F1953">
            <v>35927</v>
          </cell>
        </row>
        <row r="1954">
          <cell r="B1954">
            <v>34.600000000000136</v>
          </cell>
          <cell r="F1954">
            <v>35928</v>
          </cell>
        </row>
        <row r="1955">
          <cell r="B1955">
            <v>33.149999999999864</v>
          </cell>
          <cell r="F1955">
            <v>35929</v>
          </cell>
        </row>
        <row r="1956">
          <cell r="B1956">
            <v>37.299999999999997</v>
          </cell>
          <cell r="F1956">
            <v>35930</v>
          </cell>
        </row>
        <row r="1957">
          <cell r="B1957">
            <v>45.5</v>
          </cell>
          <cell r="F1957">
            <v>35931</v>
          </cell>
        </row>
        <row r="1958">
          <cell r="B1958">
            <v>39.900000000000091</v>
          </cell>
          <cell r="F1958">
            <v>35932</v>
          </cell>
        </row>
        <row r="1959">
          <cell r="B1959">
            <v>25.900000000000091</v>
          </cell>
          <cell r="F1959">
            <v>35933</v>
          </cell>
        </row>
        <row r="1960">
          <cell r="B1960">
            <v>6.3999999999998636</v>
          </cell>
          <cell r="F1960">
            <v>35934</v>
          </cell>
        </row>
        <row r="1961">
          <cell r="B1961">
            <v>-3.4499999999998181</v>
          </cell>
          <cell r="F1961">
            <v>35935</v>
          </cell>
        </row>
        <row r="1962">
          <cell r="B1962">
            <v>-12.650000000000091</v>
          </cell>
          <cell r="F1962">
            <v>35936</v>
          </cell>
        </row>
        <row r="1963">
          <cell r="B1963">
            <v>-25.800000000000182</v>
          </cell>
          <cell r="F1963">
            <v>35937</v>
          </cell>
        </row>
        <row r="1964">
          <cell r="B1964">
            <v>-33.049999999999997</v>
          </cell>
          <cell r="F1964">
            <v>35938</v>
          </cell>
        </row>
        <row r="1965">
          <cell r="B1965">
            <v>-44.699999999999818</v>
          </cell>
          <cell r="F1965">
            <v>35939</v>
          </cell>
        </row>
        <row r="1966">
          <cell r="B1966">
            <v>-51.099999999999909</v>
          </cell>
          <cell r="F1966">
            <v>35940</v>
          </cell>
        </row>
        <row r="1967">
          <cell r="B1967">
            <v>-62.099999999999909</v>
          </cell>
          <cell r="F1967">
            <v>35941</v>
          </cell>
        </row>
        <row r="1968">
          <cell r="B1968">
            <v>-74.25</v>
          </cell>
          <cell r="F1968">
            <v>35942</v>
          </cell>
        </row>
        <row r="1969">
          <cell r="B1969">
            <v>-91.05</v>
          </cell>
          <cell r="F1969">
            <v>35943</v>
          </cell>
        </row>
        <row r="1970">
          <cell r="B1970">
            <v>-108.1</v>
          </cell>
          <cell r="F1970">
            <v>35944</v>
          </cell>
        </row>
        <row r="1971">
          <cell r="B1971">
            <v>-124.5</v>
          </cell>
          <cell r="F1971">
            <v>35945</v>
          </cell>
        </row>
        <row r="1972">
          <cell r="B1972">
            <v>-129.9</v>
          </cell>
          <cell r="F1972">
            <v>35946</v>
          </cell>
        </row>
        <row r="1973">
          <cell r="B1973">
            <v>-127.25</v>
          </cell>
          <cell r="F1973">
            <v>35947</v>
          </cell>
        </row>
        <row r="1974">
          <cell r="B1974">
            <v>-137.75</v>
          </cell>
          <cell r="F1974">
            <v>35948</v>
          </cell>
        </row>
        <row r="1975">
          <cell r="B1975">
            <v>-151.75</v>
          </cell>
          <cell r="F1975">
            <v>35949</v>
          </cell>
        </row>
        <row r="1976">
          <cell r="B1976">
            <v>-172</v>
          </cell>
          <cell r="F1976">
            <v>35950</v>
          </cell>
        </row>
        <row r="1977">
          <cell r="B1977">
            <v>-188</v>
          </cell>
          <cell r="F1977">
            <v>35951</v>
          </cell>
        </row>
        <row r="1978">
          <cell r="B1978">
            <v>-185.95</v>
          </cell>
          <cell r="F1978">
            <v>35952</v>
          </cell>
        </row>
        <row r="1979">
          <cell r="B1979">
            <v>-173.3</v>
          </cell>
          <cell r="F1979">
            <v>35953</v>
          </cell>
        </row>
        <row r="1980">
          <cell r="B1980">
            <v>-152.94999999999999</v>
          </cell>
          <cell r="F1980">
            <v>35954</v>
          </cell>
        </row>
        <row r="1981">
          <cell r="B1981">
            <v>-145.65</v>
          </cell>
          <cell r="F1981">
            <v>35955</v>
          </cell>
        </row>
        <row r="1982">
          <cell r="B1982">
            <v>-138</v>
          </cell>
          <cell r="F1982">
            <v>35956</v>
          </cell>
        </row>
        <row r="1983">
          <cell r="B1983">
            <v>-129.69999999999999</v>
          </cell>
          <cell r="F1983">
            <v>35957</v>
          </cell>
        </row>
        <row r="1984">
          <cell r="B1984">
            <v>-113.25</v>
          </cell>
          <cell r="F1984">
            <v>35958</v>
          </cell>
        </row>
        <row r="1985">
          <cell r="B1985">
            <v>-83.650000000000091</v>
          </cell>
          <cell r="F1985">
            <v>35959</v>
          </cell>
        </row>
        <row r="1986">
          <cell r="B1986">
            <v>-55.550000000000182</v>
          </cell>
          <cell r="F1986">
            <v>35960</v>
          </cell>
        </row>
        <row r="1987">
          <cell r="B1987">
            <v>-18.8</v>
          </cell>
          <cell r="F1987">
            <v>35961</v>
          </cell>
        </row>
        <row r="1988">
          <cell r="B1988">
            <v>11.400000000000091</v>
          </cell>
          <cell r="F1988">
            <v>35962</v>
          </cell>
        </row>
        <row r="1989">
          <cell r="B1989">
            <v>44.5</v>
          </cell>
          <cell r="F1989">
            <v>35963</v>
          </cell>
        </row>
        <row r="1990">
          <cell r="B1990">
            <v>72.2</v>
          </cell>
          <cell r="F1990">
            <v>35964</v>
          </cell>
        </row>
        <row r="1991">
          <cell r="B1991">
            <v>95.349999999999909</v>
          </cell>
          <cell r="F1991">
            <v>35965</v>
          </cell>
        </row>
        <row r="1992">
          <cell r="B1992">
            <v>114.9</v>
          </cell>
          <cell r="F1992">
            <v>35966</v>
          </cell>
        </row>
        <row r="1993">
          <cell r="B1993">
            <v>130.6</v>
          </cell>
          <cell r="F1993">
            <v>35967</v>
          </cell>
        </row>
        <row r="1994">
          <cell r="B1994">
            <v>155.44999999999999</v>
          </cell>
          <cell r="F1994">
            <v>35968</v>
          </cell>
        </row>
        <row r="1995">
          <cell r="B1995">
            <v>167.05</v>
          </cell>
          <cell r="F1995">
            <v>35969</v>
          </cell>
        </row>
        <row r="1996">
          <cell r="B1996">
            <v>171.35</v>
          </cell>
          <cell r="F1996">
            <v>35970</v>
          </cell>
        </row>
        <row r="1997">
          <cell r="B1997">
            <v>170.25</v>
          </cell>
          <cell r="F1997">
            <v>35971</v>
          </cell>
        </row>
        <row r="1998">
          <cell r="B1998">
            <v>170.05</v>
          </cell>
          <cell r="F1998">
            <v>35972</v>
          </cell>
        </row>
        <row r="1999">
          <cell r="B1999">
            <v>161.55000000000001</v>
          </cell>
          <cell r="F1999">
            <v>35973</v>
          </cell>
        </row>
        <row r="2000">
          <cell r="B2000">
            <v>148.05000000000001</v>
          </cell>
          <cell r="F2000">
            <v>35974</v>
          </cell>
        </row>
        <row r="2001">
          <cell r="B2001">
            <v>140.69999999999999</v>
          </cell>
          <cell r="F2001">
            <v>35975</v>
          </cell>
        </row>
        <row r="2002">
          <cell r="B2002">
            <v>131.85</v>
          </cell>
          <cell r="F2002">
            <v>35976</v>
          </cell>
        </row>
        <row r="2003">
          <cell r="B2003">
            <v>121.9</v>
          </cell>
          <cell r="F2003">
            <v>35977</v>
          </cell>
        </row>
        <row r="2004">
          <cell r="B2004">
            <v>100.65</v>
          </cell>
          <cell r="F2004">
            <v>35978</v>
          </cell>
        </row>
        <row r="2005">
          <cell r="B2005">
            <v>64.75</v>
          </cell>
          <cell r="F2005">
            <v>35979</v>
          </cell>
        </row>
        <row r="2006">
          <cell r="B2006">
            <v>35.299999999999997</v>
          </cell>
          <cell r="F2006">
            <v>35980</v>
          </cell>
        </row>
        <row r="2007">
          <cell r="B2007">
            <v>2.8499999999999091</v>
          </cell>
          <cell r="F2007">
            <v>35981</v>
          </cell>
        </row>
        <row r="2008">
          <cell r="B2008">
            <v>-28.05</v>
          </cell>
          <cell r="F2008">
            <v>35982</v>
          </cell>
        </row>
        <row r="2009">
          <cell r="B2009">
            <v>-57.8</v>
          </cell>
          <cell r="F2009">
            <v>35983</v>
          </cell>
        </row>
        <row r="2010">
          <cell r="B2010">
            <v>-80.2</v>
          </cell>
          <cell r="F2010">
            <v>35984</v>
          </cell>
        </row>
        <row r="2011">
          <cell r="B2011">
            <v>-103.55</v>
          </cell>
          <cell r="F2011">
            <v>35985</v>
          </cell>
        </row>
        <row r="2012">
          <cell r="B2012">
            <v>-107.7</v>
          </cell>
          <cell r="F2012">
            <v>35986</v>
          </cell>
        </row>
        <row r="2013">
          <cell r="B2013">
            <v>-114.9</v>
          </cell>
          <cell r="F2013">
            <v>35987</v>
          </cell>
        </row>
        <row r="2014">
          <cell r="B2014">
            <v>-115.9</v>
          </cell>
          <cell r="F2014">
            <v>35988</v>
          </cell>
        </row>
        <row r="2015">
          <cell r="B2015">
            <v>-109.5</v>
          </cell>
          <cell r="F2015">
            <v>35989</v>
          </cell>
        </row>
        <row r="2016">
          <cell r="B2016">
            <v>-93.150000000000091</v>
          </cell>
          <cell r="F2016">
            <v>35990</v>
          </cell>
        </row>
        <row r="2017">
          <cell r="B2017">
            <v>-83.7</v>
          </cell>
          <cell r="F2017">
            <v>35991</v>
          </cell>
        </row>
        <row r="2018">
          <cell r="B2018">
            <v>-88.300000000000182</v>
          </cell>
          <cell r="F2018">
            <v>35992</v>
          </cell>
        </row>
        <row r="2019">
          <cell r="B2019">
            <v>-87.449999999999818</v>
          </cell>
          <cell r="F2019">
            <v>35993</v>
          </cell>
        </row>
        <row r="2020">
          <cell r="B2020">
            <v>-81.849999949999983</v>
          </cell>
          <cell r="F2020">
            <v>35994</v>
          </cell>
        </row>
        <row r="2021">
          <cell r="B2021">
            <v>-69.249999950000074</v>
          </cell>
          <cell r="F2021">
            <v>35995</v>
          </cell>
        </row>
        <row r="2022">
          <cell r="B2022">
            <v>-56.149999950000165</v>
          </cell>
          <cell r="F2022">
            <v>35996</v>
          </cell>
        </row>
        <row r="2023">
          <cell r="B2023">
            <v>-39.699999949999892</v>
          </cell>
          <cell r="F2023">
            <v>35997</v>
          </cell>
        </row>
        <row r="2024">
          <cell r="B2024">
            <v>-5.999999950000074</v>
          </cell>
          <cell r="F2024">
            <v>35998</v>
          </cell>
        </row>
        <row r="2025">
          <cell r="B2025">
            <v>17.700000050000199</v>
          </cell>
          <cell r="F2025">
            <v>35999</v>
          </cell>
        </row>
        <row r="2026">
          <cell r="B2026">
            <v>45.600000050000062</v>
          </cell>
          <cell r="F2026">
            <v>36000</v>
          </cell>
        </row>
        <row r="2027">
          <cell r="B2027">
            <v>58.150000050000017</v>
          </cell>
          <cell r="F2027">
            <v>36001</v>
          </cell>
        </row>
        <row r="2028">
          <cell r="B2028">
            <v>70.300000050000108</v>
          </cell>
          <cell r="F2028">
            <v>36002</v>
          </cell>
        </row>
        <row r="2029">
          <cell r="B2029">
            <v>79.850000050000062</v>
          </cell>
          <cell r="F2029">
            <v>36003</v>
          </cell>
        </row>
        <row r="2030">
          <cell r="B2030">
            <v>85.400000050000017</v>
          </cell>
          <cell r="F2030">
            <v>36004</v>
          </cell>
        </row>
        <row r="2031">
          <cell r="B2031">
            <v>91.150000050000017</v>
          </cell>
          <cell r="F2031">
            <v>36005</v>
          </cell>
        </row>
        <row r="2032">
          <cell r="B2032">
            <v>80.100000050000062</v>
          </cell>
          <cell r="F2032">
            <v>36006</v>
          </cell>
        </row>
        <row r="2033">
          <cell r="B2033">
            <v>75.700000049999971</v>
          </cell>
          <cell r="F2033">
            <v>36007</v>
          </cell>
        </row>
        <row r="2034">
          <cell r="B2034">
            <v>72.700000049999971</v>
          </cell>
          <cell r="F2034">
            <v>36008</v>
          </cell>
        </row>
        <row r="2035">
          <cell r="B2035">
            <v>68.600000050000062</v>
          </cell>
          <cell r="F2035">
            <v>36009</v>
          </cell>
        </row>
        <row r="2036">
          <cell r="B2036">
            <v>63.500000050000153</v>
          </cell>
          <cell r="F2036">
            <v>36010</v>
          </cell>
        </row>
        <row r="2037">
          <cell r="B2037">
            <v>60.000000050000153</v>
          </cell>
          <cell r="F2037">
            <v>36011</v>
          </cell>
        </row>
        <row r="2038">
          <cell r="B2038">
            <v>61.700000049999971</v>
          </cell>
          <cell r="F2038">
            <v>36012</v>
          </cell>
        </row>
        <row r="2039">
          <cell r="B2039">
            <v>65.850000049999835</v>
          </cell>
          <cell r="F2039">
            <v>36013</v>
          </cell>
        </row>
        <row r="2040">
          <cell r="B2040">
            <v>67.650000000000091</v>
          </cell>
          <cell r="F2040">
            <v>36014</v>
          </cell>
        </row>
        <row r="2041">
          <cell r="B2041">
            <v>69.3</v>
          </cell>
          <cell r="F2041">
            <v>36015</v>
          </cell>
        </row>
        <row r="2042">
          <cell r="B2042">
            <v>71.75</v>
          </cell>
          <cell r="F2042">
            <v>36016</v>
          </cell>
        </row>
        <row r="2043">
          <cell r="B2043">
            <v>73.150000000000091</v>
          </cell>
          <cell r="F2043">
            <v>36017</v>
          </cell>
        </row>
        <row r="2044">
          <cell r="B2044">
            <v>52</v>
          </cell>
          <cell r="F2044">
            <v>36018</v>
          </cell>
        </row>
        <row r="2045">
          <cell r="B2045">
            <v>43.400000000000091</v>
          </cell>
          <cell r="F2045">
            <v>36019</v>
          </cell>
        </row>
        <row r="2046">
          <cell r="B2046">
            <v>20.300000004999902</v>
          </cell>
          <cell r="F2046">
            <v>36020</v>
          </cell>
        </row>
        <row r="2047">
          <cell r="B2047">
            <v>15.450000004999993</v>
          </cell>
          <cell r="F2047">
            <v>36021</v>
          </cell>
        </row>
        <row r="2048">
          <cell r="B2048">
            <v>14.400000005000038</v>
          </cell>
          <cell r="F2048">
            <v>36022</v>
          </cell>
        </row>
        <row r="2049">
          <cell r="B2049">
            <v>15.300000005000129</v>
          </cell>
          <cell r="F2049">
            <v>36023</v>
          </cell>
        </row>
        <row r="2050">
          <cell r="B2050">
            <v>11.050000005000129</v>
          </cell>
          <cell r="F2050">
            <v>36024</v>
          </cell>
        </row>
        <row r="2051">
          <cell r="B2051">
            <v>-3.4499999950000984</v>
          </cell>
          <cell r="F2051">
            <v>36025</v>
          </cell>
        </row>
        <row r="2052">
          <cell r="B2052">
            <v>-33.149999994999916</v>
          </cell>
          <cell r="F2052">
            <v>36026</v>
          </cell>
        </row>
        <row r="2053">
          <cell r="B2053">
            <v>-49.849999994999962</v>
          </cell>
          <cell r="F2053">
            <v>36027</v>
          </cell>
        </row>
        <row r="2054">
          <cell r="B2054">
            <v>-68.699999995000098</v>
          </cell>
          <cell r="F2054">
            <v>36028</v>
          </cell>
        </row>
        <row r="2055">
          <cell r="B2055">
            <v>-78.099999994999962</v>
          </cell>
          <cell r="F2055">
            <v>36029</v>
          </cell>
        </row>
        <row r="2056">
          <cell r="B2056">
            <v>-91.399999994999916</v>
          </cell>
          <cell r="F2056">
            <v>36030</v>
          </cell>
        </row>
        <row r="2057">
          <cell r="B2057">
            <v>-95.849999994999962</v>
          </cell>
          <cell r="F2057">
            <v>36031</v>
          </cell>
        </row>
        <row r="2058">
          <cell r="B2058">
            <v>-102.14999999499992</v>
          </cell>
          <cell r="F2058">
            <v>36032</v>
          </cell>
        </row>
        <row r="2059">
          <cell r="B2059">
            <v>-106.39999999499992</v>
          </cell>
          <cell r="F2059">
            <v>36033</v>
          </cell>
        </row>
        <row r="2060">
          <cell r="B2060">
            <v>-107.84999999499996</v>
          </cell>
          <cell r="F2060">
            <v>36034</v>
          </cell>
        </row>
        <row r="2061">
          <cell r="B2061">
            <v>-115.64999999500014</v>
          </cell>
          <cell r="F2061">
            <v>36035</v>
          </cell>
        </row>
        <row r="2062">
          <cell r="B2062">
            <v>-121.34999999499996</v>
          </cell>
          <cell r="F2062">
            <v>36036</v>
          </cell>
        </row>
        <row r="2063">
          <cell r="B2063">
            <v>-123.39999999499992</v>
          </cell>
          <cell r="F2063">
            <v>36037</v>
          </cell>
        </row>
        <row r="2064">
          <cell r="B2064">
            <v>-121.89999999499992</v>
          </cell>
          <cell r="F2064">
            <v>36038</v>
          </cell>
        </row>
        <row r="2065">
          <cell r="B2065">
            <v>-123.6999999950001</v>
          </cell>
          <cell r="F2065">
            <v>36039</v>
          </cell>
        </row>
        <row r="2066">
          <cell r="B2066">
            <v>-123.85</v>
          </cell>
          <cell r="F2066">
            <v>36040</v>
          </cell>
        </row>
        <row r="2067">
          <cell r="B2067">
            <v>-126.45</v>
          </cell>
          <cell r="F2067">
            <v>36041</v>
          </cell>
        </row>
        <row r="2068">
          <cell r="B2068">
            <v>-133.9</v>
          </cell>
          <cell r="F2068">
            <v>36042</v>
          </cell>
        </row>
        <row r="2069">
          <cell r="B2069">
            <v>-151.35</v>
          </cell>
          <cell r="F2069">
            <v>36043</v>
          </cell>
        </row>
        <row r="2070">
          <cell r="B2070">
            <v>-139.85</v>
          </cell>
          <cell r="F2070">
            <v>36044</v>
          </cell>
        </row>
        <row r="2071">
          <cell r="B2071">
            <v>-118.95</v>
          </cell>
          <cell r="F2071">
            <v>36045</v>
          </cell>
        </row>
        <row r="2072">
          <cell r="B2072">
            <v>-81</v>
          </cell>
          <cell r="F2072">
            <v>36046</v>
          </cell>
        </row>
        <row r="2073">
          <cell r="B2073">
            <v>-55.850000000000136</v>
          </cell>
          <cell r="F2073">
            <v>36047</v>
          </cell>
        </row>
        <row r="2074">
          <cell r="B2074">
            <v>-38.200000000000003</v>
          </cell>
          <cell r="F2074">
            <v>36048</v>
          </cell>
        </row>
        <row r="2075">
          <cell r="B2075">
            <v>-26.050000000000182</v>
          </cell>
          <cell r="F2075">
            <v>36049</v>
          </cell>
        </row>
        <row r="2076">
          <cell r="B2076">
            <v>-11.2</v>
          </cell>
          <cell r="F2076">
            <v>36050</v>
          </cell>
        </row>
        <row r="2077">
          <cell r="B2077">
            <v>1.7999999999999545</v>
          </cell>
          <cell r="F2077">
            <v>36051</v>
          </cell>
        </row>
        <row r="2078">
          <cell r="B2078">
            <v>13.25</v>
          </cell>
          <cell r="F2078">
            <v>36052</v>
          </cell>
        </row>
        <row r="2079">
          <cell r="B2079">
            <v>20.8</v>
          </cell>
          <cell r="F2079">
            <v>36053</v>
          </cell>
        </row>
        <row r="2080">
          <cell r="B2080">
            <v>29.849999999999909</v>
          </cell>
          <cell r="F2080">
            <v>36054</v>
          </cell>
        </row>
        <row r="2081">
          <cell r="B2081">
            <v>41.099999999999909</v>
          </cell>
          <cell r="F2081">
            <v>36055</v>
          </cell>
        </row>
        <row r="2082">
          <cell r="B2082">
            <v>47.300000000000182</v>
          </cell>
          <cell r="F2082">
            <v>36056</v>
          </cell>
        </row>
        <row r="2083">
          <cell r="B2083">
            <v>47.050000000000182</v>
          </cell>
          <cell r="F2083">
            <v>36057</v>
          </cell>
        </row>
        <row r="2084">
          <cell r="B2084">
            <v>45.349999999999909</v>
          </cell>
          <cell r="F2084">
            <v>36058</v>
          </cell>
        </row>
        <row r="2085">
          <cell r="B2085">
            <v>48.95</v>
          </cell>
          <cell r="F2085">
            <v>36059</v>
          </cell>
        </row>
        <row r="2086">
          <cell r="B2086">
            <v>58.349999999999909</v>
          </cell>
          <cell r="F2086">
            <v>36060</v>
          </cell>
        </row>
        <row r="2087">
          <cell r="B2087">
            <v>60.2</v>
          </cell>
          <cell r="F2087">
            <v>36061</v>
          </cell>
        </row>
        <row r="2088">
          <cell r="B2088">
            <v>67.45</v>
          </cell>
          <cell r="F2088">
            <v>36062</v>
          </cell>
        </row>
        <row r="2089">
          <cell r="B2089">
            <v>90.45</v>
          </cell>
          <cell r="F2089">
            <v>36063</v>
          </cell>
        </row>
        <row r="2090">
          <cell r="B2090">
            <v>85.100000000000136</v>
          </cell>
          <cell r="F2090">
            <v>36064</v>
          </cell>
        </row>
        <row r="2091">
          <cell r="B2091">
            <v>86.099999999999909</v>
          </cell>
          <cell r="F2091">
            <v>36065</v>
          </cell>
        </row>
        <row r="2092">
          <cell r="B2092">
            <v>82.800000000000182</v>
          </cell>
          <cell r="F2092">
            <v>36066</v>
          </cell>
        </row>
        <row r="2093">
          <cell r="B2093">
            <v>68.399999999999864</v>
          </cell>
          <cell r="F2093">
            <v>36067</v>
          </cell>
        </row>
        <row r="2094">
          <cell r="B2094">
            <v>54.75</v>
          </cell>
          <cell r="F2094">
            <v>36068</v>
          </cell>
        </row>
        <row r="2095">
          <cell r="B2095">
            <v>44.2</v>
          </cell>
          <cell r="F2095">
            <v>36069</v>
          </cell>
        </row>
        <row r="2096">
          <cell r="B2096">
            <v>36.75</v>
          </cell>
          <cell r="F2096">
            <v>36070</v>
          </cell>
        </row>
        <row r="2097">
          <cell r="B2097">
            <v>29.100000000000136</v>
          </cell>
          <cell r="F2097">
            <v>36071</v>
          </cell>
        </row>
        <row r="2098">
          <cell r="B2098">
            <v>24.25</v>
          </cell>
          <cell r="F2098">
            <v>36072</v>
          </cell>
        </row>
        <row r="2099">
          <cell r="B2099">
            <v>20.500000005000174</v>
          </cell>
          <cell r="F2099">
            <v>36073</v>
          </cell>
        </row>
        <row r="2100">
          <cell r="B2100">
            <v>10.250000005000174</v>
          </cell>
          <cell r="F2100">
            <v>36074</v>
          </cell>
        </row>
        <row r="2101">
          <cell r="B2101">
            <v>0.60000000500008355</v>
          </cell>
          <cell r="F2101">
            <v>36075</v>
          </cell>
        </row>
        <row r="2102">
          <cell r="B2102">
            <v>-9.79999999499978</v>
          </cell>
          <cell r="F2102">
            <v>36076</v>
          </cell>
        </row>
        <row r="2103">
          <cell r="B2103">
            <v>-12.699999989999924</v>
          </cell>
          <cell r="F2103">
            <v>36077</v>
          </cell>
        </row>
        <row r="2104">
          <cell r="B2104">
            <v>-16.999999989999878</v>
          </cell>
          <cell r="F2104">
            <v>36078</v>
          </cell>
        </row>
        <row r="2105">
          <cell r="B2105">
            <v>-21.149999989999969</v>
          </cell>
          <cell r="F2105">
            <v>36079</v>
          </cell>
        </row>
        <row r="2106">
          <cell r="B2106">
            <v>-25.649999984999795</v>
          </cell>
          <cell r="F2106">
            <v>36080</v>
          </cell>
        </row>
        <row r="2107">
          <cell r="B2107">
            <v>-26.049999979999939</v>
          </cell>
          <cell r="F2107">
            <v>36081</v>
          </cell>
        </row>
        <row r="2108">
          <cell r="B2108">
            <v>-26.299999979999939</v>
          </cell>
          <cell r="F2108">
            <v>36082</v>
          </cell>
        </row>
        <row r="2109">
          <cell r="B2109">
            <v>-30.749999979999757</v>
          </cell>
          <cell r="F2109">
            <v>36083</v>
          </cell>
        </row>
        <row r="2110">
          <cell r="B2110">
            <v>-32.449999974999628</v>
          </cell>
          <cell r="F2110">
            <v>36084</v>
          </cell>
        </row>
        <row r="2111">
          <cell r="B2111">
            <v>-34.849999974999946</v>
          </cell>
          <cell r="F2111">
            <v>36085</v>
          </cell>
        </row>
        <row r="2112">
          <cell r="B2112">
            <v>-35.049999969999817</v>
          </cell>
          <cell r="F2112">
            <v>36086</v>
          </cell>
        </row>
        <row r="2113">
          <cell r="B2113">
            <v>-26.749999969999635</v>
          </cell>
          <cell r="F2113">
            <v>36087</v>
          </cell>
        </row>
        <row r="2114">
          <cell r="B2114">
            <v>-22.899999969999726</v>
          </cell>
          <cell r="F2114">
            <v>36088</v>
          </cell>
        </row>
        <row r="2115">
          <cell r="B2115">
            <v>-16.899999964999552</v>
          </cell>
          <cell r="F2115">
            <v>36089</v>
          </cell>
        </row>
        <row r="2116">
          <cell r="B2116">
            <v>-12.049999964999643</v>
          </cell>
          <cell r="F2116">
            <v>36090</v>
          </cell>
        </row>
        <row r="2117">
          <cell r="B2117">
            <v>-12.149999964999552</v>
          </cell>
          <cell r="F2117">
            <v>36091</v>
          </cell>
        </row>
        <row r="2118">
          <cell r="B2118">
            <v>-2.8499999599996499</v>
          </cell>
          <cell r="F2118">
            <v>36092</v>
          </cell>
        </row>
        <row r="2119">
          <cell r="B2119">
            <v>1.350000035000221</v>
          </cell>
          <cell r="F2119">
            <v>36093</v>
          </cell>
        </row>
        <row r="2120">
          <cell r="B2120">
            <v>5.1500000350004029</v>
          </cell>
          <cell r="F2120">
            <v>36094</v>
          </cell>
        </row>
        <row r="2121">
          <cell r="B2121">
            <v>9.9500000350001301</v>
          </cell>
          <cell r="F2121">
            <v>36095</v>
          </cell>
        </row>
        <row r="2122">
          <cell r="B2122">
            <v>12.150000035000403</v>
          </cell>
          <cell r="F2122">
            <v>36096</v>
          </cell>
        </row>
        <row r="2123">
          <cell r="B2123">
            <v>6.700000030000183</v>
          </cell>
          <cell r="F2123">
            <v>36097</v>
          </cell>
        </row>
        <row r="2124">
          <cell r="B2124">
            <v>6.1500000300002284</v>
          </cell>
          <cell r="F2124">
            <v>36098</v>
          </cell>
        </row>
        <row r="2125">
          <cell r="B2125">
            <v>6.5000000300003649</v>
          </cell>
          <cell r="F2125">
            <v>36099</v>
          </cell>
        </row>
        <row r="2126">
          <cell r="B2126">
            <v>8.1000000250003268</v>
          </cell>
          <cell r="F2126">
            <v>36100</v>
          </cell>
        </row>
        <row r="2127">
          <cell r="B2127">
            <v>7.8500000200001523</v>
          </cell>
          <cell r="F2127">
            <v>36101</v>
          </cell>
        </row>
        <row r="2128">
          <cell r="B2128">
            <v>4.9000000200001068</v>
          </cell>
          <cell r="F2128">
            <v>36102</v>
          </cell>
        </row>
        <row r="2129">
          <cell r="B2129">
            <v>0.45000002000006134</v>
          </cell>
          <cell r="F2129">
            <v>36103</v>
          </cell>
        </row>
        <row r="2130">
          <cell r="B2130">
            <v>0.40000001499993232</v>
          </cell>
          <cell r="F2130">
            <v>36104</v>
          </cell>
        </row>
        <row r="2131">
          <cell r="B2131">
            <v>-4.9499999849999767</v>
          </cell>
          <cell r="F2131">
            <v>36105</v>
          </cell>
        </row>
        <row r="2132">
          <cell r="B2132">
            <v>-7.1999999899999239</v>
          </cell>
          <cell r="F2132">
            <v>36106</v>
          </cell>
        </row>
        <row r="2133">
          <cell r="B2133">
            <v>-10.749999989999878</v>
          </cell>
          <cell r="F2133">
            <v>36107</v>
          </cell>
        </row>
        <row r="2134">
          <cell r="B2134">
            <v>-7.7499999899998784</v>
          </cell>
          <cell r="F2134">
            <v>36108</v>
          </cell>
        </row>
        <row r="2135">
          <cell r="B2135">
            <v>-11.999999994999826</v>
          </cell>
          <cell r="F2135">
            <v>36109</v>
          </cell>
        </row>
        <row r="2136">
          <cell r="B2136">
            <v>-18.449999994999871</v>
          </cell>
          <cell r="F2136">
            <v>36110</v>
          </cell>
        </row>
        <row r="2137">
          <cell r="B2137">
            <v>-21.249999995000053</v>
          </cell>
          <cell r="F2137">
            <v>36111</v>
          </cell>
        </row>
        <row r="2138">
          <cell r="B2138">
            <v>-27.7</v>
          </cell>
          <cell r="F2138">
            <v>36112</v>
          </cell>
        </row>
        <row r="2139">
          <cell r="B2139">
            <v>-30</v>
          </cell>
          <cell r="F2139">
            <v>36113</v>
          </cell>
        </row>
        <row r="2140">
          <cell r="B2140">
            <v>-30.25</v>
          </cell>
          <cell r="F2140">
            <v>36114</v>
          </cell>
        </row>
        <row r="2141">
          <cell r="B2141">
            <v>-35.799999999999997</v>
          </cell>
          <cell r="F2141">
            <v>36115</v>
          </cell>
        </row>
        <row r="2142">
          <cell r="B2142">
            <v>-37.25</v>
          </cell>
          <cell r="F2142">
            <v>36116</v>
          </cell>
        </row>
        <row r="2143">
          <cell r="B2143">
            <v>-40.649999999999864</v>
          </cell>
          <cell r="F2143">
            <v>36117</v>
          </cell>
        </row>
        <row r="2144">
          <cell r="B2144">
            <v>-39.549999999999997</v>
          </cell>
          <cell r="F2144">
            <v>36118</v>
          </cell>
        </row>
        <row r="2145">
          <cell r="B2145">
            <v>-42.5</v>
          </cell>
          <cell r="F2145">
            <v>36119</v>
          </cell>
        </row>
        <row r="2146">
          <cell r="B2146">
            <v>-49.600000000000136</v>
          </cell>
          <cell r="F2146">
            <v>36120</v>
          </cell>
        </row>
        <row r="2147">
          <cell r="B2147">
            <v>-50.650000000000091</v>
          </cell>
          <cell r="F2147">
            <v>36121</v>
          </cell>
        </row>
        <row r="2148">
          <cell r="B2148">
            <v>-50.850000000000136</v>
          </cell>
          <cell r="F2148">
            <v>36122</v>
          </cell>
        </row>
        <row r="2149">
          <cell r="B2149">
            <v>-56.199999999999818</v>
          </cell>
          <cell r="F2149">
            <v>36123</v>
          </cell>
        </row>
        <row r="2150">
          <cell r="B2150">
            <v>-61.849999999999909</v>
          </cell>
          <cell r="F2150">
            <v>36124</v>
          </cell>
        </row>
        <row r="2151">
          <cell r="B2151">
            <v>-66.400000000000091</v>
          </cell>
          <cell r="F2151">
            <v>36125</v>
          </cell>
        </row>
        <row r="2152">
          <cell r="B2152">
            <v>-70.800000000000182</v>
          </cell>
          <cell r="F2152">
            <v>36126</v>
          </cell>
        </row>
        <row r="2153">
          <cell r="B2153">
            <v>-77</v>
          </cell>
          <cell r="F2153">
            <v>36127</v>
          </cell>
        </row>
        <row r="2154">
          <cell r="B2154">
            <v>-80.900000000000091</v>
          </cell>
          <cell r="F2154">
            <v>36128</v>
          </cell>
        </row>
        <row r="2155">
          <cell r="B2155">
            <v>-79.8</v>
          </cell>
          <cell r="F2155">
            <v>36129</v>
          </cell>
        </row>
        <row r="2156">
          <cell r="B2156">
            <v>-76.8</v>
          </cell>
          <cell r="F2156">
            <v>36130</v>
          </cell>
        </row>
        <row r="2157">
          <cell r="B2157">
            <v>-76.55</v>
          </cell>
          <cell r="F2157">
            <v>36131</v>
          </cell>
        </row>
        <row r="2158">
          <cell r="B2158">
            <v>-82.8</v>
          </cell>
          <cell r="F2158">
            <v>36132</v>
          </cell>
        </row>
        <row r="2159">
          <cell r="B2159">
            <v>-88.550000000000182</v>
          </cell>
          <cell r="F2159">
            <v>36133</v>
          </cell>
        </row>
        <row r="2160">
          <cell r="B2160">
            <v>-91.7</v>
          </cell>
          <cell r="F2160">
            <v>36134</v>
          </cell>
        </row>
        <row r="2161">
          <cell r="B2161">
            <v>-91.350000000000136</v>
          </cell>
          <cell r="F2161">
            <v>36135</v>
          </cell>
        </row>
        <row r="2162">
          <cell r="B2162">
            <v>-88.05</v>
          </cell>
          <cell r="F2162">
            <v>36136</v>
          </cell>
        </row>
        <row r="2163">
          <cell r="B2163">
            <v>-89.2</v>
          </cell>
          <cell r="F2163">
            <v>36137</v>
          </cell>
        </row>
        <row r="2164">
          <cell r="B2164">
            <v>-94.3</v>
          </cell>
          <cell r="F2164">
            <v>36138</v>
          </cell>
        </row>
        <row r="2165">
          <cell r="B2165">
            <v>-101.05</v>
          </cell>
          <cell r="F2165">
            <v>36139</v>
          </cell>
        </row>
        <row r="2166">
          <cell r="B2166">
            <v>-100.3</v>
          </cell>
          <cell r="F2166">
            <v>36140</v>
          </cell>
        </row>
        <row r="2167">
          <cell r="B2167">
            <v>-103.85</v>
          </cell>
          <cell r="F2167">
            <v>36141</v>
          </cell>
        </row>
        <row r="2168">
          <cell r="B2168">
            <v>-105.5</v>
          </cell>
          <cell r="F2168">
            <v>36142</v>
          </cell>
        </row>
        <row r="2169">
          <cell r="B2169">
            <v>-100.95</v>
          </cell>
          <cell r="F2169">
            <v>36143</v>
          </cell>
        </row>
        <row r="2170">
          <cell r="B2170">
            <v>-103.9</v>
          </cell>
          <cell r="F2170">
            <v>36144</v>
          </cell>
        </row>
        <row r="2171">
          <cell r="B2171">
            <v>-100.45</v>
          </cell>
          <cell r="F2171">
            <v>36145</v>
          </cell>
        </row>
        <row r="2172">
          <cell r="B2172">
            <v>-100.65</v>
          </cell>
          <cell r="F2172">
            <v>36146</v>
          </cell>
        </row>
        <row r="2173">
          <cell r="B2173">
            <v>-105</v>
          </cell>
          <cell r="F2173">
            <v>36147</v>
          </cell>
        </row>
        <row r="2174">
          <cell r="B2174">
            <v>-107.05</v>
          </cell>
          <cell r="F2174">
            <v>36148</v>
          </cell>
        </row>
        <row r="2175">
          <cell r="B2175">
            <v>-113.1</v>
          </cell>
          <cell r="F2175">
            <v>36149</v>
          </cell>
        </row>
        <row r="2176">
          <cell r="B2176">
            <v>-122.5</v>
          </cell>
          <cell r="F2176">
            <v>36150</v>
          </cell>
        </row>
        <row r="2177">
          <cell r="B2177">
            <v>-128.69999999999999</v>
          </cell>
          <cell r="F2177">
            <v>36151</v>
          </cell>
        </row>
        <row r="2178">
          <cell r="B2178">
            <v>-131.25</v>
          </cell>
          <cell r="F2178">
            <v>36152</v>
          </cell>
        </row>
        <row r="2179">
          <cell r="B2179">
            <v>-131.1</v>
          </cell>
          <cell r="F2179">
            <v>36153</v>
          </cell>
        </row>
        <row r="2180">
          <cell r="B2180">
            <v>-134.69999999999999</v>
          </cell>
          <cell r="F2180">
            <v>36154</v>
          </cell>
        </row>
        <row r="2181">
          <cell r="B2181">
            <v>-137.75</v>
          </cell>
          <cell r="F2181">
            <v>36155</v>
          </cell>
        </row>
        <row r="2182">
          <cell r="B2182">
            <v>-144.5</v>
          </cell>
          <cell r="F2182">
            <v>36156</v>
          </cell>
        </row>
        <row r="2183">
          <cell r="B2183">
            <v>-144.05000000000001</v>
          </cell>
          <cell r="F2183">
            <v>36157</v>
          </cell>
        </row>
        <row r="2184">
          <cell r="B2184">
            <v>-144.1</v>
          </cell>
          <cell r="F2184">
            <v>36158</v>
          </cell>
        </row>
        <row r="2185">
          <cell r="B2185">
            <v>-137.65</v>
          </cell>
          <cell r="F2185">
            <v>36159</v>
          </cell>
        </row>
        <row r="2186">
          <cell r="B2186">
            <v>-137</v>
          </cell>
          <cell r="F2186">
            <v>36160</v>
          </cell>
        </row>
        <row r="2187">
          <cell r="B2187">
            <v>-137.9</v>
          </cell>
          <cell r="F2187">
            <v>36161</v>
          </cell>
        </row>
        <row r="2188">
          <cell r="B2188">
            <v>-136.44999999999999</v>
          </cell>
          <cell r="F2188">
            <v>36162</v>
          </cell>
        </row>
        <row r="2189">
          <cell r="B2189">
            <v>-135.80000000000001</v>
          </cell>
          <cell r="F2189">
            <v>36163</v>
          </cell>
        </row>
        <row r="2190">
          <cell r="B2190">
            <v>-129.9</v>
          </cell>
          <cell r="F2190">
            <v>36164</v>
          </cell>
        </row>
        <row r="2191">
          <cell r="B2191">
            <v>-125.15</v>
          </cell>
          <cell r="F2191">
            <v>36165</v>
          </cell>
        </row>
        <row r="2192">
          <cell r="B2192">
            <v>-120.75</v>
          </cell>
          <cell r="F2192">
            <v>36166</v>
          </cell>
        </row>
        <row r="2193">
          <cell r="B2193">
            <v>-112.25</v>
          </cell>
          <cell r="F2193">
            <v>36167</v>
          </cell>
        </row>
        <row r="2194">
          <cell r="B2194">
            <v>-107.3</v>
          </cell>
          <cell r="F2194">
            <v>36168</v>
          </cell>
        </row>
        <row r="2195">
          <cell r="B2195">
            <v>-98.350000000000136</v>
          </cell>
          <cell r="F2195">
            <v>36169</v>
          </cell>
        </row>
        <row r="2196">
          <cell r="B2196">
            <v>-88.2</v>
          </cell>
          <cell r="F2196">
            <v>36170</v>
          </cell>
        </row>
        <row r="2197">
          <cell r="B2197">
            <v>-80.75</v>
          </cell>
          <cell r="F2197">
            <v>36171</v>
          </cell>
        </row>
        <row r="2198">
          <cell r="B2198">
            <v>-72.95</v>
          </cell>
          <cell r="F2198">
            <v>36172</v>
          </cell>
        </row>
        <row r="2199">
          <cell r="B2199">
            <v>-71.25</v>
          </cell>
          <cell r="F2199">
            <v>36173</v>
          </cell>
        </row>
        <row r="2200">
          <cell r="B2200">
            <v>-67.8</v>
          </cell>
          <cell r="F2200">
            <v>36174</v>
          </cell>
        </row>
        <row r="2201">
          <cell r="B2201">
            <v>-63.900000000000091</v>
          </cell>
          <cell r="F2201">
            <v>36175</v>
          </cell>
        </row>
        <row r="2202">
          <cell r="B2202">
            <v>-45.150000000000091</v>
          </cell>
          <cell r="F2202">
            <v>36176</v>
          </cell>
        </row>
        <row r="2203">
          <cell r="B2203">
            <v>-42.45</v>
          </cell>
          <cell r="F2203">
            <v>36177</v>
          </cell>
        </row>
        <row r="2204">
          <cell r="B2204">
            <v>-37.799999999999997</v>
          </cell>
          <cell r="F2204">
            <v>36178</v>
          </cell>
        </row>
        <row r="2205">
          <cell r="B2205">
            <v>-35.950000000000003</v>
          </cell>
          <cell r="F2205">
            <v>36179</v>
          </cell>
        </row>
        <row r="2206">
          <cell r="B2206">
            <v>-40.700000000000003</v>
          </cell>
          <cell r="F2206">
            <v>36180</v>
          </cell>
        </row>
        <row r="2207">
          <cell r="B2207">
            <v>-37.549999999999997</v>
          </cell>
          <cell r="F2207">
            <v>36181</v>
          </cell>
        </row>
        <row r="2208">
          <cell r="B2208">
            <v>-36</v>
          </cell>
          <cell r="F2208">
            <v>36182</v>
          </cell>
        </row>
        <row r="2209">
          <cell r="B2209">
            <v>-35.100000000000136</v>
          </cell>
          <cell r="F2209">
            <v>36183</v>
          </cell>
        </row>
        <row r="2210">
          <cell r="B2210">
            <v>-43.300000000000182</v>
          </cell>
          <cell r="F2210">
            <v>36184</v>
          </cell>
        </row>
        <row r="2211">
          <cell r="B2211">
            <v>-47.55</v>
          </cell>
          <cell r="F2211">
            <v>36185</v>
          </cell>
        </row>
        <row r="2212">
          <cell r="B2212">
            <v>-50.199999999999818</v>
          </cell>
          <cell r="F2212">
            <v>36186</v>
          </cell>
        </row>
        <row r="2213">
          <cell r="B2213">
            <v>-72.149999999999864</v>
          </cell>
          <cell r="F2213">
            <v>36187</v>
          </cell>
        </row>
        <row r="2214">
          <cell r="B2214">
            <v>-98.150000000000091</v>
          </cell>
          <cell r="F2214">
            <v>36188</v>
          </cell>
        </row>
        <row r="2215">
          <cell r="B2215">
            <v>-105.2</v>
          </cell>
          <cell r="F2215">
            <v>36189</v>
          </cell>
        </row>
        <row r="2216">
          <cell r="B2216">
            <v>-109.35</v>
          </cell>
          <cell r="F2216">
            <v>36190</v>
          </cell>
        </row>
        <row r="2217">
          <cell r="B2217">
            <v>-115.95</v>
          </cell>
          <cell r="F2217">
            <v>36191</v>
          </cell>
        </row>
        <row r="2218">
          <cell r="B2218">
            <v>-119.25</v>
          </cell>
          <cell r="F2218">
            <v>36192</v>
          </cell>
        </row>
        <row r="2219">
          <cell r="B2219">
            <v>-118</v>
          </cell>
          <cell r="F2219">
            <v>36193</v>
          </cell>
        </row>
        <row r="2220">
          <cell r="B2220">
            <v>-118.3</v>
          </cell>
          <cell r="F2220">
            <v>36194</v>
          </cell>
        </row>
        <row r="2221">
          <cell r="B2221">
            <v>-117.7</v>
          </cell>
          <cell r="F2221">
            <v>36195</v>
          </cell>
        </row>
        <row r="2222">
          <cell r="B2222">
            <v>-133.05000000000001</v>
          </cell>
          <cell r="F2222">
            <v>36196</v>
          </cell>
        </row>
        <row r="2223">
          <cell r="B2223">
            <v>-131</v>
          </cell>
          <cell r="F2223">
            <v>36197</v>
          </cell>
        </row>
        <row r="2224">
          <cell r="B2224">
            <v>-135.19999999999999</v>
          </cell>
          <cell r="F2224">
            <v>36198</v>
          </cell>
        </row>
        <row r="2225">
          <cell r="B2225">
            <v>-141.55000000000001</v>
          </cell>
          <cell r="F2225">
            <v>36199</v>
          </cell>
        </row>
        <row r="2226">
          <cell r="B2226">
            <v>-140.30000000000001</v>
          </cell>
          <cell r="F2226">
            <v>36200</v>
          </cell>
        </row>
        <row r="2227">
          <cell r="B2227">
            <v>-147.1</v>
          </cell>
          <cell r="F2227">
            <v>36201</v>
          </cell>
        </row>
        <row r="2228">
          <cell r="B2228">
            <v>-148.75</v>
          </cell>
          <cell r="F2228">
            <v>36202</v>
          </cell>
        </row>
        <row r="2229">
          <cell r="B2229">
            <v>-159</v>
          </cell>
          <cell r="F2229">
            <v>36203</v>
          </cell>
        </row>
        <row r="2230">
          <cell r="B2230">
            <v>-165.5</v>
          </cell>
          <cell r="F2230">
            <v>36204</v>
          </cell>
        </row>
        <row r="2231">
          <cell r="B2231">
            <v>-166</v>
          </cell>
          <cell r="F2231">
            <v>36205</v>
          </cell>
        </row>
        <row r="2232">
          <cell r="B2232">
            <v>-167.9</v>
          </cell>
          <cell r="F2232">
            <v>36206</v>
          </cell>
        </row>
        <row r="2233">
          <cell r="B2233">
            <v>-149</v>
          </cell>
          <cell r="F2233">
            <v>36207</v>
          </cell>
        </row>
        <row r="2234">
          <cell r="B2234">
            <v>-131.19999999999999</v>
          </cell>
          <cell r="F2234">
            <v>36208</v>
          </cell>
        </row>
        <row r="2235">
          <cell r="B2235">
            <v>-128.30000000000001</v>
          </cell>
          <cell r="F2235">
            <v>36209</v>
          </cell>
        </row>
        <row r="2236">
          <cell r="B2236">
            <v>-127.7</v>
          </cell>
          <cell r="F2236">
            <v>36210</v>
          </cell>
        </row>
        <row r="2237">
          <cell r="B2237">
            <v>-123.65</v>
          </cell>
          <cell r="F2237">
            <v>36211</v>
          </cell>
        </row>
        <row r="2238">
          <cell r="B2238">
            <v>-122.75</v>
          </cell>
          <cell r="F2238">
            <v>36212</v>
          </cell>
        </row>
        <row r="2239">
          <cell r="B2239">
            <v>-129.1</v>
          </cell>
          <cell r="F2239">
            <v>36213</v>
          </cell>
        </row>
        <row r="2240">
          <cell r="B2240">
            <v>-131.80000000000001</v>
          </cell>
          <cell r="F2240">
            <v>36214</v>
          </cell>
        </row>
        <row r="2241">
          <cell r="B2241">
            <v>-140.15</v>
          </cell>
          <cell r="F2241">
            <v>36215</v>
          </cell>
        </row>
        <row r="2242">
          <cell r="B2242">
            <v>-144</v>
          </cell>
          <cell r="F2242">
            <v>36216</v>
          </cell>
        </row>
        <row r="2243">
          <cell r="B2243">
            <v>-155</v>
          </cell>
          <cell r="F2243">
            <v>36217</v>
          </cell>
        </row>
        <row r="2244">
          <cell r="B2244">
            <v>-150.80000000000001</v>
          </cell>
          <cell r="F2244">
            <v>36218</v>
          </cell>
        </row>
        <row r="2245">
          <cell r="B2245">
            <v>-147.15</v>
          </cell>
          <cell r="F2245">
            <v>36219</v>
          </cell>
        </row>
        <row r="2246">
          <cell r="B2246">
            <v>-145.80000000000001</v>
          </cell>
          <cell r="F2246">
            <v>36220</v>
          </cell>
        </row>
        <row r="2247">
          <cell r="B2247">
            <v>-140</v>
          </cell>
          <cell r="F2247">
            <v>36221</v>
          </cell>
        </row>
        <row r="2248">
          <cell r="B2248">
            <v>-141.6</v>
          </cell>
          <cell r="F2248">
            <v>36222</v>
          </cell>
        </row>
        <row r="2249">
          <cell r="B2249">
            <v>-137.80000000000001</v>
          </cell>
          <cell r="F2249">
            <v>36223</v>
          </cell>
        </row>
        <row r="2250">
          <cell r="B2250">
            <v>-127</v>
          </cell>
          <cell r="F2250">
            <v>36224</v>
          </cell>
        </row>
        <row r="2251">
          <cell r="B2251">
            <v>-131</v>
          </cell>
          <cell r="F2251">
            <v>36225</v>
          </cell>
        </row>
        <row r="2252">
          <cell r="B2252">
            <v>-133.25</v>
          </cell>
          <cell r="F2252">
            <v>36226</v>
          </cell>
        </row>
        <row r="2253">
          <cell r="B2253">
            <v>-131.75</v>
          </cell>
          <cell r="F2253">
            <v>36227</v>
          </cell>
        </row>
        <row r="2254">
          <cell r="B2254">
            <v>-127.95</v>
          </cell>
          <cell r="F2254">
            <v>36228</v>
          </cell>
        </row>
        <row r="2255">
          <cell r="B2255">
            <v>-129.65</v>
          </cell>
          <cell r="F2255">
            <v>36229</v>
          </cell>
        </row>
        <row r="2256">
          <cell r="B2256">
            <v>-130.05000000000001</v>
          </cell>
          <cell r="F2256">
            <v>36230</v>
          </cell>
        </row>
        <row r="2257">
          <cell r="B2257">
            <v>-131.55000000000001</v>
          </cell>
          <cell r="F2257">
            <v>36231</v>
          </cell>
        </row>
        <row r="2258">
          <cell r="B2258">
            <v>-129.55000000000001</v>
          </cell>
          <cell r="F2258">
            <v>36232</v>
          </cell>
        </row>
        <row r="2259">
          <cell r="B2259">
            <v>-122.35</v>
          </cell>
          <cell r="F2259">
            <v>36233</v>
          </cell>
        </row>
        <row r="2260">
          <cell r="B2260">
            <v>-120.45</v>
          </cell>
          <cell r="F2260">
            <v>36234</v>
          </cell>
        </row>
        <row r="2261">
          <cell r="B2261">
            <v>-115.2</v>
          </cell>
          <cell r="F2261">
            <v>36235</v>
          </cell>
        </row>
        <row r="2262">
          <cell r="B2262">
            <v>-108.7</v>
          </cell>
          <cell r="F2262">
            <v>36236</v>
          </cell>
        </row>
        <row r="2263">
          <cell r="B2263">
            <v>-89.05</v>
          </cell>
          <cell r="F2263">
            <v>36237</v>
          </cell>
        </row>
        <row r="2264">
          <cell r="B2264">
            <v>-86.900000000000091</v>
          </cell>
          <cell r="F2264">
            <v>36238</v>
          </cell>
        </row>
        <row r="2265">
          <cell r="B2265">
            <v>-81.149999999999864</v>
          </cell>
          <cell r="F2265">
            <v>36239</v>
          </cell>
        </row>
        <row r="2266">
          <cell r="B2266">
            <v>-75.5</v>
          </cell>
          <cell r="F2266">
            <v>36240</v>
          </cell>
        </row>
        <row r="2267">
          <cell r="B2267">
            <v>-70.2</v>
          </cell>
          <cell r="F2267">
            <v>36241</v>
          </cell>
        </row>
        <row r="2268">
          <cell r="B2268">
            <v>-69.149999999999864</v>
          </cell>
          <cell r="F2268">
            <v>36242</v>
          </cell>
        </row>
        <row r="2269">
          <cell r="B2269">
            <v>-77.3</v>
          </cell>
          <cell r="F2269">
            <v>36243</v>
          </cell>
        </row>
        <row r="2270">
          <cell r="B2270">
            <v>-70.2</v>
          </cell>
          <cell r="F2270">
            <v>36244</v>
          </cell>
        </row>
        <row r="2271">
          <cell r="B2271">
            <v>-59</v>
          </cell>
          <cell r="F2271">
            <v>36245</v>
          </cell>
        </row>
        <row r="2272">
          <cell r="B2272">
            <v>-48.05</v>
          </cell>
          <cell r="F2272">
            <v>36246</v>
          </cell>
        </row>
        <row r="2273">
          <cell r="B2273">
            <v>-44.150000000000091</v>
          </cell>
          <cell r="F2273">
            <v>36247</v>
          </cell>
        </row>
        <row r="2274">
          <cell r="B2274">
            <v>-40.299999999999997</v>
          </cell>
          <cell r="F2274">
            <v>36248</v>
          </cell>
        </row>
        <row r="2275">
          <cell r="B2275">
            <v>-32.799999999999997</v>
          </cell>
          <cell r="F2275">
            <v>36249</v>
          </cell>
        </row>
        <row r="2276">
          <cell r="B2276">
            <v>-29.350000000000136</v>
          </cell>
          <cell r="F2276">
            <v>36250</v>
          </cell>
        </row>
        <row r="2277">
          <cell r="B2277">
            <v>-21.2</v>
          </cell>
          <cell r="F2277">
            <v>36251</v>
          </cell>
        </row>
        <row r="2278">
          <cell r="B2278">
            <v>-14.099999999999909</v>
          </cell>
          <cell r="F2278">
            <v>36252</v>
          </cell>
        </row>
        <row r="2279">
          <cell r="B2279">
            <v>-6.9500000000000455</v>
          </cell>
          <cell r="F2279">
            <v>36253</v>
          </cell>
        </row>
        <row r="2280">
          <cell r="B2280">
            <v>2.0499999999999545</v>
          </cell>
          <cell r="F2280">
            <v>36254</v>
          </cell>
        </row>
        <row r="2281">
          <cell r="B2281">
            <v>10.25</v>
          </cell>
          <cell r="F2281">
            <v>36255</v>
          </cell>
        </row>
        <row r="2282">
          <cell r="B2282">
            <v>14.350000000000136</v>
          </cell>
          <cell r="F2282">
            <v>36256</v>
          </cell>
        </row>
        <row r="2283">
          <cell r="B2283">
            <v>9.0499999999999545</v>
          </cell>
          <cell r="F2283">
            <v>36257</v>
          </cell>
        </row>
        <row r="2284">
          <cell r="B2284">
            <v>8.6000000000001364</v>
          </cell>
          <cell r="F2284">
            <v>36258</v>
          </cell>
        </row>
        <row r="2285">
          <cell r="B2285">
            <v>7.1000000000001364</v>
          </cell>
          <cell r="F2285">
            <v>36259</v>
          </cell>
        </row>
        <row r="2286">
          <cell r="B2286">
            <v>8.7999999999999545</v>
          </cell>
          <cell r="F2286">
            <v>36260</v>
          </cell>
        </row>
        <row r="2287">
          <cell r="B2287">
            <v>8.8499999999999091</v>
          </cell>
          <cell r="F2287">
            <v>36261</v>
          </cell>
        </row>
        <row r="2288">
          <cell r="B2288">
            <v>11.050000000000182</v>
          </cell>
          <cell r="F2288">
            <v>36262</v>
          </cell>
        </row>
        <row r="2289">
          <cell r="B2289">
            <v>24.900000000000091</v>
          </cell>
          <cell r="F2289">
            <v>36263</v>
          </cell>
        </row>
        <row r="2290">
          <cell r="B2290">
            <v>22.650000000000091</v>
          </cell>
          <cell r="F2290">
            <v>36264</v>
          </cell>
        </row>
        <row r="2291">
          <cell r="B2291">
            <v>22.05</v>
          </cell>
          <cell r="F2291">
            <v>36265</v>
          </cell>
        </row>
        <row r="2292">
          <cell r="B2292">
            <v>17.449999999999818</v>
          </cell>
          <cell r="F2292">
            <v>36266</v>
          </cell>
        </row>
        <row r="2293">
          <cell r="B2293">
            <v>17.899999999999864</v>
          </cell>
          <cell r="F2293">
            <v>36267</v>
          </cell>
        </row>
        <row r="2294">
          <cell r="B2294">
            <v>23</v>
          </cell>
          <cell r="F2294">
            <v>36268</v>
          </cell>
        </row>
        <row r="2295">
          <cell r="B2295">
            <v>24.149999999999864</v>
          </cell>
          <cell r="F2295">
            <v>36269</v>
          </cell>
        </row>
        <row r="2296">
          <cell r="B2296">
            <v>26.25</v>
          </cell>
          <cell r="F2296">
            <v>36270</v>
          </cell>
        </row>
        <row r="2297">
          <cell r="B2297">
            <v>23.2</v>
          </cell>
          <cell r="F2297">
            <v>36271</v>
          </cell>
        </row>
        <row r="2298">
          <cell r="B2298">
            <v>15.75</v>
          </cell>
          <cell r="F2298">
            <v>36272</v>
          </cell>
        </row>
        <row r="2299">
          <cell r="B2299">
            <v>10.050000000000182</v>
          </cell>
          <cell r="F2299">
            <v>36273</v>
          </cell>
        </row>
        <row r="2300">
          <cell r="B2300">
            <v>11.149999999999864</v>
          </cell>
          <cell r="F2300">
            <v>36274</v>
          </cell>
        </row>
        <row r="2301">
          <cell r="B2301">
            <v>8.3499999999999091</v>
          </cell>
          <cell r="F2301">
            <v>36275</v>
          </cell>
        </row>
        <row r="2302">
          <cell r="B2302">
            <v>7.5500000000001819</v>
          </cell>
          <cell r="F2302">
            <v>36276</v>
          </cell>
        </row>
        <row r="2303">
          <cell r="B2303">
            <v>7.4500000000000455</v>
          </cell>
          <cell r="F2303">
            <v>36277</v>
          </cell>
        </row>
        <row r="2304">
          <cell r="B2304">
            <v>7.5499999999999545</v>
          </cell>
          <cell r="F2304">
            <v>36278</v>
          </cell>
        </row>
        <row r="2305">
          <cell r="B2305">
            <v>7.2999999999999545</v>
          </cell>
          <cell r="F2305">
            <v>36279</v>
          </cell>
        </row>
        <row r="2306">
          <cell r="B2306">
            <v>6.0999999999999091</v>
          </cell>
          <cell r="F2306">
            <v>36280</v>
          </cell>
        </row>
        <row r="2307">
          <cell r="B2307">
            <v>7.7999999999999545</v>
          </cell>
          <cell r="F2307">
            <v>36281</v>
          </cell>
        </row>
        <row r="2308">
          <cell r="B2308">
            <v>10.099999999999909</v>
          </cell>
          <cell r="F2308">
            <v>36282</v>
          </cell>
        </row>
        <row r="2309">
          <cell r="B2309">
            <v>14.3</v>
          </cell>
          <cell r="F2309">
            <v>36283</v>
          </cell>
        </row>
        <row r="2310">
          <cell r="B2310">
            <v>19.05</v>
          </cell>
          <cell r="F2310">
            <v>36284</v>
          </cell>
        </row>
        <row r="2311">
          <cell r="B2311">
            <v>18.55</v>
          </cell>
          <cell r="F2311">
            <v>36285</v>
          </cell>
        </row>
        <row r="2312">
          <cell r="B2312">
            <v>21.899999999999864</v>
          </cell>
          <cell r="F2312">
            <v>36286</v>
          </cell>
        </row>
        <row r="2313">
          <cell r="B2313">
            <v>22.150000000000091</v>
          </cell>
          <cell r="F2313">
            <v>36287</v>
          </cell>
        </row>
        <row r="2314">
          <cell r="B2314">
            <v>24.149999999999864</v>
          </cell>
          <cell r="F2314">
            <v>36288</v>
          </cell>
        </row>
        <row r="2315">
          <cell r="B2315">
            <v>26</v>
          </cell>
          <cell r="F2315">
            <v>36289</v>
          </cell>
        </row>
        <row r="2316">
          <cell r="B2316">
            <v>25.100000000000136</v>
          </cell>
          <cell r="F2316">
            <v>36290</v>
          </cell>
        </row>
        <row r="2317">
          <cell r="B2317">
            <v>28.75</v>
          </cell>
          <cell r="F2317">
            <v>36291</v>
          </cell>
        </row>
        <row r="2318">
          <cell r="B2318">
            <v>30.45</v>
          </cell>
          <cell r="F2318">
            <v>36292</v>
          </cell>
        </row>
        <row r="2319">
          <cell r="B2319">
            <v>29.849999999999909</v>
          </cell>
          <cell r="F2319">
            <v>36293</v>
          </cell>
        </row>
        <row r="2320">
          <cell r="B2320">
            <v>31.55</v>
          </cell>
          <cell r="F2320">
            <v>36294</v>
          </cell>
        </row>
        <row r="2321">
          <cell r="B2321">
            <v>39.799999999999997</v>
          </cell>
          <cell r="F2321">
            <v>36295</v>
          </cell>
        </row>
        <row r="2322">
          <cell r="B2322">
            <v>40.549999999999997</v>
          </cell>
          <cell r="F2322">
            <v>36296</v>
          </cell>
        </row>
        <row r="2323">
          <cell r="B2323">
            <v>40.850000000000136</v>
          </cell>
          <cell r="F2323">
            <v>36297</v>
          </cell>
        </row>
        <row r="2324">
          <cell r="B2324">
            <v>42.45</v>
          </cell>
          <cell r="F2324">
            <v>36298</v>
          </cell>
        </row>
        <row r="2325">
          <cell r="B2325">
            <v>43.5</v>
          </cell>
          <cell r="F2325">
            <v>36299</v>
          </cell>
        </row>
        <row r="2326">
          <cell r="B2326">
            <v>46.599999999999909</v>
          </cell>
          <cell r="F2326">
            <v>36300</v>
          </cell>
        </row>
        <row r="2327">
          <cell r="B2327">
            <v>54.95</v>
          </cell>
          <cell r="F2327">
            <v>36301</v>
          </cell>
        </row>
        <row r="2328">
          <cell r="B2328">
            <v>71</v>
          </cell>
          <cell r="F2328">
            <v>36302</v>
          </cell>
        </row>
        <row r="2329">
          <cell r="B2329">
            <v>81.349999999999909</v>
          </cell>
          <cell r="F2329">
            <v>36303</v>
          </cell>
        </row>
        <row r="2330">
          <cell r="B2330">
            <v>87.050000000000182</v>
          </cell>
          <cell r="F2330">
            <v>36304</v>
          </cell>
        </row>
        <row r="2331">
          <cell r="B2331">
            <v>92.2</v>
          </cell>
          <cell r="F2331">
            <v>36305</v>
          </cell>
        </row>
        <row r="2332">
          <cell r="B2332">
            <v>94</v>
          </cell>
          <cell r="F2332">
            <v>36306</v>
          </cell>
        </row>
        <row r="2333">
          <cell r="B2333">
            <v>98.25</v>
          </cell>
          <cell r="F2333">
            <v>36307</v>
          </cell>
        </row>
        <row r="2334">
          <cell r="B2334">
            <v>96.3</v>
          </cell>
          <cell r="F2334">
            <v>36308</v>
          </cell>
        </row>
        <row r="2335">
          <cell r="B2335">
            <v>105.8</v>
          </cell>
          <cell r="F2335">
            <v>36309</v>
          </cell>
        </row>
        <row r="2336">
          <cell r="B2336">
            <v>118.25</v>
          </cell>
          <cell r="F2336">
            <v>36310</v>
          </cell>
        </row>
        <row r="2337">
          <cell r="B2337">
            <v>127.4</v>
          </cell>
          <cell r="F2337">
            <v>36311</v>
          </cell>
        </row>
        <row r="2338">
          <cell r="B2338">
            <v>139.30000000000001</v>
          </cell>
          <cell r="F2338">
            <v>36312</v>
          </cell>
        </row>
        <row r="2339">
          <cell r="B2339">
            <v>149.75</v>
          </cell>
          <cell r="F2339">
            <v>36313</v>
          </cell>
        </row>
        <row r="2340">
          <cell r="B2340">
            <v>150.5</v>
          </cell>
          <cell r="F2340">
            <v>36314</v>
          </cell>
        </row>
        <row r="2341">
          <cell r="B2341">
            <v>151.30000000000001</v>
          </cell>
          <cell r="F2341">
            <v>36315</v>
          </cell>
        </row>
        <row r="2342">
          <cell r="B2342">
            <v>164.6</v>
          </cell>
          <cell r="F2342">
            <v>36316</v>
          </cell>
        </row>
        <row r="2343">
          <cell r="B2343">
            <v>178.05</v>
          </cell>
          <cell r="F2343">
            <v>36317</v>
          </cell>
        </row>
        <row r="2344">
          <cell r="B2344">
            <v>176.4</v>
          </cell>
          <cell r="F2344">
            <v>36318</v>
          </cell>
        </row>
        <row r="2345">
          <cell r="B2345">
            <v>174.35</v>
          </cell>
          <cell r="F2345">
            <v>36319</v>
          </cell>
        </row>
        <row r="2346">
          <cell r="B2346">
            <v>157.85</v>
          </cell>
          <cell r="F2346">
            <v>36320</v>
          </cell>
        </row>
        <row r="2347">
          <cell r="B2347">
            <v>143.55000000000001</v>
          </cell>
          <cell r="F2347">
            <v>36321</v>
          </cell>
        </row>
        <row r="2348">
          <cell r="B2348">
            <v>123.65</v>
          </cell>
          <cell r="F2348">
            <v>36322</v>
          </cell>
        </row>
        <row r="2349">
          <cell r="B2349">
            <v>110.9</v>
          </cell>
          <cell r="F2349">
            <v>36323</v>
          </cell>
        </row>
        <row r="2350">
          <cell r="B2350">
            <v>98.850000000000136</v>
          </cell>
          <cell r="F2350">
            <v>36324</v>
          </cell>
        </row>
        <row r="2351">
          <cell r="B2351">
            <v>77.7</v>
          </cell>
          <cell r="F2351">
            <v>36325</v>
          </cell>
        </row>
        <row r="2352">
          <cell r="B2352">
            <v>60.849999999999909</v>
          </cell>
          <cell r="F2352">
            <v>36326</v>
          </cell>
        </row>
        <row r="2353">
          <cell r="B2353">
            <v>43.900000000000091</v>
          </cell>
          <cell r="F2353">
            <v>36327</v>
          </cell>
        </row>
        <row r="2354">
          <cell r="B2354">
            <v>32.25</v>
          </cell>
          <cell r="F2354">
            <v>36328</v>
          </cell>
        </row>
        <row r="2355">
          <cell r="B2355">
            <v>9.4499999999998181</v>
          </cell>
          <cell r="F2355">
            <v>36329</v>
          </cell>
        </row>
        <row r="2356">
          <cell r="B2356">
            <v>-5.5</v>
          </cell>
          <cell r="F2356">
            <v>36330</v>
          </cell>
        </row>
        <row r="2357">
          <cell r="B2357">
            <v>-21.099999999999909</v>
          </cell>
          <cell r="F2357">
            <v>36331</v>
          </cell>
        </row>
        <row r="2358">
          <cell r="B2358">
            <v>-29.7</v>
          </cell>
          <cell r="F2358">
            <v>36332</v>
          </cell>
        </row>
        <row r="2359">
          <cell r="B2359">
            <v>-31.8</v>
          </cell>
          <cell r="F2359">
            <v>36333</v>
          </cell>
        </row>
        <row r="2360">
          <cell r="B2360">
            <v>-33.100000000000136</v>
          </cell>
          <cell r="F2360">
            <v>36334</v>
          </cell>
        </row>
        <row r="2361">
          <cell r="B2361">
            <v>-36.450000000000003</v>
          </cell>
          <cell r="F2361">
            <v>36335</v>
          </cell>
        </row>
        <row r="2362">
          <cell r="B2362">
            <v>-47.05</v>
          </cell>
          <cell r="F2362">
            <v>36336</v>
          </cell>
        </row>
        <row r="2363">
          <cell r="B2363">
            <v>-53.05</v>
          </cell>
          <cell r="F2363">
            <v>36337</v>
          </cell>
        </row>
        <row r="2364">
          <cell r="B2364">
            <v>-43.150000000000091</v>
          </cell>
          <cell r="F2364">
            <v>36338</v>
          </cell>
        </row>
        <row r="2365">
          <cell r="B2365">
            <v>-39.450000000000003</v>
          </cell>
          <cell r="F2365">
            <v>36339</v>
          </cell>
        </row>
        <row r="2366">
          <cell r="B2366">
            <v>-23</v>
          </cell>
          <cell r="F2366">
            <v>36340</v>
          </cell>
        </row>
        <row r="2367">
          <cell r="B2367">
            <v>-14.400000000000091</v>
          </cell>
          <cell r="F2367">
            <v>36341</v>
          </cell>
        </row>
        <row r="2368">
          <cell r="B2368">
            <v>-3.8500000000001364</v>
          </cell>
          <cell r="F2368">
            <v>36342</v>
          </cell>
        </row>
        <row r="2369">
          <cell r="B2369">
            <v>6.1000000000001364</v>
          </cell>
          <cell r="F2369">
            <v>36343</v>
          </cell>
        </row>
        <row r="2370">
          <cell r="B2370">
            <v>19.150000000000091</v>
          </cell>
          <cell r="F2370">
            <v>36344</v>
          </cell>
        </row>
        <row r="2371">
          <cell r="B2371">
            <v>41.3</v>
          </cell>
          <cell r="F2371">
            <v>36345</v>
          </cell>
        </row>
        <row r="2372">
          <cell r="B2372">
            <v>62.25</v>
          </cell>
          <cell r="F2372">
            <v>36346</v>
          </cell>
        </row>
        <row r="2373">
          <cell r="B2373">
            <v>83.55</v>
          </cell>
          <cell r="F2373">
            <v>36347</v>
          </cell>
        </row>
        <row r="2374">
          <cell r="B2374">
            <v>90.75</v>
          </cell>
          <cell r="F2374">
            <v>36348</v>
          </cell>
        </row>
        <row r="2375">
          <cell r="B2375">
            <v>104.2</v>
          </cell>
          <cell r="F2375">
            <v>36349</v>
          </cell>
        </row>
        <row r="2376">
          <cell r="B2376">
            <v>118.85</v>
          </cell>
          <cell r="F2376">
            <v>36350</v>
          </cell>
        </row>
        <row r="2377">
          <cell r="B2377">
            <v>132.9</v>
          </cell>
          <cell r="F2377">
            <v>36351</v>
          </cell>
        </row>
        <row r="2378">
          <cell r="B2378">
            <v>140.1</v>
          </cell>
          <cell r="F2378">
            <v>36352</v>
          </cell>
        </row>
        <row r="2379">
          <cell r="B2379">
            <v>144.25</v>
          </cell>
          <cell r="F2379">
            <v>36353</v>
          </cell>
        </row>
        <row r="2380">
          <cell r="B2380">
            <v>147.30000000000001</v>
          </cell>
          <cell r="F2380">
            <v>36354</v>
          </cell>
        </row>
        <row r="2381">
          <cell r="B2381">
            <v>144.65</v>
          </cell>
          <cell r="F2381">
            <v>36355</v>
          </cell>
        </row>
        <row r="2382">
          <cell r="B2382">
            <v>140.5</v>
          </cell>
          <cell r="F2382">
            <v>36356</v>
          </cell>
        </row>
        <row r="2383">
          <cell r="B2383">
            <v>135.25</v>
          </cell>
          <cell r="F2383">
            <v>36357</v>
          </cell>
        </row>
        <row r="2384">
          <cell r="B2384">
            <v>129.94999999999999</v>
          </cell>
          <cell r="F2384">
            <v>36358</v>
          </cell>
        </row>
        <row r="2385">
          <cell r="B2385">
            <v>131.19999999999999</v>
          </cell>
          <cell r="F2385">
            <v>36359</v>
          </cell>
        </row>
        <row r="2386">
          <cell r="B2386">
            <v>140.05000000000001</v>
          </cell>
          <cell r="F2386">
            <v>36360</v>
          </cell>
        </row>
        <row r="2387">
          <cell r="B2387">
            <v>143.6</v>
          </cell>
          <cell r="F2387">
            <v>36361</v>
          </cell>
        </row>
        <row r="2388">
          <cell r="B2388">
            <v>143.25</v>
          </cell>
          <cell r="F2388">
            <v>36362</v>
          </cell>
        </row>
        <row r="2389">
          <cell r="B2389">
            <v>141.15</v>
          </cell>
          <cell r="F2389">
            <v>36363</v>
          </cell>
        </row>
        <row r="2390">
          <cell r="B2390">
            <v>135.9</v>
          </cell>
          <cell r="F2390">
            <v>36364</v>
          </cell>
        </row>
        <row r="2391">
          <cell r="B2391">
            <v>128.65</v>
          </cell>
          <cell r="F2391">
            <v>36365</v>
          </cell>
        </row>
        <row r="2392">
          <cell r="B2392">
            <v>102.5</v>
          </cell>
          <cell r="F2392">
            <v>36366</v>
          </cell>
        </row>
        <row r="2393">
          <cell r="B2393">
            <v>95.8</v>
          </cell>
          <cell r="F2393">
            <v>36367</v>
          </cell>
        </row>
        <row r="2394">
          <cell r="B2394">
            <v>96.3</v>
          </cell>
          <cell r="F2394">
            <v>36368</v>
          </cell>
        </row>
        <row r="2395">
          <cell r="B2395">
            <v>91.349999999999909</v>
          </cell>
          <cell r="F2395">
            <v>36369</v>
          </cell>
        </row>
        <row r="2396">
          <cell r="B2396">
            <v>84.449999999999818</v>
          </cell>
          <cell r="F2396">
            <v>36370</v>
          </cell>
        </row>
        <row r="2397">
          <cell r="B2397">
            <v>78.7</v>
          </cell>
          <cell r="F2397">
            <v>36371</v>
          </cell>
        </row>
        <row r="2398">
          <cell r="B2398">
            <v>73.75</v>
          </cell>
          <cell r="F2398">
            <v>36372</v>
          </cell>
        </row>
        <row r="2399">
          <cell r="B2399">
            <v>66.150000000000091</v>
          </cell>
          <cell r="F2399">
            <v>36373</v>
          </cell>
        </row>
        <row r="2400">
          <cell r="B2400">
            <v>59.150000000000091</v>
          </cell>
          <cell r="F2400">
            <v>36374</v>
          </cell>
        </row>
        <row r="2401">
          <cell r="B2401">
            <v>54.849999999999909</v>
          </cell>
          <cell r="F2401">
            <v>36375</v>
          </cell>
        </row>
        <row r="2402">
          <cell r="B2402">
            <v>52.05</v>
          </cell>
          <cell r="F2402">
            <v>36376</v>
          </cell>
        </row>
        <row r="2403">
          <cell r="B2403">
            <v>48.650000000000091</v>
          </cell>
          <cell r="F2403">
            <v>36377</v>
          </cell>
        </row>
        <row r="2404">
          <cell r="B2404">
            <v>47.199999999999818</v>
          </cell>
          <cell r="F2404">
            <v>36378</v>
          </cell>
        </row>
        <row r="2405">
          <cell r="B2405">
            <v>47.849999999999909</v>
          </cell>
          <cell r="F2405">
            <v>36379</v>
          </cell>
        </row>
        <row r="2406">
          <cell r="B2406">
            <v>40.400000000000091</v>
          </cell>
          <cell r="F2406">
            <v>36380</v>
          </cell>
        </row>
        <row r="2407">
          <cell r="B2407">
            <v>8.7000000000000455</v>
          </cell>
          <cell r="F2407">
            <v>36381</v>
          </cell>
        </row>
        <row r="2408">
          <cell r="B2408">
            <v>-18.2</v>
          </cell>
          <cell r="F2408">
            <v>36382</v>
          </cell>
        </row>
        <row r="2409">
          <cell r="B2409">
            <v>-47.849999999999909</v>
          </cell>
          <cell r="F2409">
            <v>36383</v>
          </cell>
        </row>
        <row r="2410">
          <cell r="B2410">
            <v>-80.2</v>
          </cell>
          <cell r="F2410">
            <v>36384</v>
          </cell>
        </row>
        <row r="2411">
          <cell r="B2411">
            <v>-107.65</v>
          </cell>
          <cell r="F2411">
            <v>36385</v>
          </cell>
        </row>
        <row r="2412">
          <cell r="B2412">
            <v>-112.4</v>
          </cell>
          <cell r="F2412">
            <v>36386</v>
          </cell>
        </row>
        <row r="2413">
          <cell r="B2413">
            <v>-138.15</v>
          </cell>
          <cell r="F2413">
            <v>36387</v>
          </cell>
        </row>
        <row r="2414">
          <cell r="B2414">
            <v>-156.85</v>
          </cell>
          <cell r="F2414">
            <v>36388</v>
          </cell>
        </row>
        <row r="2415">
          <cell r="B2415">
            <v>-173.9</v>
          </cell>
          <cell r="F2415">
            <v>36389</v>
          </cell>
        </row>
        <row r="2416">
          <cell r="B2416">
            <v>-196.45</v>
          </cell>
          <cell r="F2416">
            <v>36390</v>
          </cell>
        </row>
        <row r="2417">
          <cell r="B2417">
            <v>-212.7</v>
          </cell>
          <cell r="F2417">
            <v>36391</v>
          </cell>
        </row>
        <row r="2418">
          <cell r="B2418">
            <v>-214.7</v>
          </cell>
          <cell r="F2418">
            <v>36392</v>
          </cell>
        </row>
        <row r="2419">
          <cell r="B2419">
            <v>-197.3</v>
          </cell>
          <cell r="F2419">
            <v>36393</v>
          </cell>
        </row>
        <row r="2420">
          <cell r="B2420">
            <v>-165</v>
          </cell>
          <cell r="F2420">
            <v>36394</v>
          </cell>
        </row>
        <row r="2421">
          <cell r="B2421">
            <v>-137.94999999999999</v>
          </cell>
          <cell r="F2421">
            <v>36395</v>
          </cell>
        </row>
        <row r="2422">
          <cell r="B2422">
            <v>-112</v>
          </cell>
          <cell r="F2422">
            <v>36396</v>
          </cell>
        </row>
        <row r="2423">
          <cell r="B2423">
            <v>-94.3</v>
          </cell>
          <cell r="F2423">
            <v>36397</v>
          </cell>
        </row>
        <row r="2424">
          <cell r="B2424">
            <v>-77.45</v>
          </cell>
          <cell r="F2424">
            <v>36398</v>
          </cell>
        </row>
        <row r="2425">
          <cell r="B2425">
            <v>-69.05</v>
          </cell>
          <cell r="F2425">
            <v>36399</v>
          </cell>
        </row>
        <row r="2426">
          <cell r="B2426">
            <v>-57</v>
          </cell>
          <cell r="F2426">
            <v>36400</v>
          </cell>
        </row>
        <row r="2427">
          <cell r="B2427">
            <v>-22.849999999999909</v>
          </cell>
          <cell r="F2427">
            <v>36401</v>
          </cell>
        </row>
        <row r="2428">
          <cell r="B2428">
            <v>4.5999999999999091</v>
          </cell>
          <cell r="F2428">
            <v>36402</v>
          </cell>
        </row>
        <row r="2429">
          <cell r="B2429">
            <v>38.550000000000182</v>
          </cell>
          <cell r="F2429">
            <v>36403</v>
          </cell>
        </row>
        <row r="2430">
          <cell r="B2430">
            <v>77.100000000000136</v>
          </cell>
          <cell r="F2430">
            <v>36404</v>
          </cell>
        </row>
        <row r="2431">
          <cell r="B2431">
            <v>113.05</v>
          </cell>
          <cell r="F2431">
            <v>36405</v>
          </cell>
        </row>
        <row r="2432">
          <cell r="B2432">
            <v>147.05000000000001</v>
          </cell>
          <cell r="F2432">
            <v>36406</v>
          </cell>
        </row>
        <row r="2433">
          <cell r="B2433">
            <v>182.15</v>
          </cell>
          <cell r="F2433">
            <v>36407</v>
          </cell>
        </row>
        <row r="2434">
          <cell r="B2434">
            <v>213.2</v>
          </cell>
          <cell r="F2434">
            <v>36408</v>
          </cell>
        </row>
        <row r="2435">
          <cell r="B2435">
            <v>243.2</v>
          </cell>
          <cell r="F2435">
            <v>36409</v>
          </cell>
        </row>
        <row r="2436">
          <cell r="B2436">
            <v>276.75</v>
          </cell>
          <cell r="F2436">
            <v>36410</v>
          </cell>
        </row>
        <row r="2437">
          <cell r="B2437">
            <v>310.14999999999998</v>
          </cell>
          <cell r="F2437">
            <v>36411</v>
          </cell>
        </row>
        <row r="2438">
          <cell r="B2438">
            <v>307.64999999999998</v>
          </cell>
          <cell r="F2438">
            <v>36412</v>
          </cell>
        </row>
        <row r="2439">
          <cell r="B2439">
            <v>289</v>
          </cell>
          <cell r="F2439">
            <v>36413</v>
          </cell>
        </row>
        <row r="2440">
          <cell r="B2440">
            <v>255</v>
          </cell>
          <cell r="F2440">
            <v>36414</v>
          </cell>
        </row>
        <row r="2441">
          <cell r="B2441">
            <v>222.85</v>
          </cell>
          <cell r="F2441">
            <v>36415</v>
          </cell>
        </row>
        <row r="2442">
          <cell r="B2442">
            <v>178.45</v>
          </cell>
          <cell r="F2442">
            <v>36416</v>
          </cell>
        </row>
        <row r="2443">
          <cell r="B2443">
            <v>160.19999999999999</v>
          </cell>
          <cell r="F2443">
            <v>36417</v>
          </cell>
        </row>
        <row r="2444">
          <cell r="B2444">
            <v>142.15</v>
          </cell>
          <cell r="F2444">
            <v>36418</v>
          </cell>
        </row>
        <row r="2445">
          <cell r="B2445">
            <v>124.6</v>
          </cell>
          <cell r="F2445">
            <v>36419</v>
          </cell>
        </row>
        <row r="2446">
          <cell r="B2446">
            <v>107.65</v>
          </cell>
          <cell r="F2446">
            <v>36420</v>
          </cell>
        </row>
        <row r="2447">
          <cell r="B2447">
            <v>95.400000000000091</v>
          </cell>
          <cell r="F2447">
            <v>36421</v>
          </cell>
        </row>
        <row r="2448">
          <cell r="B2448">
            <v>89.7</v>
          </cell>
          <cell r="F2448">
            <v>36422</v>
          </cell>
        </row>
        <row r="2449">
          <cell r="B2449">
            <v>78.100000000000136</v>
          </cell>
          <cell r="F2449">
            <v>36423</v>
          </cell>
        </row>
        <row r="2450">
          <cell r="B2450">
            <v>68.949999999999818</v>
          </cell>
          <cell r="F2450">
            <v>36424</v>
          </cell>
        </row>
        <row r="2451">
          <cell r="B2451">
            <v>60.8</v>
          </cell>
          <cell r="F2451">
            <v>36425</v>
          </cell>
        </row>
        <row r="2452">
          <cell r="B2452">
            <v>53.25</v>
          </cell>
          <cell r="F2452">
            <v>36426</v>
          </cell>
        </row>
        <row r="2453">
          <cell r="B2453">
            <v>42.599999999999909</v>
          </cell>
          <cell r="F2453">
            <v>36427</v>
          </cell>
        </row>
        <row r="2454">
          <cell r="B2454">
            <v>31.75</v>
          </cell>
          <cell r="F2454">
            <v>36428</v>
          </cell>
        </row>
        <row r="2455">
          <cell r="B2455">
            <v>27.7</v>
          </cell>
          <cell r="F2455">
            <v>36429</v>
          </cell>
        </row>
        <row r="2456">
          <cell r="B2456">
            <v>17.25</v>
          </cell>
          <cell r="F2456">
            <v>36430</v>
          </cell>
        </row>
        <row r="2457">
          <cell r="B2457">
            <v>-1.9000000000000909</v>
          </cell>
          <cell r="F2457">
            <v>36431</v>
          </cell>
        </row>
        <row r="2458">
          <cell r="B2458">
            <v>0.64999999999986358</v>
          </cell>
          <cell r="F2458">
            <v>36432</v>
          </cell>
        </row>
        <row r="2459">
          <cell r="B2459">
            <v>-2.0999999999999091</v>
          </cell>
          <cell r="F2459">
            <v>36433</v>
          </cell>
        </row>
        <row r="2460">
          <cell r="B2460">
            <v>-5.4500000000000455</v>
          </cell>
          <cell r="F2460">
            <v>36434</v>
          </cell>
        </row>
        <row r="2461">
          <cell r="B2461">
            <v>3.3500000000001364</v>
          </cell>
          <cell r="F2461">
            <v>36435</v>
          </cell>
        </row>
        <row r="2462">
          <cell r="B2462">
            <v>26.199999999999818</v>
          </cell>
          <cell r="F2462">
            <v>36436</v>
          </cell>
        </row>
        <row r="2463">
          <cell r="B2463">
            <v>31.100000000000136</v>
          </cell>
          <cell r="F2463">
            <v>36437</v>
          </cell>
        </row>
        <row r="2464">
          <cell r="B2464">
            <v>32.399999999999864</v>
          </cell>
          <cell r="F2464">
            <v>36438</v>
          </cell>
        </row>
        <row r="2465">
          <cell r="B2465">
            <v>38.799999999999997</v>
          </cell>
          <cell r="F2465">
            <v>36439</v>
          </cell>
        </row>
        <row r="2466">
          <cell r="B2466">
            <v>42.099999999999909</v>
          </cell>
          <cell r="F2466">
            <v>36440</v>
          </cell>
        </row>
        <row r="2467">
          <cell r="B2467">
            <v>43.149999999999864</v>
          </cell>
          <cell r="F2467">
            <v>36441</v>
          </cell>
        </row>
        <row r="2468">
          <cell r="B2468">
            <v>44.5</v>
          </cell>
          <cell r="F2468">
            <v>36442</v>
          </cell>
        </row>
        <row r="2469">
          <cell r="B2469">
            <v>47.25</v>
          </cell>
          <cell r="F2469">
            <v>36443</v>
          </cell>
        </row>
        <row r="2470">
          <cell r="B2470">
            <v>51.599999999999909</v>
          </cell>
          <cell r="F2470">
            <v>36444</v>
          </cell>
        </row>
        <row r="2471">
          <cell r="B2471">
            <v>48.350000000000136</v>
          </cell>
          <cell r="F2471">
            <v>36445</v>
          </cell>
        </row>
        <row r="2472">
          <cell r="B2472">
            <v>44.8</v>
          </cell>
          <cell r="F2472">
            <v>36446</v>
          </cell>
        </row>
        <row r="2473">
          <cell r="B2473">
            <v>43.95</v>
          </cell>
          <cell r="F2473">
            <v>36447</v>
          </cell>
        </row>
        <row r="2474">
          <cell r="B2474">
            <v>42.399999999999864</v>
          </cell>
          <cell r="F2474">
            <v>36448</v>
          </cell>
        </row>
        <row r="2475">
          <cell r="B2475">
            <v>35.700000000000003</v>
          </cell>
          <cell r="F2475">
            <v>36449</v>
          </cell>
        </row>
        <row r="2476">
          <cell r="B2476">
            <v>33</v>
          </cell>
          <cell r="F2476">
            <v>36450</v>
          </cell>
        </row>
        <row r="2477">
          <cell r="B2477">
            <v>30.949999999999818</v>
          </cell>
          <cell r="F2477">
            <v>36451</v>
          </cell>
        </row>
        <row r="2478">
          <cell r="B2478">
            <v>32.299999999999997</v>
          </cell>
          <cell r="F2478">
            <v>36452</v>
          </cell>
        </row>
        <row r="2479">
          <cell r="B2479">
            <v>33.200000000000003</v>
          </cell>
          <cell r="F2479">
            <v>36453</v>
          </cell>
        </row>
        <row r="2480">
          <cell r="B2480">
            <v>38.550000000000182</v>
          </cell>
          <cell r="F2480">
            <v>36454</v>
          </cell>
        </row>
        <row r="2481">
          <cell r="B2481">
            <v>35.799999999999997</v>
          </cell>
          <cell r="F2481">
            <v>36455</v>
          </cell>
        </row>
        <row r="2482">
          <cell r="B2482">
            <v>34.5</v>
          </cell>
          <cell r="F2482">
            <v>36456</v>
          </cell>
        </row>
        <row r="2483">
          <cell r="B2483">
            <v>33.75</v>
          </cell>
          <cell r="F2483">
            <v>36457</v>
          </cell>
        </row>
        <row r="2484">
          <cell r="B2484">
            <v>27.3</v>
          </cell>
          <cell r="F2484">
            <v>36458</v>
          </cell>
        </row>
        <row r="2485">
          <cell r="B2485">
            <v>23.599999999999909</v>
          </cell>
          <cell r="F2485">
            <v>36459</v>
          </cell>
        </row>
        <row r="2486">
          <cell r="B2486">
            <v>16.55</v>
          </cell>
          <cell r="F2486">
            <v>36460</v>
          </cell>
        </row>
        <row r="2487">
          <cell r="B2487">
            <v>13.800000000000182</v>
          </cell>
          <cell r="F2487">
            <v>36461</v>
          </cell>
        </row>
        <row r="2488">
          <cell r="B2488">
            <v>8.4500000000000455</v>
          </cell>
          <cell r="F2488">
            <v>36462</v>
          </cell>
        </row>
        <row r="2489">
          <cell r="B2489">
            <v>8.7999999999999545</v>
          </cell>
          <cell r="F2489">
            <v>36463</v>
          </cell>
        </row>
        <row r="2490">
          <cell r="B2490">
            <v>6.8999999999998636</v>
          </cell>
          <cell r="F2490">
            <v>36464</v>
          </cell>
        </row>
        <row r="2491">
          <cell r="B2491">
            <v>12.150000000000091</v>
          </cell>
          <cell r="F2491">
            <v>36465</v>
          </cell>
        </row>
        <row r="2492">
          <cell r="B2492">
            <v>9.4500000000000455</v>
          </cell>
          <cell r="F2492">
            <v>36466</v>
          </cell>
        </row>
        <row r="2493">
          <cell r="B2493">
            <v>8.8999999999998636</v>
          </cell>
          <cell r="F2493">
            <v>36467</v>
          </cell>
        </row>
        <row r="2494">
          <cell r="B2494">
            <v>10.649999999999864</v>
          </cell>
          <cell r="F2494">
            <v>36468</v>
          </cell>
        </row>
        <row r="2495">
          <cell r="B2495">
            <v>11.650000000000091</v>
          </cell>
          <cell r="F2495">
            <v>36469</v>
          </cell>
        </row>
        <row r="2496">
          <cell r="B2496">
            <v>13.2</v>
          </cell>
          <cell r="F2496">
            <v>36470</v>
          </cell>
        </row>
        <row r="2497">
          <cell r="B2497">
            <v>15.8</v>
          </cell>
          <cell r="F2497">
            <v>36471</v>
          </cell>
        </row>
        <row r="2498">
          <cell r="B2498">
            <v>14</v>
          </cell>
          <cell r="F2498">
            <v>36472</v>
          </cell>
        </row>
        <row r="2499">
          <cell r="B2499">
            <v>14.650000000000091</v>
          </cell>
          <cell r="F2499">
            <v>36473</v>
          </cell>
        </row>
        <row r="2500">
          <cell r="B2500">
            <v>11.25</v>
          </cell>
          <cell r="F2500">
            <v>36474</v>
          </cell>
        </row>
        <row r="2501">
          <cell r="B2501">
            <v>13.600000000000136</v>
          </cell>
          <cell r="F2501">
            <v>36475</v>
          </cell>
        </row>
        <row r="2502">
          <cell r="B2502">
            <v>14</v>
          </cell>
          <cell r="F2502">
            <v>36476</v>
          </cell>
        </row>
        <row r="2503">
          <cell r="B2503">
            <v>16.7</v>
          </cell>
          <cell r="F2503">
            <v>36477</v>
          </cell>
        </row>
        <row r="2504">
          <cell r="B2504">
            <v>24.099999999999909</v>
          </cell>
          <cell r="F2504">
            <v>36478</v>
          </cell>
        </row>
        <row r="2505">
          <cell r="B2505">
            <v>28.7</v>
          </cell>
          <cell r="F2505">
            <v>36479</v>
          </cell>
        </row>
        <row r="2506">
          <cell r="B2506">
            <v>30.850000000000136</v>
          </cell>
          <cell r="F2506">
            <v>36480</v>
          </cell>
        </row>
        <row r="2507">
          <cell r="B2507">
            <v>29.25</v>
          </cell>
          <cell r="F2507">
            <v>36481</v>
          </cell>
        </row>
        <row r="2508">
          <cell r="B2508">
            <v>31.2</v>
          </cell>
          <cell r="F2508">
            <v>36482</v>
          </cell>
        </row>
        <row r="2509">
          <cell r="B2509">
            <v>29.900000000000091</v>
          </cell>
          <cell r="F2509">
            <v>36483</v>
          </cell>
        </row>
        <row r="2510">
          <cell r="B2510">
            <v>28.95</v>
          </cell>
          <cell r="F2510">
            <v>36484</v>
          </cell>
        </row>
        <row r="2511">
          <cell r="B2511">
            <v>29</v>
          </cell>
          <cell r="F2511">
            <v>36485</v>
          </cell>
        </row>
        <row r="2512">
          <cell r="B2512">
            <v>33.549999999999997</v>
          </cell>
          <cell r="F2512">
            <v>36486</v>
          </cell>
        </row>
        <row r="2513">
          <cell r="B2513">
            <v>35.299999999999997</v>
          </cell>
          <cell r="F2513">
            <v>36487</v>
          </cell>
        </row>
        <row r="2514">
          <cell r="B2514">
            <v>34.200000000000003</v>
          </cell>
          <cell r="F2514">
            <v>36488</v>
          </cell>
        </row>
        <row r="2515">
          <cell r="B2515">
            <v>33.049999999999997</v>
          </cell>
          <cell r="F2515">
            <v>36489</v>
          </cell>
        </row>
        <row r="2516">
          <cell r="B2516">
            <v>32.150000000000091</v>
          </cell>
          <cell r="F2516">
            <v>36490</v>
          </cell>
        </row>
        <row r="2517">
          <cell r="B2517">
            <v>32.449999999999818</v>
          </cell>
          <cell r="F2517">
            <v>36491</v>
          </cell>
        </row>
        <row r="2518">
          <cell r="B2518">
            <v>32.299999999999997</v>
          </cell>
          <cell r="F2518">
            <v>36492</v>
          </cell>
        </row>
        <row r="2519">
          <cell r="B2519">
            <v>31.7</v>
          </cell>
          <cell r="F2519">
            <v>36493</v>
          </cell>
        </row>
        <row r="2520">
          <cell r="B2520">
            <v>33.700000000000003</v>
          </cell>
          <cell r="F2520">
            <v>36494</v>
          </cell>
        </row>
        <row r="2521">
          <cell r="B2521">
            <v>32.700000000000003</v>
          </cell>
          <cell r="F2521">
            <v>36495</v>
          </cell>
        </row>
        <row r="2522">
          <cell r="B2522">
            <v>33.400000000000091</v>
          </cell>
          <cell r="F2522">
            <v>36496</v>
          </cell>
        </row>
        <row r="2523">
          <cell r="B2523">
            <v>31.899999999999864</v>
          </cell>
          <cell r="F2523">
            <v>36497</v>
          </cell>
        </row>
        <row r="2524">
          <cell r="B2524">
            <v>26</v>
          </cell>
          <cell r="F2524">
            <v>36498</v>
          </cell>
        </row>
        <row r="2525">
          <cell r="B2525">
            <v>22.2</v>
          </cell>
          <cell r="F2525">
            <v>36499</v>
          </cell>
        </row>
        <row r="2526">
          <cell r="B2526">
            <v>27.849999999999909</v>
          </cell>
          <cell r="F2526">
            <v>36500</v>
          </cell>
        </row>
        <row r="2527">
          <cell r="B2527">
            <v>31.650000000000091</v>
          </cell>
          <cell r="F2527">
            <v>36501</v>
          </cell>
        </row>
        <row r="2528">
          <cell r="B2528">
            <v>29.3</v>
          </cell>
          <cell r="F2528">
            <v>36502</v>
          </cell>
        </row>
        <row r="2529">
          <cell r="B2529">
            <v>25.75</v>
          </cell>
          <cell r="F2529">
            <v>36503</v>
          </cell>
        </row>
        <row r="2530">
          <cell r="B2530">
            <v>21.449999999999818</v>
          </cell>
          <cell r="F2530">
            <v>36504</v>
          </cell>
        </row>
        <row r="2531">
          <cell r="B2531">
            <v>21.900000000000091</v>
          </cell>
          <cell r="F2531">
            <v>36505</v>
          </cell>
        </row>
        <row r="2532">
          <cell r="B2532">
            <v>19.650000000000091</v>
          </cell>
          <cell r="F2532">
            <v>36506</v>
          </cell>
        </row>
        <row r="2533">
          <cell r="B2533">
            <v>24.199999999999818</v>
          </cell>
          <cell r="F2533">
            <v>36507</v>
          </cell>
        </row>
        <row r="2534">
          <cell r="B2534">
            <v>22.3</v>
          </cell>
          <cell r="F2534">
            <v>36508</v>
          </cell>
        </row>
        <row r="2535">
          <cell r="B2535">
            <v>22.25</v>
          </cell>
          <cell r="F2535">
            <v>36509</v>
          </cell>
        </row>
        <row r="2536">
          <cell r="B2536">
            <v>19.099999999999909</v>
          </cell>
          <cell r="F2536">
            <v>36510</v>
          </cell>
        </row>
        <row r="2537">
          <cell r="B2537">
            <v>15.5</v>
          </cell>
          <cell r="F2537">
            <v>36511</v>
          </cell>
        </row>
        <row r="2538">
          <cell r="B2538">
            <v>16.850000000000136</v>
          </cell>
          <cell r="F2538">
            <v>36512</v>
          </cell>
        </row>
        <row r="2539">
          <cell r="B2539">
            <v>16.05</v>
          </cell>
          <cell r="F2539">
            <v>36513</v>
          </cell>
        </row>
        <row r="2540">
          <cell r="B2540">
            <v>14.3</v>
          </cell>
          <cell r="F2540">
            <v>36514</v>
          </cell>
        </row>
        <row r="2541">
          <cell r="B2541">
            <v>18.2</v>
          </cell>
          <cell r="F2541">
            <v>36515</v>
          </cell>
        </row>
        <row r="2542">
          <cell r="B2542">
            <v>5.6000000000001364</v>
          </cell>
          <cell r="F2542">
            <v>36516</v>
          </cell>
        </row>
        <row r="2543">
          <cell r="B2543">
            <v>8.0500000000001819</v>
          </cell>
          <cell r="F2543">
            <v>36517</v>
          </cell>
        </row>
        <row r="2544">
          <cell r="B2544">
            <v>19.349999999999909</v>
          </cell>
          <cell r="F2544">
            <v>36518</v>
          </cell>
        </row>
        <row r="2545">
          <cell r="B2545">
            <v>23.649999999999864</v>
          </cell>
          <cell r="F2545">
            <v>36519</v>
          </cell>
        </row>
        <row r="2546">
          <cell r="B2546">
            <v>24.7</v>
          </cell>
          <cell r="F2546">
            <v>36520</v>
          </cell>
        </row>
        <row r="2547">
          <cell r="B2547">
            <v>22.599999999999909</v>
          </cell>
          <cell r="F2547">
            <v>36521</v>
          </cell>
        </row>
        <row r="2548">
          <cell r="B2548">
            <v>29.5</v>
          </cell>
          <cell r="F2548">
            <v>36522</v>
          </cell>
        </row>
        <row r="2549">
          <cell r="B2549">
            <v>32.650000000000091</v>
          </cell>
          <cell r="F2549">
            <v>36523</v>
          </cell>
        </row>
        <row r="2550">
          <cell r="B2550">
            <v>34.599999999999909</v>
          </cell>
          <cell r="F2550">
            <v>36524</v>
          </cell>
        </row>
        <row r="2551">
          <cell r="B2551">
            <v>31.2</v>
          </cell>
          <cell r="F2551">
            <v>36525</v>
          </cell>
        </row>
        <row r="2552">
          <cell r="B2552">
            <v>32.099999999999909</v>
          </cell>
          <cell r="F2552">
            <v>36526</v>
          </cell>
        </row>
        <row r="2553">
          <cell r="B2553">
            <v>22.45</v>
          </cell>
          <cell r="F2553">
            <v>36527</v>
          </cell>
        </row>
        <row r="2554">
          <cell r="B2554">
            <v>21</v>
          </cell>
          <cell r="F2554">
            <v>36528</v>
          </cell>
        </row>
        <row r="2555">
          <cell r="B2555">
            <v>19.199999999999818</v>
          </cell>
          <cell r="F2555">
            <v>36529</v>
          </cell>
        </row>
        <row r="2556">
          <cell r="B2556">
            <v>16.150000000000091</v>
          </cell>
          <cell r="F2556">
            <v>36530</v>
          </cell>
        </row>
        <row r="2557">
          <cell r="B2557">
            <v>14.099999999999909</v>
          </cell>
          <cell r="F2557">
            <v>36531</v>
          </cell>
        </row>
        <row r="2558">
          <cell r="B2558">
            <v>9</v>
          </cell>
          <cell r="F2558">
            <v>36532</v>
          </cell>
        </row>
        <row r="2559">
          <cell r="B2559">
            <v>6.2999999999999545</v>
          </cell>
          <cell r="F2559">
            <v>36533</v>
          </cell>
        </row>
        <row r="2560">
          <cell r="B2560">
            <v>4.75</v>
          </cell>
          <cell r="F2560">
            <v>36534</v>
          </cell>
        </row>
        <row r="2561">
          <cell r="B2561">
            <v>-5.2000000000000455</v>
          </cell>
          <cell r="F2561">
            <v>36535</v>
          </cell>
        </row>
        <row r="2562">
          <cell r="B2562">
            <v>0.75</v>
          </cell>
          <cell r="F2562">
            <v>36536</v>
          </cell>
        </row>
        <row r="2563">
          <cell r="B2563">
            <v>-12</v>
          </cell>
          <cell r="F2563">
            <v>36537</v>
          </cell>
        </row>
        <row r="2564">
          <cell r="B2564">
            <v>-25.3</v>
          </cell>
          <cell r="F2564">
            <v>36538</v>
          </cell>
        </row>
        <row r="2565">
          <cell r="B2565">
            <v>-30.45</v>
          </cell>
          <cell r="F2565">
            <v>36539</v>
          </cell>
        </row>
        <row r="2566">
          <cell r="B2566">
            <v>-42.3</v>
          </cell>
          <cell r="F2566">
            <v>36540</v>
          </cell>
        </row>
        <row r="2567">
          <cell r="B2567">
            <v>-43.599999999999909</v>
          </cell>
          <cell r="F2567">
            <v>36541</v>
          </cell>
        </row>
        <row r="2568">
          <cell r="B2568">
            <v>-47.550000000000182</v>
          </cell>
          <cell r="F2568">
            <v>36542</v>
          </cell>
        </row>
        <row r="2569">
          <cell r="B2569">
            <v>-52.05</v>
          </cell>
          <cell r="F2569">
            <v>36543</v>
          </cell>
        </row>
        <row r="2570">
          <cell r="B2570">
            <v>-58.099999999999909</v>
          </cell>
          <cell r="F2570">
            <v>36544</v>
          </cell>
        </row>
        <row r="2571">
          <cell r="B2571">
            <v>-56.3</v>
          </cell>
          <cell r="F2571">
            <v>36545</v>
          </cell>
        </row>
        <row r="2572">
          <cell r="B2572">
            <v>-57.100000000000136</v>
          </cell>
          <cell r="F2572">
            <v>36546</v>
          </cell>
        </row>
        <row r="2573">
          <cell r="B2573">
            <v>-54.5</v>
          </cell>
          <cell r="F2573">
            <v>36547</v>
          </cell>
        </row>
        <row r="2574">
          <cell r="B2574">
            <v>-45.75</v>
          </cell>
          <cell r="F2574">
            <v>36548</v>
          </cell>
        </row>
        <row r="2575">
          <cell r="B2575">
            <v>-47.55</v>
          </cell>
          <cell r="F2575">
            <v>36549</v>
          </cell>
        </row>
        <row r="2576">
          <cell r="B2576">
            <v>-44</v>
          </cell>
          <cell r="F2576">
            <v>36550</v>
          </cell>
        </row>
        <row r="2577">
          <cell r="B2577">
            <v>-42.649999999999864</v>
          </cell>
          <cell r="F2577">
            <v>36551</v>
          </cell>
        </row>
        <row r="2578">
          <cell r="B2578">
            <v>-33.25</v>
          </cell>
          <cell r="F2578">
            <v>36552</v>
          </cell>
        </row>
        <row r="2579">
          <cell r="B2579">
            <v>-29.7</v>
          </cell>
          <cell r="F2579">
            <v>36553</v>
          </cell>
        </row>
        <row r="2580">
          <cell r="B2580">
            <v>-26.5</v>
          </cell>
          <cell r="F2580">
            <v>36554</v>
          </cell>
        </row>
        <row r="2581">
          <cell r="B2581">
            <v>0.5</v>
          </cell>
          <cell r="F2581">
            <v>36555</v>
          </cell>
        </row>
        <row r="2582">
          <cell r="B2582">
            <v>24.95</v>
          </cell>
          <cell r="F2582">
            <v>36556</v>
          </cell>
        </row>
        <row r="2583">
          <cell r="B2583">
            <v>34.599999999999909</v>
          </cell>
          <cell r="F2583">
            <v>36557</v>
          </cell>
        </row>
        <row r="2584">
          <cell r="B2584">
            <v>39.5</v>
          </cell>
          <cell r="F2584">
            <v>36558</v>
          </cell>
        </row>
        <row r="2585">
          <cell r="B2585">
            <v>45.5</v>
          </cell>
          <cell r="F2585">
            <v>36559</v>
          </cell>
        </row>
        <row r="2586">
          <cell r="B2586">
            <v>52.150000000000091</v>
          </cell>
          <cell r="F2586">
            <v>36560</v>
          </cell>
        </row>
        <row r="2587">
          <cell r="B2587">
            <v>52.899999999999864</v>
          </cell>
          <cell r="F2587">
            <v>36561</v>
          </cell>
        </row>
        <row r="2588">
          <cell r="B2588">
            <v>47.099999999999909</v>
          </cell>
          <cell r="F2588">
            <v>36562</v>
          </cell>
        </row>
        <row r="2589">
          <cell r="B2589">
            <v>43.550000000000182</v>
          </cell>
          <cell r="F2589">
            <v>36563</v>
          </cell>
        </row>
        <row r="2590">
          <cell r="B2590">
            <v>47.95</v>
          </cell>
          <cell r="F2590">
            <v>36564</v>
          </cell>
        </row>
        <row r="2591">
          <cell r="B2591">
            <v>39.700000000000003</v>
          </cell>
          <cell r="F2591">
            <v>36565</v>
          </cell>
        </row>
        <row r="2592">
          <cell r="B2592">
            <v>39.650000000000091</v>
          </cell>
          <cell r="F2592">
            <v>36566</v>
          </cell>
        </row>
        <row r="2593">
          <cell r="B2593">
            <v>41</v>
          </cell>
          <cell r="F2593">
            <v>36567</v>
          </cell>
        </row>
        <row r="2594">
          <cell r="B2594">
            <v>35.150000000000091</v>
          </cell>
          <cell r="F2594">
            <v>36568</v>
          </cell>
        </row>
        <row r="2595">
          <cell r="B2595">
            <v>38.700000000000003</v>
          </cell>
          <cell r="F2595">
            <v>36569</v>
          </cell>
        </row>
        <row r="2596">
          <cell r="B2596">
            <v>34.699999999999818</v>
          </cell>
          <cell r="F2596">
            <v>36570</v>
          </cell>
        </row>
        <row r="2597">
          <cell r="B2597">
            <v>41.25</v>
          </cell>
          <cell r="F2597">
            <v>36571</v>
          </cell>
        </row>
        <row r="2598">
          <cell r="B2598">
            <v>45.25</v>
          </cell>
          <cell r="F2598">
            <v>36572</v>
          </cell>
        </row>
        <row r="2599">
          <cell r="B2599">
            <v>45.649999999999864</v>
          </cell>
          <cell r="F2599">
            <v>36573</v>
          </cell>
        </row>
        <row r="2600">
          <cell r="B2600">
            <v>45.2</v>
          </cell>
          <cell r="F2600">
            <v>36574</v>
          </cell>
        </row>
        <row r="2601">
          <cell r="B2601">
            <v>25.5</v>
          </cell>
          <cell r="F2601">
            <v>36575</v>
          </cell>
        </row>
        <row r="2602">
          <cell r="B2602">
            <v>5.7999999999999545</v>
          </cell>
          <cell r="F2602">
            <v>36576</v>
          </cell>
        </row>
        <row r="2603">
          <cell r="B2603">
            <v>-10.7</v>
          </cell>
          <cell r="F2603">
            <v>36577</v>
          </cell>
        </row>
        <row r="2604">
          <cell r="B2604">
            <v>-14.25</v>
          </cell>
          <cell r="F2604">
            <v>36578</v>
          </cell>
        </row>
        <row r="2605">
          <cell r="B2605">
            <v>-17.649999999999864</v>
          </cell>
          <cell r="F2605">
            <v>36579</v>
          </cell>
        </row>
        <row r="2606">
          <cell r="B2606">
            <v>-19.099999999999909</v>
          </cell>
          <cell r="F2606">
            <v>36580</v>
          </cell>
        </row>
        <row r="2607">
          <cell r="B2607">
            <v>-12.149999999999864</v>
          </cell>
          <cell r="F2607">
            <v>36581</v>
          </cell>
        </row>
        <row r="2608">
          <cell r="B2608">
            <v>-5.0499999999999545</v>
          </cell>
          <cell r="F2608">
            <v>36582</v>
          </cell>
        </row>
        <row r="2609">
          <cell r="B2609">
            <v>7</v>
          </cell>
          <cell r="F2609">
            <v>36583</v>
          </cell>
        </row>
        <row r="2610">
          <cell r="B2610">
            <v>8.4500000000000455</v>
          </cell>
          <cell r="F2610">
            <v>36584</v>
          </cell>
        </row>
        <row r="2611">
          <cell r="B2611">
            <v>24.400000000000091</v>
          </cell>
          <cell r="F2611">
            <v>36585</v>
          </cell>
        </row>
        <row r="2612">
          <cell r="B2612">
            <v>22.650000000000091</v>
          </cell>
          <cell r="F2612">
            <v>36586</v>
          </cell>
        </row>
        <row r="2613">
          <cell r="B2613">
            <v>20.299999999999955</v>
          </cell>
          <cell r="F2613">
            <v>36587</v>
          </cell>
        </row>
        <row r="2614">
          <cell r="B2614">
            <v>19.450000000000045</v>
          </cell>
          <cell r="F2614">
            <v>36588</v>
          </cell>
        </row>
        <row r="2615">
          <cell r="B2615">
            <v>19.199999999999818</v>
          </cell>
          <cell r="F2615">
            <v>36589</v>
          </cell>
        </row>
        <row r="2616">
          <cell r="B2616">
            <v>14.149999999999864</v>
          </cell>
          <cell r="F2616">
            <v>36590</v>
          </cell>
        </row>
        <row r="2617">
          <cell r="B2617">
            <v>14.700000000000045</v>
          </cell>
          <cell r="F2617">
            <v>36591</v>
          </cell>
        </row>
        <row r="2618">
          <cell r="B2618">
            <v>11.200000000000045</v>
          </cell>
          <cell r="F2618">
            <v>36592</v>
          </cell>
        </row>
        <row r="2619">
          <cell r="B2619">
            <v>5.4500000000000455</v>
          </cell>
          <cell r="F2619">
            <v>36593</v>
          </cell>
        </row>
        <row r="2620">
          <cell r="B2620">
            <v>4.0499999999999545</v>
          </cell>
          <cell r="F2620">
            <v>36594</v>
          </cell>
        </row>
        <row r="2621">
          <cell r="B2621">
            <v>4.9500000000000455</v>
          </cell>
          <cell r="F2621">
            <v>36595</v>
          </cell>
        </row>
        <row r="2622">
          <cell r="B2622">
            <v>7.75</v>
          </cell>
          <cell r="F2622">
            <v>36596</v>
          </cell>
        </row>
        <row r="2623">
          <cell r="B2623">
            <v>20.049999999999955</v>
          </cell>
          <cell r="F2623">
            <v>36597</v>
          </cell>
        </row>
        <row r="2624">
          <cell r="B2624">
            <v>17.649999999999864</v>
          </cell>
          <cell r="F2624">
            <v>36598</v>
          </cell>
        </row>
        <row r="2625">
          <cell r="B2625">
            <v>11.450000000000045</v>
          </cell>
          <cell r="F2625">
            <v>36599</v>
          </cell>
        </row>
        <row r="2626">
          <cell r="B2626">
            <v>3.5999999999999091</v>
          </cell>
          <cell r="F2626">
            <v>36600</v>
          </cell>
        </row>
        <row r="2627">
          <cell r="B2627">
            <v>-10.950000000000045</v>
          </cell>
          <cell r="F2627">
            <v>36601</v>
          </cell>
        </row>
        <row r="2628">
          <cell r="B2628">
            <v>-17.899999999999864</v>
          </cell>
          <cell r="F2628">
            <v>36602</v>
          </cell>
        </row>
        <row r="2629">
          <cell r="B2629">
            <v>-36.900000000000091</v>
          </cell>
          <cell r="F2629">
            <v>36603</v>
          </cell>
        </row>
        <row r="2630">
          <cell r="B2630">
            <v>-39.449999999999818</v>
          </cell>
          <cell r="F2630">
            <v>36604</v>
          </cell>
        </row>
        <row r="2631">
          <cell r="B2631">
            <v>-51.049999999999955</v>
          </cell>
          <cell r="F2631">
            <v>36605</v>
          </cell>
        </row>
        <row r="2632">
          <cell r="B2632">
            <v>-59.599999999999909</v>
          </cell>
          <cell r="F2632">
            <v>36606</v>
          </cell>
        </row>
        <row r="2633">
          <cell r="B2633">
            <v>-59.549999999999955</v>
          </cell>
          <cell r="F2633">
            <v>36607</v>
          </cell>
        </row>
        <row r="2634">
          <cell r="B2634">
            <v>-58.100000000000136</v>
          </cell>
          <cell r="F2634">
            <v>36608</v>
          </cell>
        </row>
        <row r="2635">
          <cell r="B2635">
            <v>-50.150000000000091</v>
          </cell>
          <cell r="F2635">
            <v>36609</v>
          </cell>
        </row>
        <row r="2636">
          <cell r="B2636">
            <v>-58.75</v>
          </cell>
          <cell r="F2636">
            <v>36610</v>
          </cell>
        </row>
        <row r="2637">
          <cell r="B2637">
            <v>-66.5</v>
          </cell>
          <cell r="F2637">
            <v>36611</v>
          </cell>
        </row>
        <row r="2638">
          <cell r="B2638">
            <v>-67.549999999999955</v>
          </cell>
          <cell r="F2638">
            <v>36612</v>
          </cell>
        </row>
        <row r="2639">
          <cell r="B2639">
            <v>-65.049999999999955</v>
          </cell>
          <cell r="F2639">
            <v>36613</v>
          </cell>
        </row>
        <row r="2640">
          <cell r="B2640">
            <v>-66.450000000000045</v>
          </cell>
          <cell r="F2640">
            <v>36614</v>
          </cell>
        </row>
        <row r="2641">
          <cell r="B2641">
            <v>-68.75</v>
          </cell>
          <cell r="F2641">
            <v>36615</v>
          </cell>
        </row>
        <row r="2642">
          <cell r="B2642">
            <v>-67.849999999999909</v>
          </cell>
          <cell r="F2642">
            <v>36616</v>
          </cell>
        </row>
        <row r="2643">
          <cell r="B2643">
            <v>-73.5</v>
          </cell>
          <cell r="F2643">
            <v>36617</v>
          </cell>
        </row>
        <row r="2644">
          <cell r="B2644">
            <v>-70.700000000000045</v>
          </cell>
          <cell r="F2644">
            <v>36618</v>
          </cell>
        </row>
        <row r="2645">
          <cell r="B2645">
            <v>-75.849999999999909</v>
          </cell>
          <cell r="F2645">
            <v>36619</v>
          </cell>
        </row>
        <row r="2646">
          <cell r="B2646">
            <v>-77.699999999999818</v>
          </cell>
          <cell r="F2646">
            <v>36620</v>
          </cell>
        </row>
        <row r="2647">
          <cell r="B2647">
            <v>-76.650000000000091</v>
          </cell>
          <cell r="F2647">
            <v>36621</v>
          </cell>
        </row>
        <row r="2648">
          <cell r="B2648">
            <v>-78.850000000000136</v>
          </cell>
          <cell r="F2648">
            <v>36622</v>
          </cell>
        </row>
        <row r="2649">
          <cell r="B2649">
            <v>-74.150000000000091</v>
          </cell>
          <cell r="F2649">
            <v>36623</v>
          </cell>
        </row>
        <row r="2650">
          <cell r="B2650">
            <v>-72.700000000000045</v>
          </cell>
          <cell r="F2650">
            <v>36624</v>
          </cell>
        </row>
        <row r="2651">
          <cell r="B2651">
            <v>-65.850000000000136</v>
          </cell>
          <cell r="F2651">
            <v>36625</v>
          </cell>
        </row>
        <row r="2652">
          <cell r="B2652">
            <v>-64.549999999999955</v>
          </cell>
          <cell r="F2652">
            <v>36626</v>
          </cell>
        </row>
        <row r="2653">
          <cell r="B2653">
            <v>-72.099999999999909</v>
          </cell>
          <cell r="F2653">
            <v>36627</v>
          </cell>
        </row>
        <row r="2654">
          <cell r="B2654">
            <v>-76.650000000000091</v>
          </cell>
          <cell r="F2654">
            <v>36628</v>
          </cell>
        </row>
        <row r="2655">
          <cell r="B2655">
            <v>-94.950000000000045</v>
          </cell>
          <cell r="F2655">
            <v>36629</v>
          </cell>
        </row>
        <row r="2656">
          <cell r="B2656">
            <v>-92.099999999999909</v>
          </cell>
          <cell r="F2656">
            <v>36630</v>
          </cell>
        </row>
        <row r="2657">
          <cell r="B2657">
            <v>-90.299999999999955</v>
          </cell>
          <cell r="F2657">
            <v>36631</v>
          </cell>
        </row>
        <row r="2658">
          <cell r="B2658">
            <v>-88.75</v>
          </cell>
          <cell r="F2658">
            <v>36632</v>
          </cell>
        </row>
        <row r="2659">
          <cell r="B2659">
            <v>-92.75</v>
          </cell>
          <cell r="F2659">
            <v>36633</v>
          </cell>
        </row>
        <row r="2660">
          <cell r="B2660">
            <v>-101.5</v>
          </cell>
          <cell r="F2660">
            <v>36634</v>
          </cell>
        </row>
        <row r="2661">
          <cell r="B2661">
            <v>-104.34999999999991</v>
          </cell>
          <cell r="F2661">
            <v>36635</v>
          </cell>
        </row>
        <row r="2662">
          <cell r="B2662">
            <v>-106.25</v>
          </cell>
          <cell r="F2662">
            <v>36636</v>
          </cell>
        </row>
        <row r="2663">
          <cell r="B2663">
            <v>-102.34999999999991</v>
          </cell>
          <cell r="F2663">
            <v>36637</v>
          </cell>
        </row>
        <row r="2664">
          <cell r="B2664">
            <v>-97.799999999999955</v>
          </cell>
          <cell r="F2664">
            <v>36638</v>
          </cell>
        </row>
        <row r="2665">
          <cell r="B2665">
            <v>-93.950000000000045</v>
          </cell>
          <cell r="F2665">
            <v>36639</v>
          </cell>
        </row>
        <row r="2666">
          <cell r="B2666">
            <v>-90.5</v>
          </cell>
          <cell r="F2666">
            <v>36640</v>
          </cell>
        </row>
        <row r="2667">
          <cell r="B2667">
            <v>-94.099999999999909</v>
          </cell>
          <cell r="F2667">
            <v>36641</v>
          </cell>
        </row>
        <row r="2668">
          <cell r="B2668">
            <v>-90.350000000000136</v>
          </cell>
          <cell r="F2668">
            <v>36642</v>
          </cell>
        </row>
        <row r="2669">
          <cell r="B2669">
            <v>-88.099999999999909</v>
          </cell>
          <cell r="F2669">
            <v>36643</v>
          </cell>
        </row>
        <row r="2670">
          <cell r="B2670">
            <v>-85.949999999999818</v>
          </cell>
          <cell r="F2670">
            <v>36644</v>
          </cell>
        </row>
        <row r="2671">
          <cell r="B2671">
            <v>-83.699999999999818</v>
          </cell>
          <cell r="F2671">
            <v>36645</v>
          </cell>
        </row>
        <row r="2672">
          <cell r="B2672">
            <v>-80.950000000000045</v>
          </cell>
          <cell r="F2672">
            <v>36646</v>
          </cell>
        </row>
        <row r="2673">
          <cell r="B2673">
            <v>-79.549999999999955</v>
          </cell>
          <cell r="F2673">
            <v>36647</v>
          </cell>
        </row>
        <row r="2674">
          <cell r="B2674">
            <v>-81.699999999999818</v>
          </cell>
          <cell r="F2674">
            <v>36648</v>
          </cell>
        </row>
        <row r="2675">
          <cell r="B2675">
            <v>-78.200000000000045</v>
          </cell>
          <cell r="F2675">
            <v>36649</v>
          </cell>
        </row>
        <row r="2676">
          <cell r="B2676">
            <v>-74.299999999999955</v>
          </cell>
          <cell r="F2676">
            <v>36650</v>
          </cell>
        </row>
        <row r="2677">
          <cell r="B2677">
            <v>-71.75</v>
          </cell>
          <cell r="F2677">
            <v>36651</v>
          </cell>
        </row>
        <row r="2678">
          <cell r="B2678">
            <v>-67.599999999999909</v>
          </cell>
          <cell r="F2678">
            <v>36652</v>
          </cell>
        </row>
        <row r="2679">
          <cell r="B2679">
            <v>-64.900000000000091</v>
          </cell>
          <cell r="F2679">
            <v>36653</v>
          </cell>
        </row>
        <row r="2680">
          <cell r="B2680">
            <v>-59.599999999999909</v>
          </cell>
          <cell r="F2680">
            <v>36654</v>
          </cell>
        </row>
        <row r="2681">
          <cell r="B2681">
            <v>-61.150000000000091</v>
          </cell>
          <cell r="F2681">
            <v>36655</v>
          </cell>
        </row>
        <row r="2682">
          <cell r="B2682">
            <v>-56.950000000000045</v>
          </cell>
          <cell r="F2682">
            <v>36656</v>
          </cell>
        </row>
        <row r="2683">
          <cell r="B2683">
            <v>-49.700000000000045</v>
          </cell>
          <cell r="F2683">
            <v>36657</v>
          </cell>
        </row>
        <row r="2684">
          <cell r="B2684">
            <v>-51.25</v>
          </cell>
          <cell r="F2684">
            <v>36658</v>
          </cell>
        </row>
        <row r="2685">
          <cell r="B2685">
            <v>-45.75</v>
          </cell>
          <cell r="F2685">
            <v>36659</v>
          </cell>
        </row>
        <row r="2686">
          <cell r="B2686">
            <v>-41.049999999999955</v>
          </cell>
          <cell r="F2686">
            <v>36660</v>
          </cell>
        </row>
        <row r="2687">
          <cell r="B2687">
            <v>-41.5</v>
          </cell>
          <cell r="F2687">
            <v>36661</v>
          </cell>
        </row>
        <row r="2688">
          <cell r="B2688">
            <v>-35.100000000000136</v>
          </cell>
          <cell r="F2688">
            <v>36662</v>
          </cell>
        </row>
        <row r="2689">
          <cell r="B2689">
            <v>-35.5</v>
          </cell>
          <cell r="F2689">
            <v>36663</v>
          </cell>
        </row>
        <row r="2690">
          <cell r="B2690">
            <v>-31.450000000000045</v>
          </cell>
          <cell r="F2690">
            <v>36664</v>
          </cell>
        </row>
        <row r="2691">
          <cell r="B2691">
            <v>-31.849999999999909</v>
          </cell>
          <cell r="F2691">
            <v>36665</v>
          </cell>
        </row>
        <row r="2692">
          <cell r="B2692">
            <v>-28.849999999999909</v>
          </cell>
          <cell r="F2692">
            <v>36666</v>
          </cell>
        </row>
        <row r="2693">
          <cell r="B2693">
            <v>-20.850000000000136</v>
          </cell>
          <cell r="F2693">
            <v>36667</v>
          </cell>
        </row>
        <row r="2694">
          <cell r="B2694">
            <v>-13.799999999999955</v>
          </cell>
          <cell r="F2694">
            <v>36668</v>
          </cell>
        </row>
        <row r="2695">
          <cell r="B2695">
            <v>-9.7999999999999545</v>
          </cell>
          <cell r="F2695">
            <v>36669</v>
          </cell>
        </row>
        <row r="2696">
          <cell r="B2696">
            <v>-10.75</v>
          </cell>
          <cell r="F2696">
            <v>36670</v>
          </cell>
        </row>
        <row r="2697">
          <cell r="B2697">
            <v>-6.5</v>
          </cell>
          <cell r="F2697">
            <v>36671</v>
          </cell>
        </row>
        <row r="2698">
          <cell r="B2698">
            <v>-5.0499999999999545</v>
          </cell>
          <cell r="F2698">
            <v>36672</v>
          </cell>
        </row>
        <row r="2699">
          <cell r="B2699">
            <v>0.1999999999998181</v>
          </cell>
          <cell r="F2699">
            <v>36673</v>
          </cell>
        </row>
        <row r="2700">
          <cell r="B2700">
            <v>6.8999999999998636</v>
          </cell>
          <cell r="F2700">
            <v>36674</v>
          </cell>
        </row>
        <row r="2701">
          <cell r="B2701">
            <v>8.25</v>
          </cell>
          <cell r="F2701">
            <v>36675</v>
          </cell>
        </row>
        <row r="2702">
          <cell r="B2702">
            <v>2.4500000000000455</v>
          </cell>
          <cell r="F2702">
            <v>36676</v>
          </cell>
        </row>
        <row r="2703">
          <cell r="B2703">
            <v>-5.3499999999999091</v>
          </cell>
          <cell r="F2703">
            <v>36677</v>
          </cell>
        </row>
        <row r="2704">
          <cell r="B2704">
            <v>-8.9499999999998181</v>
          </cell>
          <cell r="F2704">
            <v>36678</v>
          </cell>
        </row>
        <row r="2705">
          <cell r="B2705">
            <v>-14.649999999999864</v>
          </cell>
          <cell r="F2705">
            <v>36679</v>
          </cell>
        </row>
        <row r="2706">
          <cell r="B2706">
            <v>-20.699999999999818</v>
          </cell>
          <cell r="F2706">
            <v>36680</v>
          </cell>
        </row>
        <row r="2707">
          <cell r="B2707">
            <v>-14.149999999999864</v>
          </cell>
          <cell r="F2707">
            <v>36681</v>
          </cell>
        </row>
        <row r="2708">
          <cell r="B2708">
            <v>-27.599999999999909</v>
          </cell>
          <cell r="F2708">
            <v>36682</v>
          </cell>
        </row>
        <row r="2709">
          <cell r="B2709">
            <v>-31.349999999999909</v>
          </cell>
          <cell r="F2709">
            <v>36683</v>
          </cell>
        </row>
        <row r="2710">
          <cell r="B2710">
            <v>-23.75</v>
          </cell>
          <cell r="F2710">
            <v>36684</v>
          </cell>
        </row>
        <row r="2711">
          <cell r="B2711">
            <v>-16.099999999999909</v>
          </cell>
          <cell r="F2711">
            <v>36685</v>
          </cell>
        </row>
        <row r="2712">
          <cell r="B2712">
            <v>-3.0499999999999545</v>
          </cell>
          <cell r="F2712">
            <v>36686</v>
          </cell>
        </row>
        <row r="2713">
          <cell r="B2713">
            <v>-2.0999999999999091</v>
          </cell>
          <cell r="F2713">
            <v>36687</v>
          </cell>
        </row>
        <row r="2714">
          <cell r="B2714">
            <v>0.65000000000009095</v>
          </cell>
          <cell r="F2714">
            <v>36688</v>
          </cell>
        </row>
        <row r="2715">
          <cell r="B2715">
            <v>1.3500000000001364</v>
          </cell>
          <cell r="F2715">
            <v>36689</v>
          </cell>
        </row>
        <row r="2716">
          <cell r="B2716">
            <v>5.0499999999999545</v>
          </cell>
          <cell r="F2716">
            <v>36690</v>
          </cell>
        </row>
        <row r="2717">
          <cell r="B2717">
            <v>17.599999999999909</v>
          </cell>
          <cell r="F2717">
            <v>36691</v>
          </cell>
        </row>
        <row r="2718">
          <cell r="B2718">
            <v>24.549999999999955</v>
          </cell>
          <cell r="F2718">
            <v>36692</v>
          </cell>
        </row>
        <row r="2719">
          <cell r="B2719">
            <v>32.700000000000045</v>
          </cell>
          <cell r="F2719">
            <v>36693</v>
          </cell>
        </row>
        <row r="2720">
          <cell r="B2720">
            <v>41.050000000000182</v>
          </cell>
          <cell r="F2720">
            <v>36694</v>
          </cell>
        </row>
        <row r="2721">
          <cell r="B2721">
            <v>55.200000000000045</v>
          </cell>
          <cell r="F2721">
            <v>36695</v>
          </cell>
        </row>
        <row r="2722">
          <cell r="B2722">
            <v>61.899999999999864</v>
          </cell>
          <cell r="F2722">
            <v>36696</v>
          </cell>
        </row>
        <row r="2723">
          <cell r="B2723">
            <v>70.450000000000045</v>
          </cell>
          <cell r="F2723">
            <v>36697</v>
          </cell>
        </row>
        <row r="2724">
          <cell r="B2724">
            <v>73.549999999999955</v>
          </cell>
          <cell r="F2724">
            <v>36698</v>
          </cell>
        </row>
        <row r="2725">
          <cell r="B2725">
            <v>83.400000000000091</v>
          </cell>
          <cell r="F2725">
            <v>36699</v>
          </cell>
        </row>
        <row r="2726">
          <cell r="B2726">
            <v>92.700000000000045</v>
          </cell>
          <cell r="F2726">
            <v>36700</v>
          </cell>
        </row>
        <row r="2727">
          <cell r="B2727">
            <v>100.35000000000014</v>
          </cell>
          <cell r="F2727">
            <v>36701</v>
          </cell>
        </row>
        <row r="2728">
          <cell r="B2728">
            <v>113.25</v>
          </cell>
          <cell r="F2728">
            <v>36702</v>
          </cell>
        </row>
        <row r="2729">
          <cell r="B2729">
            <v>119</v>
          </cell>
          <cell r="F2729">
            <v>36703</v>
          </cell>
        </row>
        <row r="2730">
          <cell r="B2730">
            <v>112.09999999999991</v>
          </cell>
          <cell r="F2730">
            <v>36704</v>
          </cell>
        </row>
        <row r="2731">
          <cell r="B2731">
            <v>112.45000000000005</v>
          </cell>
          <cell r="F2731">
            <v>36705</v>
          </cell>
        </row>
        <row r="2732">
          <cell r="B2732">
            <v>98.25</v>
          </cell>
          <cell r="F2732">
            <v>36706</v>
          </cell>
        </row>
        <row r="2733">
          <cell r="B2733">
            <v>98.100000000000136</v>
          </cell>
          <cell r="F2733">
            <v>36707</v>
          </cell>
        </row>
        <row r="2734">
          <cell r="B2734">
            <v>95.299999999999955</v>
          </cell>
          <cell r="F2734">
            <v>36708</v>
          </cell>
        </row>
        <row r="2735">
          <cell r="B2735">
            <v>89.549999999999955</v>
          </cell>
          <cell r="F2735">
            <v>36709</v>
          </cell>
        </row>
        <row r="2736">
          <cell r="B2736">
            <v>83.349999999999909</v>
          </cell>
          <cell r="F2736">
            <v>36710</v>
          </cell>
        </row>
        <row r="2737">
          <cell r="B2737">
            <v>38.700000000000045</v>
          </cell>
          <cell r="F2737">
            <v>36711</v>
          </cell>
        </row>
        <row r="2738">
          <cell r="B2738">
            <v>4.6500000000000909</v>
          </cell>
          <cell r="F2738">
            <v>36712</v>
          </cell>
        </row>
        <row r="2739">
          <cell r="B2739">
            <v>-28.700000000000045</v>
          </cell>
          <cell r="F2739">
            <v>36713</v>
          </cell>
        </row>
        <row r="2740">
          <cell r="B2740">
            <v>-53.549999999999955</v>
          </cell>
          <cell r="F2740">
            <v>36714</v>
          </cell>
        </row>
        <row r="2741">
          <cell r="B2741">
            <v>-84.099999999999909</v>
          </cell>
          <cell r="F2741">
            <v>36715</v>
          </cell>
        </row>
        <row r="2742">
          <cell r="B2742">
            <v>-116.30000000000018</v>
          </cell>
          <cell r="F2742">
            <v>36716</v>
          </cell>
        </row>
        <row r="2743">
          <cell r="B2743">
            <v>-149.59999999999991</v>
          </cell>
          <cell r="F2743">
            <v>36717</v>
          </cell>
        </row>
        <row r="2744">
          <cell r="B2744">
            <v>-180</v>
          </cell>
          <cell r="F2744">
            <v>36718</v>
          </cell>
        </row>
        <row r="2745">
          <cell r="B2745">
            <v>-214.39999999999986</v>
          </cell>
          <cell r="F2745">
            <v>36719</v>
          </cell>
        </row>
        <row r="2746">
          <cell r="B2746">
            <v>-245.5</v>
          </cell>
          <cell r="F2746">
            <v>36720</v>
          </cell>
        </row>
        <row r="2747">
          <cell r="B2747">
            <v>-274.89999999999986</v>
          </cell>
          <cell r="F2747">
            <v>36721</v>
          </cell>
        </row>
        <row r="2748">
          <cell r="B2748">
            <v>-304.59999999999991</v>
          </cell>
          <cell r="F2748">
            <v>36722</v>
          </cell>
        </row>
        <row r="2749">
          <cell r="B2749">
            <v>-331.59999999999991</v>
          </cell>
          <cell r="F2749">
            <v>36723</v>
          </cell>
        </row>
        <row r="2750">
          <cell r="B2750">
            <v>-349.54999999999995</v>
          </cell>
          <cell r="F2750">
            <v>36724</v>
          </cell>
        </row>
        <row r="2751">
          <cell r="B2751">
            <v>-354.65000000000009</v>
          </cell>
          <cell r="F2751">
            <v>36725</v>
          </cell>
        </row>
        <row r="2752">
          <cell r="B2752">
            <v>-365.85000000000014</v>
          </cell>
          <cell r="F2752">
            <v>36726</v>
          </cell>
        </row>
        <row r="2753">
          <cell r="B2753">
            <v>-387.45000000000005</v>
          </cell>
          <cell r="F2753">
            <v>36727</v>
          </cell>
        </row>
        <row r="2754">
          <cell r="B2754">
            <v>-395.29999999999995</v>
          </cell>
          <cell r="F2754">
            <v>36728</v>
          </cell>
        </row>
        <row r="2755">
          <cell r="B2755">
            <v>-400.80000000000018</v>
          </cell>
          <cell r="F2755">
            <v>36729</v>
          </cell>
        </row>
        <row r="2756">
          <cell r="B2756">
            <v>-407.25</v>
          </cell>
          <cell r="F2756">
            <v>36730</v>
          </cell>
        </row>
        <row r="2757">
          <cell r="B2757">
            <v>-394.5</v>
          </cell>
          <cell r="F2757">
            <v>36731</v>
          </cell>
        </row>
        <row r="2758">
          <cell r="B2758">
            <v>-376.09999999999991</v>
          </cell>
          <cell r="F2758">
            <v>36732</v>
          </cell>
        </row>
        <row r="2759">
          <cell r="B2759">
            <v>-364.25</v>
          </cell>
          <cell r="F2759">
            <v>36733</v>
          </cell>
        </row>
        <row r="2760">
          <cell r="B2760">
            <v>-356.64999999999986</v>
          </cell>
          <cell r="F2760">
            <v>36734</v>
          </cell>
        </row>
        <row r="2761">
          <cell r="B2761">
            <v>-334.79999999999995</v>
          </cell>
          <cell r="F2761">
            <v>36735</v>
          </cell>
        </row>
        <row r="2762">
          <cell r="B2762">
            <v>-308.39999999999986</v>
          </cell>
          <cell r="F2762">
            <v>36736</v>
          </cell>
        </row>
        <row r="2763">
          <cell r="B2763">
            <v>-283.04999999999995</v>
          </cell>
          <cell r="F2763">
            <v>36737</v>
          </cell>
        </row>
        <row r="2764">
          <cell r="B2764">
            <v>-257.90000000000009</v>
          </cell>
          <cell r="F2764">
            <v>36738</v>
          </cell>
        </row>
        <row r="2765">
          <cell r="B2765">
            <v>-234.04999999999995</v>
          </cell>
          <cell r="F2765">
            <v>36739</v>
          </cell>
        </row>
        <row r="2766">
          <cell r="B2766">
            <v>-212.05000000000018</v>
          </cell>
          <cell r="F2766">
            <v>36740</v>
          </cell>
        </row>
        <row r="2767">
          <cell r="B2767">
            <v>-187.14999999999986</v>
          </cell>
          <cell r="F2767">
            <v>36741</v>
          </cell>
        </row>
        <row r="2768">
          <cell r="B2768">
            <v>-161.89999999999986</v>
          </cell>
          <cell r="F2768">
            <v>36742</v>
          </cell>
        </row>
        <row r="2769">
          <cell r="B2769">
            <v>-137.10000000000014</v>
          </cell>
          <cell r="F2769">
            <v>36743</v>
          </cell>
        </row>
        <row r="2770">
          <cell r="B2770">
            <v>-120.79999999999995</v>
          </cell>
          <cell r="F2770">
            <v>36744</v>
          </cell>
        </row>
        <row r="2771">
          <cell r="B2771">
            <v>-124.95000000000005</v>
          </cell>
          <cell r="F2771">
            <v>36745</v>
          </cell>
        </row>
        <row r="2772">
          <cell r="B2772">
            <v>-113.35000000000014</v>
          </cell>
          <cell r="F2772">
            <v>36746</v>
          </cell>
        </row>
        <row r="2773">
          <cell r="B2773">
            <v>-73.049999999999955</v>
          </cell>
          <cell r="F2773">
            <v>36747</v>
          </cell>
        </row>
        <row r="2774">
          <cell r="B2774">
            <v>-43.950000000000045</v>
          </cell>
          <cell r="F2774">
            <v>36748</v>
          </cell>
        </row>
        <row r="2775">
          <cell r="B2775">
            <v>-9.4500000000000455</v>
          </cell>
          <cell r="F2775">
            <v>36749</v>
          </cell>
        </row>
        <row r="2776">
          <cell r="B2776">
            <v>30.799999999999955</v>
          </cell>
          <cell r="F2776">
            <v>36750</v>
          </cell>
        </row>
        <row r="2777">
          <cell r="B2777">
            <v>75.299999999999955</v>
          </cell>
          <cell r="F2777">
            <v>36751</v>
          </cell>
        </row>
        <row r="2778">
          <cell r="B2778">
            <v>102.20000000000005</v>
          </cell>
          <cell r="F2778">
            <v>36752</v>
          </cell>
        </row>
        <row r="2779">
          <cell r="B2779">
            <v>136.05000000000018</v>
          </cell>
          <cell r="F2779">
            <v>36753</v>
          </cell>
        </row>
        <row r="2780">
          <cell r="B2780">
            <v>154.09999999999991</v>
          </cell>
          <cell r="F2780">
            <v>36754</v>
          </cell>
        </row>
        <row r="2781">
          <cell r="B2781">
            <v>179.5</v>
          </cell>
          <cell r="F2781">
            <v>36755</v>
          </cell>
        </row>
        <row r="2782">
          <cell r="B2782">
            <v>199</v>
          </cell>
          <cell r="F2782">
            <v>36756</v>
          </cell>
        </row>
        <row r="2783">
          <cell r="B2783">
            <v>210.70000000000005</v>
          </cell>
          <cell r="F2783">
            <v>36757</v>
          </cell>
        </row>
        <row r="2784">
          <cell r="B2784">
            <v>221.35000000000014</v>
          </cell>
          <cell r="F2784">
            <v>36758</v>
          </cell>
        </row>
        <row r="2785">
          <cell r="B2785">
            <v>222.25</v>
          </cell>
          <cell r="F2785">
            <v>36759</v>
          </cell>
        </row>
        <row r="2786">
          <cell r="B2786">
            <v>219.29999999999995</v>
          </cell>
          <cell r="F2786">
            <v>36760</v>
          </cell>
        </row>
        <row r="2787">
          <cell r="B2787">
            <v>218.79999999999995</v>
          </cell>
          <cell r="F2787">
            <v>36761</v>
          </cell>
        </row>
        <row r="2788">
          <cell r="B2788">
            <v>220.45000000000005</v>
          </cell>
          <cell r="F2788">
            <v>36762</v>
          </cell>
        </row>
        <row r="2789">
          <cell r="B2789">
            <v>225.65000000000009</v>
          </cell>
          <cell r="F2789">
            <v>36763</v>
          </cell>
        </row>
        <row r="2790">
          <cell r="B2790">
            <v>225.54999999999995</v>
          </cell>
          <cell r="F2790">
            <v>36764</v>
          </cell>
        </row>
        <row r="2791">
          <cell r="B2791">
            <v>228.04999999999995</v>
          </cell>
          <cell r="F2791">
            <v>36765</v>
          </cell>
        </row>
        <row r="2792">
          <cell r="B2792">
            <v>228.95000000000005</v>
          </cell>
          <cell r="F2792">
            <v>36766</v>
          </cell>
        </row>
        <row r="2793">
          <cell r="B2793">
            <v>205.89999999999986</v>
          </cell>
          <cell r="F2793">
            <v>36767</v>
          </cell>
        </row>
        <row r="2794">
          <cell r="B2794">
            <v>182.80000000000018</v>
          </cell>
          <cell r="F2794">
            <v>36768</v>
          </cell>
        </row>
        <row r="2795">
          <cell r="B2795">
            <v>155.04999999999995</v>
          </cell>
          <cell r="F2795">
            <v>36769</v>
          </cell>
        </row>
        <row r="2796">
          <cell r="B2796">
            <v>121.04999999999995</v>
          </cell>
          <cell r="F2796">
            <v>36770</v>
          </cell>
        </row>
        <row r="2797">
          <cell r="B2797">
            <v>90.950000000000045</v>
          </cell>
          <cell r="F2797">
            <v>36771</v>
          </cell>
        </row>
        <row r="2798">
          <cell r="B2798">
            <v>64.950000000000045</v>
          </cell>
          <cell r="F2798">
            <v>36772</v>
          </cell>
        </row>
        <row r="2799">
          <cell r="B2799">
            <v>37.599999999999909</v>
          </cell>
          <cell r="F2799">
            <v>36773</v>
          </cell>
        </row>
        <row r="2800">
          <cell r="B2800">
            <v>10.549999999999955</v>
          </cell>
          <cell r="F2800">
            <v>36774</v>
          </cell>
        </row>
        <row r="2801">
          <cell r="B2801">
            <v>-32.449999999999818</v>
          </cell>
          <cell r="F2801">
            <v>36775</v>
          </cell>
        </row>
        <row r="2802">
          <cell r="B2802">
            <v>-62.899999999999864</v>
          </cell>
          <cell r="F2802">
            <v>36776</v>
          </cell>
        </row>
        <row r="2803">
          <cell r="B2803">
            <v>-78.099999999999909</v>
          </cell>
          <cell r="F2803">
            <v>36777</v>
          </cell>
        </row>
        <row r="2804">
          <cell r="B2804">
            <v>-88.399999999999864</v>
          </cell>
          <cell r="F2804">
            <v>36778</v>
          </cell>
        </row>
        <row r="2805">
          <cell r="B2805">
            <v>-89.049999999999955</v>
          </cell>
          <cell r="F2805">
            <v>36779</v>
          </cell>
        </row>
        <row r="2806">
          <cell r="B2806">
            <v>-84.899999999999864</v>
          </cell>
          <cell r="F2806">
            <v>36780</v>
          </cell>
        </row>
        <row r="2807">
          <cell r="B2807">
            <v>-80.600000000000136</v>
          </cell>
          <cell r="F2807">
            <v>36781</v>
          </cell>
        </row>
        <row r="2808">
          <cell r="B2808">
            <v>-63.25</v>
          </cell>
          <cell r="F2808">
            <v>36782</v>
          </cell>
        </row>
        <row r="2809">
          <cell r="B2809">
            <v>-68.5</v>
          </cell>
          <cell r="F2809">
            <v>36783</v>
          </cell>
        </row>
        <row r="2810">
          <cell r="B2810">
            <v>-68</v>
          </cell>
          <cell r="F2810">
            <v>36784</v>
          </cell>
        </row>
        <row r="2811">
          <cell r="B2811">
            <v>-64.850000000000136</v>
          </cell>
          <cell r="F2811">
            <v>36785</v>
          </cell>
        </row>
        <row r="2812">
          <cell r="B2812">
            <v>-64.049999999999955</v>
          </cell>
          <cell r="F2812">
            <v>36786</v>
          </cell>
        </row>
        <row r="2813">
          <cell r="B2813">
            <v>-63.200000000000045</v>
          </cell>
          <cell r="F2813">
            <v>36787</v>
          </cell>
        </row>
        <row r="2814">
          <cell r="B2814">
            <v>-62.600000000000136</v>
          </cell>
          <cell r="F2814">
            <v>36788</v>
          </cell>
        </row>
        <row r="2815">
          <cell r="B2815">
            <v>-59.850000000000136</v>
          </cell>
          <cell r="F2815">
            <v>36789</v>
          </cell>
        </row>
        <row r="2816">
          <cell r="B2816">
            <v>-57.5</v>
          </cell>
          <cell r="F2816">
            <v>36790</v>
          </cell>
        </row>
        <row r="2817">
          <cell r="B2817">
            <v>-56.75</v>
          </cell>
          <cell r="F2817">
            <v>36791</v>
          </cell>
        </row>
        <row r="2818">
          <cell r="B2818">
            <v>-54.700000000000045</v>
          </cell>
          <cell r="F2818">
            <v>36792</v>
          </cell>
        </row>
        <row r="2819">
          <cell r="B2819">
            <v>-51.049999999999955</v>
          </cell>
          <cell r="F2819">
            <v>36793</v>
          </cell>
        </row>
        <row r="2820">
          <cell r="B2820">
            <v>-38.349999999999909</v>
          </cell>
          <cell r="F2820">
            <v>36794</v>
          </cell>
        </row>
        <row r="2821">
          <cell r="B2821">
            <v>-30.950000000000045</v>
          </cell>
          <cell r="F2821">
            <v>36795</v>
          </cell>
        </row>
        <row r="2822">
          <cell r="B2822">
            <v>-25.349999999999909</v>
          </cell>
          <cell r="F2822">
            <v>36796</v>
          </cell>
        </row>
        <row r="2823">
          <cell r="B2823">
            <v>-19.849999999999909</v>
          </cell>
          <cell r="F2823">
            <v>36797</v>
          </cell>
        </row>
        <row r="2824">
          <cell r="B2824">
            <v>-10.75</v>
          </cell>
          <cell r="F2824">
            <v>36798</v>
          </cell>
        </row>
        <row r="2825">
          <cell r="B2825">
            <v>-5.5500000000001819</v>
          </cell>
          <cell r="F2825">
            <v>36799</v>
          </cell>
        </row>
        <row r="2826">
          <cell r="B2826">
            <v>-0.54999999999995453</v>
          </cell>
          <cell r="F2826">
            <v>36800</v>
          </cell>
        </row>
        <row r="2827">
          <cell r="B2827">
            <v>-9.6000000000001364</v>
          </cell>
          <cell r="F2827">
            <v>36801</v>
          </cell>
        </row>
        <row r="2828">
          <cell r="B2828">
            <v>-33.949999999999818</v>
          </cell>
          <cell r="F2828">
            <v>36802</v>
          </cell>
        </row>
        <row r="2829">
          <cell r="B2829">
            <v>-35.900000000000091</v>
          </cell>
          <cell r="F2829">
            <v>36803</v>
          </cell>
        </row>
        <row r="2830">
          <cell r="B2830">
            <v>-36.5</v>
          </cell>
          <cell r="F2830">
            <v>36804</v>
          </cell>
        </row>
        <row r="2831">
          <cell r="B2831">
            <v>-38.799999999999955</v>
          </cell>
          <cell r="F2831">
            <v>36805</v>
          </cell>
        </row>
        <row r="2832">
          <cell r="B2832">
            <v>-37.950000000000045</v>
          </cell>
          <cell r="F2832">
            <v>36806</v>
          </cell>
        </row>
        <row r="2833">
          <cell r="B2833">
            <v>-33.349999999999909</v>
          </cell>
          <cell r="F2833">
            <v>36807</v>
          </cell>
        </row>
        <row r="2834">
          <cell r="B2834">
            <v>-31.25</v>
          </cell>
          <cell r="F2834">
            <v>36808</v>
          </cell>
        </row>
        <row r="2835">
          <cell r="B2835">
            <v>-25</v>
          </cell>
          <cell r="F2835">
            <v>36809</v>
          </cell>
        </row>
        <row r="2836">
          <cell r="B2836">
            <v>-23.25</v>
          </cell>
          <cell r="F2836">
            <v>36810</v>
          </cell>
        </row>
        <row r="2837">
          <cell r="B2837">
            <v>-14.700000000000045</v>
          </cell>
          <cell r="F2837">
            <v>36811</v>
          </cell>
        </row>
        <row r="2838">
          <cell r="B2838">
            <v>-8.2000000000000455</v>
          </cell>
          <cell r="F2838">
            <v>36812</v>
          </cell>
        </row>
        <row r="2839">
          <cell r="B2839">
            <v>-6.7999999999999545</v>
          </cell>
          <cell r="F2839">
            <v>36813</v>
          </cell>
        </row>
        <row r="2840">
          <cell r="B2840">
            <v>-2.3999999999998636</v>
          </cell>
          <cell r="F2840">
            <v>36814</v>
          </cell>
        </row>
        <row r="2841">
          <cell r="B2841">
            <v>6.2000000000000455</v>
          </cell>
          <cell r="F2841">
            <v>36815</v>
          </cell>
        </row>
        <row r="2842">
          <cell r="B2842">
            <v>13.049999999999955</v>
          </cell>
          <cell r="F2842">
            <v>36816</v>
          </cell>
        </row>
        <row r="2843">
          <cell r="B2843">
            <v>11.700000000000045</v>
          </cell>
          <cell r="F2843">
            <v>36817</v>
          </cell>
        </row>
        <row r="2844">
          <cell r="B2844">
            <v>1.2000000000000455</v>
          </cell>
          <cell r="F2844">
            <v>36818</v>
          </cell>
        </row>
        <row r="2845">
          <cell r="B2845">
            <v>1.6500000000000909</v>
          </cell>
          <cell r="F2845">
            <v>36819</v>
          </cell>
        </row>
        <row r="2846">
          <cell r="B2846">
            <v>1.3999999999998636</v>
          </cell>
          <cell r="F2846">
            <v>36820</v>
          </cell>
        </row>
        <row r="2847">
          <cell r="B2847">
            <v>10</v>
          </cell>
          <cell r="F2847">
            <v>36821</v>
          </cell>
        </row>
        <row r="2848">
          <cell r="B2848">
            <v>19.549999999999955</v>
          </cell>
          <cell r="F2848">
            <v>36822</v>
          </cell>
        </row>
        <row r="2849">
          <cell r="B2849">
            <v>26.799999999999955</v>
          </cell>
          <cell r="F2849">
            <v>36823</v>
          </cell>
        </row>
        <row r="2850">
          <cell r="B2850">
            <v>36.5</v>
          </cell>
          <cell r="F2850">
            <v>36824</v>
          </cell>
        </row>
        <row r="2851">
          <cell r="B2851">
            <v>45.150000000000091</v>
          </cell>
          <cell r="F2851">
            <v>36825</v>
          </cell>
        </row>
        <row r="2852">
          <cell r="B2852">
            <v>45.850000000000136</v>
          </cell>
          <cell r="F2852">
            <v>36826</v>
          </cell>
        </row>
        <row r="2853">
          <cell r="B2853">
            <v>46.649999999999864</v>
          </cell>
          <cell r="F2853">
            <v>36827</v>
          </cell>
        </row>
        <row r="2854">
          <cell r="B2854">
            <v>46.25</v>
          </cell>
          <cell r="F2854">
            <v>36828</v>
          </cell>
        </row>
        <row r="2855">
          <cell r="B2855">
            <v>43.400000000000091</v>
          </cell>
          <cell r="F2855">
            <v>36829</v>
          </cell>
        </row>
        <row r="2856">
          <cell r="B2856">
            <v>47.350000000000136</v>
          </cell>
          <cell r="F2856">
            <v>36830</v>
          </cell>
        </row>
        <row r="2857">
          <cell r="B2857">
            <v>48.900000000000091</v>
          </cell>
          <cell r="F2857">
            <v>36831</v>
          </cell>
        </row>
        <row r="2858">
          <cell r="B2858">
            <v>56.049999999999955</v>
          </cell>
          <cell r="F2858">
            <v>36832</v>
          </cell>
        </row>
        <row r="2859">
          <cell r="B2859">
            <v>54.350000000000136</v>
          </cell>
          <cell r="F2859">
            <v>36833</v>
          </cell>
        </row>
        <row r="2860">
          <cell r="B2860">
            <v>58.550000000000182</v>
          </cell>
          <cell r="F2860">
            <v>36834</v>
          </cell>
        </row>
        <row r="2861">
          <cell r="B2861">
            <v>64.899999999999864</v>
          </cell>
          <cell r="F2861">
            <v>36835</v>
          </cell>
        </row>
        <row r="2862">
          <cell r="B2862">
            <v>67.799999999999955</v>
          </cell>
          <cell r="F2862">
            <v>36836</v>
          </cell>
        </row>
        <row r="2863">
          <cell r="B2863">
            <v>75.049999999999955</v>
          </cell>
          <cell r="F2863">
            <v>36837</v>
          </cell>
        </row>
        <row r="2864">
          <cell r="B2864">
            <v>90</v>
          </cell>
          <cell r="F2864">
            <v>36838</v>
          </cell>
        </row>
        <row r="2865">
          <cell r="B2865">
            <v>97.200000000000045</v>
          </cell>
          <cell r="F2865">
            <v>36839</v>
          </cell>
        </row>
        <row r="2866">
          <cell r="B2866">
            <v>103.35000000000014</v>
          </cell>
          <cell r="F2866">
            <v>36840</v>
          </cell>
        </row>
        <row r="2867">
          <cell r="B2867">
            <v>105.5</v>
          </cell>
          <cell r="F2867">
            <v>36841</v>
          </cell>
        </row>
        <row r="2868">
          <cell r="B2868">
            <v>108.84999999999991</v>
          </cell>
          <cell r="F2868">
            <v>36842</v>
          </cell>
        </row>
        <row r="2869">
          <cell r="B2869">
            <v>113.19999999999982</v>
          </cell>
          <cell r="F2869">
            <v>36843</v>
          </cell>
        </row>
        <row r="2870">
          <cell r="B2870">
            <v>112.65000000000009</v>
          </cell>
          <cell r="F2870">
            <v>36844</v>
          </cell>
        </row>
        <row r="2871">
          <cell r="B2871">
            <v>107.25</v>
          </cell>
          <cell r="F2871">
            <v>36845</v>
          </cell>
        </row>
        <row r="2872">
          <cell r="B2872">
            <v>111.95000000000005</v>
          </cell>
          <cell r="F2872">
            <v>36846</v>
          </cell>
        </row>
        <row r="2873">
          <cell r="B2873">
            <v>115.20000000000005</v>
          </cell>
          <cell r="F2873">
            <v>36847</v>
          </cell>
        </row>
        <row r="2874">
          <cell r="B2874">
            <v>123.29999999999995</v>
          </cell>
          <cell r="F2874">
            <v>36848</v>
          </cell>
        </row>
        <row r="2875">
          <cell r="B2875">
            <v>131.89999999999986</v>
          </cell>
          <cell r="F2875">
            <v>36849</v>
          </cell>
        </row>
        <row r="2876">
          <cell r="B2876">
            <v>136.54999999999995</v>
          </cell>
          <cell r="F2876">
            <v>36850</v>
          </cell>
        </row>
        <row r="2877">
          <cell r="B2877">
            <v>133.59999999999991</v>
          </cell>
          <cell r="F2877">
            <v>36851</v>
          </cell>
        </row>
        <row r="2878">
          <cell r="B2878">
            <v>134.95000000000005</v>
          </cell>
          <cell r="F2878">
            <v>36852</v>
          </cell>
        </row>
        <row r="2879">
          <cell r="B2879">
            <v>148.20000000000005</v>
          </cell>
          <cell r="F2879">
            <v>36853</v>
          </cell>
        </row>
        <row r="2880">
          <cell r="B2880">
            <v>157.90000000000009</v>
          </cell>
          <cell r="F2880">
            <v>36854</v>
          </cell>
        </row>
        <row r="2881">
          <cell r="B2881">
            <v>165.25</v>
          </cell>
          <cell r="F2881">
            <v>36855</v>
          </cell>
        </row>
        <row r="2882">
          <cell r="B2882">
            <v>173.59999999999991</v>
          </cell>
          <cell r="F2882">
            <v>36856</v>
          </cell>
        </row>
        <row r="2883">
          <cell r="B2883">
            <v>180.75</v>
          </cell>
          <cell r="F2883">
            <v>36857</v>
          </cell>
        </row>
        <row r="2884">
          <cell r="B2884">
            <v>184.54999999999995</v>
          </cell>
          <cell r="F2884">
            <v>36858</v>
          </cell>
        </row>
        <row r="2885">
          <cell r="B2885">
            <v>188.79999999999995</v>
          </cell>
          <cell r="F2885">
            <v>36859</v>
          </cell>
        </row>
        <row r="2886">
          <cell r="B2886">
            <v>190.65000000000009</v>
          </cell>
          <cell r="F2886">
            <v>36860</v>
          </cell>
        </row>
        <row r="2887">
          <cell r="B2887">
            <v>198.14499999999998</v>
          </cell>
          <cell r="F2887">
            <v>36861</v>
          </cell>
        </row>
        <row r="2888">
          <cell r="B2888">
            <v>205.30999999999995</v>
          </cell>
          <cell r="F2888">
            <v>36862</v>
          </cell>
        </row>
        <row r="2889">
          <cell r="B2889">
            <v>209.22500000000014</v>
          </cell>
          <cell r="F2889">
            <v>36863</v>
          </cell>
        </row>
        <row r="2890">
          <cell r="B2890">
            <v>216.28999999999996</v>
          </cell>
          <cell r="F2890">
            <v>36864</v>
          </cell>
        </row>
        <row r="2891">
          <cell r="B2891">
            <v>223.44000000000005</v>
          </cell>
          <cell r="F2891">
            <v>36865</v>
          </cell>
        </row>
        <row r="2892">
          <cell r="B2892">
            <v>226.08999999999992</v>
          </cell>
          <cell r="F2892">
            <v>36866</v>
          </cell>
        </row>
        <row r="2893">
          <cell r="B2893">
            <v>229.58999999999992</v>
          </cell>
          <cell r="F2893">
            <v>36867</v>
          </cell>
        </row>
        <row r="2894">
          <cell r="B2894">
            <v>230.19000000000005</v>
          </cell>
          <cell r="F2894">
            <v>36868</v>
          </cell>
        </row>
        <row r="2895">
          <cell r="B2895">
            <v>233.1400000000001</v>
          </cell>
          <cell r="F2895">
            <v>36869</v>
          </cell>
        </row>
        <row r="2896">
          <cell r="B2896">
            <v>236.29000000000019</v>
          </cell>
          <cell r="F2896">
            <v>36870</v>
          </cell>
        </row>
        <row r="2897">
          <cell r="B2897">
            <v>239.13999999999987</v>
          </cell>
          <cell r="F2897">
            <v>36871</v>
          </cell>
        </row>
        <row r="2898">
          <cell r="B2898">
            <v>244.33999999999992</v>
          </cell>
          <cell r="F2898">
            <v>36872</v>
          </cell>
        </row>
        <row r="2899">
          <cell r="B2899">
            <v>244.59000000000015</v>
          </cell>
          <cell r="F2899">
            <v>36873</v>
          </cell>
        </row>
        <row r="2900">
          <cell r="B2900">
            <v>243.33999999999992</v>
          </cell>
          <cell r="F2900">
            <v>36874</v>
          </cell>
        </row>
        <row r="2901">
          <cell r="B2901">
            <v>243.68999999999983</v>
          </cell>
          <cell r="F2901">
            <v>36875</v>
          </cell>
        </row>
        <row r="2902">
          <cell r="B2902">
            <v>247.19000000000005</v>
          </cell>
          <cell r="F2902">
            <v>36876</v>
          </cell>
        </row>
        <row r="2903">
          <cell r="B2903">
            <v>244.49</v>
          </cell>
          <cell r="F2903">
            <v>36877</v>
          </cell>
        </row>
        <row r="2904">
          <cell r="B2904">
            <v>240.08999999999992</v>
          </cell>
          <cell r="F2904">
            <v>36878</v>
          </cell>
        </row>
        <row r="2905">
          <cell r="B2905">
            <v>242.59000000000015</v>
          </cell>
          <cell r="F2905">
            <v>36879</v>
          </cell>
        </row>
        <row r="2906">
          <cell r="B2906">
            <v>246.3900000000001</v>
          </cell>
          <cell r="F2906">
            <v>36880</v>
          </cell>
        </row>
        <row r="2907">
          <cell r="B2907">
            <v>247.09500000000003</v>
          </cell>
          <cell r="F2907">
            <v>36881</v>
          </cell>
        </row>
        <row r="2908">
          <cell r="B2908">
            <v>259.67999999999984</v>
          </cell>
          <cell r="F2908">
            <v>36882</v>
          </cell>
        </row>
        <row r="2909">
          <cell r="B2909">
            <v>255.41499999999996</v>
          </cell>
          <cell r="F2909">
            <v>36883</v>
          </cell>
        </row>
        <row r="2910">
          <cell r="B2910">
            <v>253.59999999999991</v>
          </cell>
          <cell r="F2910">
            <v>36884</v>
          </cell>
        </row>
        <row r="2911">
          <cell r="B2911">
            <v>252.75</v>
          </cell>
          <cell r="F2911">
            <v>36885</v>
          </cell>
        </row>
        <row r="2912">
          <cell r="B2912">
            <v>250.45000000000005</v>
          </cell>
          <cell r="F2912">
            <v>36886</v>
          </cell>
        </row>
        <row r="2913">
          <cell r="B2913">
            <v>247.54999999999995</v>
          </cell>
          <cell r="F2913">
            <v>36887</v>
          </cell>
        </row>
        <row r="2914">
          <cell r="B2914">
            <v>239.54999999999995</v>
          </cell>
          <cell r="F2914">
            <v>36888</v>
          </cell>
        </row>
        <row r="2915">
          <cell r="B2915">
            <v>230.79999999999995</v>
          </cell>
          <cell r="F2915">
            <v>36889</v>
          </cell>
        </row>
        <row r="2916">
          <cell r="B2916">
            <v>225.15000000000009</v>
          </cell>
          <cell r="F2916">
            <v>36890</v>
          </cell>
        </row>
        <row r="2917">
          <cell r="B2917">
            <v>231.34999999999991</v>
          </cell>
          <cell r="F2917">
            <v>36891</v>
          </cell>
        </row>
        <row r="2918">
          <cell r="B2918">
            <v>222.04999999999995</v>
          </cell>
          <cell r="F2918">
            <v>36892</v>
          </cell>
        </row>
        <row r="2919">
          <cell r="B2919">
            <v>218.84999999999991</v>
          </cell>
          <cell r="F2919">
            <v>36893</v>
          </cell>
        </row>
        <row r="2920">
          <cell r="B2920">
            <v>213.65000000000009</v>
          </cell>
          <cell r="F2920">
            <v>36894</v>
          </cell>
        </row>
        <row r="2921">
          <cell r="B2921">
            <v>202.90000000000009</v>
          </cell>
          <cell r="F2921">
            <v>36895</v>
          </cell>
        </row>
        <row r="2922">
          <cell r="B2922">
            <v>199.39999999999986</v>
          </cell>
          <cell r="F2922">
            <v>36896</v>
          </cell>
        </row>
        <row r="2923">
          <cell r="B2923">
            <v>199.45000000000005</v>
          </cell>
          <cell r="F2923">
            <v>36897</v>
          </cell>
        </row>
        <row r="2924">
          <cell r="B2924">
            <v>201.04999999999995</v>
          </cell>
          <cell r="F2924">
            <v>36898</v>
          </cell>
        </row>
        <row r="2925">
          <cell r="B2925">
            <v>193.85000000000014</v>
          </cell>
          <cell r="F2925">
            <v>36899</v>
          </cell>
        </row>
        <row r="2926">
          <cell r="B2926">
            <v>194.45000000000005</v>
          </cell>
          <cell r="F2926">
            <v>36900</v>
          </cell>
        </row>
        <row r="2927">
          <cell r="B2927">
            <v>191.20000000000005</v>
          </cell>
          <cell r="F2927">
            <v>36901</v>
          </cell>
        </row>
        <row r="2928">
          <cell r="B2928">
            <v>178.15000000000009</v>
          </cell>
          <cell r="F2928">
            <v>36902</v>
          </cell>
        </row>
        <row r="2929">
          <cell r="B2929">
            <v>189.75</v>
          </cell>
          <cell r="F2929">
            <v>36903</v>
          </cell>
        </row>
        <row r="2930">
          <cell r="B2930">
            <v>193.34999999999991</v>
          </cell>
          <cell r="F2930">
            <v>36904</v>
          </cell>
        </row>
        <row r="2931">
          <cell r="B2931">
            <v>198.05000000000018</v>
          </cell>
          <cell r="F2931">
            <v>36905</v>
          </cell>
        </row>
        <row r="2932">
          <cell r="B2932">
            <v>207.39999999999986</v>
          </cell>
          <cell r="F2932">
            <v>36906</v>
          </cell>
        </row>
        <row r="2933">
          <cell r="B2933">
            <v>212.70000000000005</v>
          </cell>
          <cell r="F2933">
            <v>36907</v>
          </cell>
        </row>
        <row r="2934">
          <cell r="B2934">
            <v>224</v>
          </cell>
          <cell r="F2934">
            <v>36908</v>
          </cell>
        </row>
        <row r="2935">
          <cell r="B2935">
            <v>229.89999999999986</v>
          </cell>
          <cell r="F2935">
            <v>36909</v>
          </cell>
        </row>
        <row r="2936">
          <cell r="B2936">
            <v>239.14999999999986</v>
          </cell>
          <cell r="F2936">
            <v>36910</v>
          </cell>
        </row>
        <row r="2937">
          <cell r="B2937">
            <v>238.70000000000005</v>
          </cell>
          <cell r="F2937">
            <v>36911</v>
          </cell>
        </row>
        <row r="2938">
          <cell r="B2938">
            <v>240.40000000000009</v>
          </cell>
          <cell r="F2938">
            <v>36912</v>
          </cell>
        </row>
        <row r="2939">
          <cell r="B2939">
            <v>244.35000000000014</v>
          </cell>
          <cell r="F2939">
            <v>36913</v>
          </cell>
        </row>
        <row r="2940">
          <cell r="B2940">
            <v>247.75</v>
          </cell>
          <cell r="F2940">
            <v>36914</v>
          </cell>
        </row>
        <row r="2941">
          <cell r="B2941">
            <v>262.45000000000005</v>
          </cell>
          <cell r="F2941">
            <v>36915</v>
          </cell>
        </row>
        <row r="2942">
          <cell r="B2942">
            <v>263.84999999999991</v>
          </cell>
          <cell r="F2942">
            <v>36916</v>
          </cell>
        </row>
        <row r="2943">
          <cell r="B2943">
            <v>266.79999999999995</v>
          </cell>
          <cell r="F2943">
            <v>36917</v>
          </cell>
        </row>
        <row r="2944">
          <cell r="B2944">
            <v>269.65000000000009</v>
          </cell>
          <cell r="F2944">
            <v>36918</v>
          </cell>
        </row>
        <row r="2945">
          <cell r="B2945">
            <v>274.95000000000005</v>
          </cell>
          <cell r="F2945">
            <v>36919</v>
          </cell>
        </row>
        <row r="2946">
          <cell r="B2946">
            <v>270.94999999999982</v>
          </cell>
          <cell r="F2946">
            <v>36920</v>
          </cell>
        </row>
        <row r="2947">
          <cell r="B2947">
            <v>264.75</v>
          </cell>
          <cell r="F2947">
            <v>36921</v>
          </cell>
        </row>
        <row r="2948">
          <cell r="B2948">
            <v>264.09999999999991</v>
          </cell>
          <cell r="F2948">
            <v>36922</v>
          </cell>
        </row>
        <row r="2949">
          <cell r="B2949">
            <v>259.34999999999991</v>
          </cell>
          <cell r="F2949">
            <v>36923</v>
          </cell>
        </row>
        <row r="2950">
          <cell r="B2950">
            <v>256.5</v>
          </cell>
          <cell r="F2950">
            <v>36924</v>
          </cell>
        </row>
        <row r="2951">
          <cell r="B2951">
            <v>251.69999999999982</v>
          </cell>
          <cell r="F2951">
            <v>36925</v>
          </cell>
        </row>
        <row r="2952">
          <cell r="B2952">
            <v>247.54999999999995</v>
          </cell>
          <cell r="F2952">
            <v>36926</v>
          </cell>
        </row>
        <row r="2953">
          <cell r="B2953">
            <v>249.05000000000018</v>
          </cell>
          <cell r="F2953">
            <v>36927</v>
          </cell>
        </row>
        <row r="2954">
          <cell r="B2954">
            <v>254.70000000000005</v>
          </cell>
          <cell r="F2954">
            <v>36928</v>
          </cell>
        </row>
        <row r="2955">
          <cell r="B2955">
            <v>262.94999999999982</v>
          </cell>
          <cell r="F2955">
            <v>36929</v>
          </cell>
        </row>
        <row r="2956">
          <cell r="B2956">
            <v>257.39999999999986</v>
          </cell>
          <cell r="F2956">
            <v>36930</v>
          </cell>
        </row>
        <row r="2957">
          <cell r="B2957">
            <v>260.45000000000005</v>
          </cell>
          <cell r="F2957">
            <v>36931</v>
          </cell>
        </row>
        <row r="2958">
          <cell r="B2958">
            <v>266.84999999999991</v>
          </cell>
          <cell r="F2958">
            <v>36932</v>
          </cell>
        </row>
        <row r="2959">
          <cell r="B2959">
            <v>270.60000000000014</v>
          </cell>
          <cell r="F2959">
            <v>36933</v>
          </cell>
        </row>
        <row r="2960">
          <cell r="B2960">
            <v>271.95000000000005</v>
          </cell>
          <cell r="F2960">
            <v>36934</v>
          </cell>
        </row>
        <row r="2961">
          <cell r="B2961">
            <v>272.34999999999991</v>
          </cell>
          <cell r="F2961">
            <v>36935</v>
          </cell>
        </row>
        <row r="2962">
          <cell r="B2962">
            <v>275</v>
          </cell>
          <cell r="F2962">
            <v>36936</v>
          </cell>
        </row>
        <row r="2963">
          <cell r="B2963">
            <v>274</v>
          </cell>
          <cell r="F2963">
            <v>36937</v>
          </cell>
        </row>
        <row r="2964">
          <cell r="B2964">
            <v>274.29999999999995</v>
          </cell>
          <cell r="F2964">
            <v>36938</v>
          </cell>
        </row>
        <row r="2965">
          <cell r="B2965">
            <v>273.15000000000009</v>
          </cell>
          <cell r="F2965">
            <v>36939</v>
          </cell>
        </row>
        <row r="2966">
          <cell r="B2966">
            <v>276.75</v>
          </cell>
          <cell r="F2966">
            <v>36940</v>
          </cell>
        </row>
        <row r="2967">
          <cell r="B2967">
            <v>284.79999999999995</v>
          </cell>
          <cell r="F2967">
            <v>36941</v>
          </cell>
        </row>
        <row r="2968">
          <cell r="B2968">
            <v>288.20000000000005</v>
          </cell>
          <cell r="F2968">
            <v>36942</v>
          </cell>
        </row>
        <row r="2969">
          <cell r="B2969">
            <v>297.59999999999991</v>
          </cell>
          <cell r="F2969">
            <v>36943</v>
          </cell>
        </row>
        <row r="2970">
          <cell r="B2970">
            <v>297.45000000000005</v>
          </cell>
          <cell r="F2970">
            <v>36944</v>
          </cell>
        </row>
        <row r="2971">
          <cell r="B2971">
            <v>294.34999999999991</v>
          </cell>
          <cell r="F2971">
            <v>36945</v>
          </cell>
        </row>
        <row r="2972">
          <cell r="B2972">
            <v>290.45000000000005</v>
          </cell>
          <cell r="F2972">
            <v>36946</v>
          </cell>
        </row>
        <row r="2973">
          <cell r="B2973">
            <v>283.59999999999991</v>
          </cell>
          <cell r="F2973">
            <v>36947</v>
          </cell>
        </row>
        <row r="2974">
          <cell r="B2974">
            <v>277</v>
          </cell>
          <cell r="F2974">
            <v>36948</v>
          </cell>
        </row>
        <row r="2975">
          <cell r="B2975">
            <v>269.64999999999986</v>
          </cell>
          <cell r="F2975">
            <v>36949</v>
          </cell>
        </row>
        <row r="2976">
          <cell r="B2976">
            <v>276.75</v>
          </cell>
          <cell r="F2976">
            <v>36950</v>
          </cell>
        </row>
        <row r="2977">
          <cell r="B2977">
            <v>267.90000000000009</v>
          </cell>
          <cell r="F2977">
            <v>36951</v>
          </cell>
        </row>
        <row r="2978">
          <cell r="B2978">
            <v>267.45000000000005</v>
          </cell>
          <cell r="F2978">
            <v>36952</v>
          </cell>
        </row>
        <row r="2979">
          <cell r="B2979">
            <v>267.20000000000005</v>
          </cell>
          <cell r="F2979">
            <v>36953</v>
          </cell>
        </row>
        <row r="2980">
          <cell r="B2980">
            <v>265.65000000000009</v>
          </cell>
          <cell r="F2980">
            <v>36954</v>
          </cell>
        </row>
        <row r="2981">
          <cell r="B2981">
            <v>255.20000000000005</v>
          </cell>
          <cell r="F2981">
            <v>36955</v>
          </cell>
        </row>
        <row r="2982">
          <cell r="B2982">
            <v>255.34999999999991</v>
          </cell>
          <cell r="F2982">
            <v>36956</v>
          </cell>
        </row>
        <row r="2983">
          <cell r="B2983">
            <v>256</v>
          </cell>
          <cell r="F2983">
            <v>36957</v>
          </cell>
        </row>
        <row r="2984">
          <cell r="B2984">
            <v>257</v>
          </cell>
          <cell r="F2984">
            <v>36958</v>
          </cell>
        </row>
        <row r="2985">
          <cell r="B2985">
            <v>251.70000000000005</v>
          </cell>
          <cell r="F2985">
            <v>36959</v>
          </cell>
        </row>
        <row r="2986">
          <cell r="B2986">
            <v>250.59999999999991</v>
          </cell>
          <cell r="F2986">
            <v>36960</v>
          </cell>
        </row>
        <row r="2987">
          <cell r="B2987">
            <v>248.79999999999995</v>
          </cell>
          <cell r="F2987">
            <v>36961</v>
          </cell>
        </row>
        <row r="2988">
          <cell r="B2988">
            <v>237.35000000000014</v>
          </cell>
          <cell r="F2988">
            <v>36962</v>
          </cell>
        </row>
        <row r="2989">
          <cell r="B2989">
            <v>243.60000000000014</v>
          </cell>
          <cell r="F2989">
            <v>36963</v>
          </cell>
        </row>
        <row r="2990">
          <cell r="B2990">
            <v>241.59999999999991</v>
          </cell>
          <cell r="F2990">
            <v>36964</v>
          </cell>
        </row>
        <row r="2991">
          <cell r="B2991">
            <v>249.09999999999991</v>
          </cell>
          <cell r="F2991">
            <v>36965</v>
          </cell>
        </row>
        <row r="2992">
          <cell r="B2992">
            <v>263.70000000000005</v>
          </cell>
          <cell r="F2992">
            <v>36966</v>
          </cell>
        </row>
        <row r="2993">
          <cell r="B2993">
            <v>272</v>
          </cell>
          <cell r="F2993">
            <v>36967</v>
          </cell>
        </row>
        <row r="2994">
          <cell r="B2994">
            <v>279.54999999999995</v>
          </cell>
          <cell r="F2994">
            <v>36968</v>
          </cell>
        </row>
        <row r="2995">
          <cell r="B2995">
            <v>278.79999999999995</v>
          </cell>
          <cell r="F2995">
            <v>36969</v>
          </cell>
        </row>
        <row r="2996">
          <cell r="B2996">
            <v>287.59999999999991</v>
          </cell>
          <cell r="F2996">
            <v>36970</v>
          </cell>
        </row>
        <row r="2997">
          <cell r="B2997">
            <v>291.29999999999995</v>
          </cell>
          <cell r="F2997">
            <v>36971</v>
          </cell>
        </row>
        <row r="2998">
          <cell r="B2998">
            <v>281.15000000000009</v>
          </cell>
          <cell r="F2998">
            <v>36972</v>
          </cell>
        </row>
        <row r="2999">
          <cell r="B2999">
            <v>276</v>
          </cell>
          <cell r="F2999">
            <v>36973</v>
          </cell>
        </row>
        <row r="3000">
          <cell r="B3000">
            <v>272.95000000000005</v>
          </cell>
          <cell r="F3000">
            <v>36974</v>
          </cell>
        </row>
        <row r="3001">
          <cell r="B3001">
            <v>273.5</v>
          </cell>
          <cell r="F3001">
            <v>36975</v>
          </cell>
        </row>
        <row r="3002">
          <cell r="B3002">
            <v>274.40000000000009</v>
          </cell>
          <cell r="F3002">
            <v>36976</v>
          </cell>
        </row>
        <row r="3003">
          <cell r="B3003">
            <v>269.14999999999986</v>
          </cell>
          <cell r="F3003">
            <v>36977</v>
          </cell>
        </row>
        <row r="3004">
          <cell r="B3004">
            <v>263.59999999999991</v>
          </cell>
          <cell r="F3004">
            <v>36978</v>
          </cell>
        </row>
        <row r="3005">
          <cell r="B3005">
            <v>263.79999999999995</v>
          </cell>
          <cell r="F3005">
            <v>36979</v>
          </cell>
        </row>
        <row r="3006">
          <cell r="B3006">
            <v>263.95000000000005</v>
          </cell>
          <cell r="F3006">
            <v>36980</v>
          </cell>
        </row>
        <row r="3007">
          <cell r="B3007">
            <v>261.65000000000009</v>
          </cell>
          <cell r="F3007">
            <v>36981</v>
          </cell>
        </row>
        <row r="3008">
          <cell r="B3008">
            <v>258.54999999999995</v>
          </cell>
          <cell r="F3008">
            <v>36982</v>
          </cell>
        </row>
        <row r="3009">
          <cell r="B3009">
            <v>246.70000000000005</v>
          </cell>
          <cell r="F3009">
            <v>36983</v>
          </cell>
        </row>
        <row r="3010">
          <cell r="B3010">
            <v>251.19999999999982</v>
          </cell>
          <cell r="F3010">
            <v>36984</v>
          </cell>
        </row>
        <row r="3011">
          <cell r="B3011">
            <v>246.59999999999991</v>
          </cell>
          <cell r="F3011">
            <v>36985</v>
          </cell>
        </row>
        <row r="3012">
          <cell r="B3012">
            <v>241.04999999999995</v>
          </cell>
          <cell r="F3012">
            <v>36986</v>
          </cell>
        </row>
        <row r="3013">
          <cell r="B3013">
            <v>234.04999999999995</v>
          </cell>
          <cell r="F3013">
            <v>36987</v>
          </cell>
        </row>
        <row r="3014">
          <cell r="B3014">
            <v>232.45000000000005</v>
          </cell>
          <cell r="F3014">
            <v>36988</v>
          </cell>
        </row>
        <row r="3015">
          <cell r="B3015">
            <v>236.75</v>
          </cell>
          <cell r="F3015">
            <v>36989</v>
          </cell>
        </row>
        <row r="3016">
          <cell r="B3016">
            <v>229.5</v>
          </cell>
          <cell r="F3016">
            <v>36990</v>
          </cell>
        </row>
        <row r="3017">
          <cell r="B3017">
            <v>226.29999999999995</v>
          </cell>
          <cell r="F3017">
            <v>36991</v>
          </cell>
        </row>
        <row r="3018">
          <cell r="B3018">
            <v>232.79999999999995</v>
          </cell>
          <cell r="F3018">
            <v>36992</v>
          </cell>
        </row>
        <row r="3019">
          <cell r="B3019">
            <v>234.09999999999991</v>
          </cell>
          <cell r="F3019">
            <v>36993</v>
          </cell>
        </row>
        <row r="3020">
          <cell r="B3020">
            <v>241.04999999999995</v>
          </cell>
          <cell r="F3020">
            <v>36994</v>
          </cell>
        </row>
        <row r="3021">
          <cell r="B3021">
            <v>244.09999999999991</v>
          </cell>
          <cell r="F3021">
            <v>36995</v>
          </cell>
        </row>
        <row r="3022">
          <cell r="B3022">
            <v>247.20000000000005</v>
          </cell>
          <cell r="F3022">
            <v>36996</v>
          </cell>
        </row>
        <row r="3023">
          <cell r="B3023">
            <v>251</v>
          </cell>
          <cell r="F3023">
            <v>36997</v>
          </cell>
        </row>
        <row r="3024">
          <cell r="B3024">
            <v>258.55000000000018</v>
          </cell>
          <cell r="F3024">
            <v>36998</v>
          </cell>
        </row>
        <row r="3025">
          <cell r="B3025">
            <v>266.34999999999991</v>
          </cell>
          <cell r="F3025">
            <v>36999</v>
          </cell>
        </row>
        <row r="3026">
          <cell r="B3026">
            <v>270.34999999999991</v>
          </cell>
          <cell r="F3026">
            <v>37000</v>
          </cell>
        </row>
        <row r="3027">
          <cell r="B3027">
            <v>269.85000000000014</v>
          </cell>
          <cell r="F3027">
            <v>37001</v>
          </cell>
        </row>
        <row r="3028">
          <cell r="B3028">
            <v>270.54999999999973</v>
          </cell>
          <cell r="F3028">
            <v>37002</v>
          </cell>
        </row>
        <row r="3029">
          <cell r="B3029">
            <v>271.40000000000009</v>
          </cell>
          <cell r="F3029">
            <v>37003</v>
          </cell>
        </row>
        <row r="3030">
          <cell r="B3030">
            <v>269.79999999999995</v>
          </cell>
          <cell r="F3030">
            <v>37004</v>
          </cell>
        </row>
        <row r="3031">
          <cell r="B3031">
            <v>268.10000000000014</v>
          </cell>
          <cell r="F3031">
            <v>37005</v>
          </cell>
        </row>
        <row r="3032">
          <cell r="B3032">
            <v>270.85000000000014</v>
          </cell>
          <cell r="F3032">
            <v>37006</v>
          </cell>
        </row>
        <row r="3033">
          <cell r="B3033">
            <v>270.70000000000005</v>
          </cell>
          <cell r="F3033">
            <v>37007</v>
          </cell>
        </row>
        <row r="3034">
          <cell r="B3034">
            <v>266.54999999999973</v>
          </cell>
          <cell r="F3034">
            <v>37008</v>
          </cell>
        </row>
        <row r="3035">
          <cell r="B3035">
            <v>259.54999999999973</v>
          </cell>
          <cell r="F3035">
            <v>37009</v>
          </cell>
        </row>
        <row r="3036">
          <cell r="B3036">
            <v>255.75</v>
          </cell>
          <cell r="F3036">
            <v>37010</v>
          </cell>
        </row>
        <row r="3037">
          <cell r="B3037">
            <v>251.00000000000023</v>
          </cell>
          <cell r="F3037">
            <v>37011</v>
          </cell>
        </row>
        <row r="3038">
          <cell r="B3038">
            <v>250.79999999999995</v>
          </cell>
          <cell r="F3038">
            <v>37012</v>
          </cell>
        </row>
        <row r="3039">
          <cell r="B3039">
            <v>252.19999999999982</v>
          </cell>
          <cell r="F3039">
            <v>37013</v>
          </cell>
        </row>
        <row r="3040">
          <cell r="B3040">
            <v>251.30000000000018</v>
          </cell>
          <cell r="F3040">
            <v>37014</v>
          </cell>
        </row>
        <row r="3041">
          <cell r="B3041">
            <v>246.19999999999982</v>
          </cell>
          <cell r="F3041">
            <v>37015</v>
          </cell>
        </row>
        <row r="3042">
          <cell r="B3042">
            <v>241.5</v>
          </cell>
          <cell r="F3042">
            <v>37016</v>
          </cell>
        </row>
        <row r="3043">
          <cell r="B3043">
            <v>238.05000000000018</v>
          </cell>
          <cell r="F3043">
            <v>37017</v>
          </cell>
        </row>
        <row r="3044">
          <cell r="B3044">
            <v>234.65000000000009</v>
          </cell>
          <cell r="F3044">
            <v>37018</v>
          </cell>
        </row>
        <row r="3045">
          <cell r="B3045">
            <v>229.70000000000005</v>
          </cell>
          <cell r="F3045">
            <v>37019</v>
          </cell>
        </row>
        <row r="3046">
          <cell r="B3046">
            <v>219.84999999999991</v>
          </cell>
          <cell r="F3046">
            <v>37020</v>
          </cell>
        </row>
        <row r="3047">
          <cell r="B3047">
            <v>214.65000000000009</v>
          </cell>
          <cell r="F3047">
            <v>37021</v>
          </cell>
        </row>
        <row r="3048">
          <cell r="B3048">
            <v>203</v>
          </cell>
          <cell r="F3048">
            <v>37022</v>
          </cell>
        </row>
        <row r="3049">
          <cell r="B3049">
            <v>202.64999999999986</v>
          </cell>
          <cell r="F3049">
            <v>37023</v>
          </cell>
        </row>
        <row r="3050">
          <cell r="B3050">
            <v>198.30000000000018</v>
          </cell>
          <cell r="F3050">
            <v>37024</v>
          </cell>
        </row>
        <row r="3051">
          <cell r="B3051">
            <v>194.60000000000014</v>
          </cell>
          <cell r="F3051">
            <v>37025</v>
          </cell>
        </row>
        <row r="3052">
          <cell r="B3052">
            <v>193.89999999999986</v>
          </cell>
          <cell r="F3052">
            <v>37026</v>
          </cell>
        </row>
        <row r="3053">
          <cell r="B3053">
            <v>185.35000000000014</v>
          </cell>
          <cell r="F3053">
            <v>37027</v>
          </cell>
        </row>
        <row r="3054">
          <cell r="B3054">
            <v>184.25</v>
          </cell>
          <cell r="F3054">
            <v>37028</v>
          </cell>
        </row>
        <row r="3055">
          <cell r="B3055">
            <v>180.64999999999986</v>
          </cell>
          <cell r="F3055">
            <v>37029</v>
          </cell>
        </row>
        <row r="3056">
          <cell r="B3056">
            <v>183.29999999999995</v>
          </cell>
          <cell r="F3056">
            <v>37030</v>
          </cell>
        </row>
        <row r="3057">
          <cell r="B3057">
            <v>185.09999999999991</v>
          </cell>
          <cell r="F3057">
            <v>37031</v>
          </cell>
        </row>
        <row r="3058">
          <cell r="B3058">
            <v>182.70000000000005</v>
          </cell>
          <cell r="F3058">
            <v>37032</v>
          </cell>
        </row>
        <row r="3059">
          <cell r="B3059">
            <v>173.79999999999995</v>
          </cell>
          <cell r="F3059">
            <v>37033</v>
          </cell>
        </row>
        <row r="3060">
          <cell r="B3060">
            <v>157.95000000000005</v>
          </cell>
          <cell r="F3060">
            <v>37034</v>
          </cell>
        </row>
        <row r="3061">
          <cell r="B3061">
            <v>157.19999999999982</v>
          </cell>
          <cell r="F3061">
            <v>37035</v>
          </cell>
        </row>
        <row r="3062">
          <cell r="B3062">
            <v>155.54999999999995</v>
          </cell>
          <cell r="F3062">
            <v>37036</v>
          </cell>
        </row>
        <row r="3063">
          <cell r="B3063">
            <v>151.75</v>
          </cell>
          <cell r="F3063">
            <v>37037</v>
          </cell>
        </row>
        <row r="3064">
          <cell r="B3064">
            <v>143</v>
          </cell>
          <cell r="F3064">
            <v>37038</v>
          </cell>
        </row>
        <row r="3065">
          <cell r="B3065">
            <v>135.05000000000018</v>
          </cell>
          <cell r="F3065">
            <v>37039</v>
          </cell>
        </row>
        <row r="3066">
          <cell r="B3066">
            <v>131.45000000000005</v>
          </cell>
          <cell r="F3066">
            <v>37040</v>
          </cell>
        </row>
        <row r="3067">
          <cell r="B3067">
            <v>131.34999999999991</v>
          </cell>
          <cell r="F3067">
            <v>37041</v>
          </cell>
        </row>
        <row r="3068">
          <cell r="B3068">
            <v>139.45000000000005</v>
          </cell>
          <cell r="F3068">
            <v>37042</v>
          </cell>
        </row>
        <row r="3069">
          <cell r="B3069">
            <v>129.5</v>
          </cell>
          <cell r="F3069">
            <v>37043</v>
          </cell>
        </row>
        <row r="3070">
          <cell r="B3070">
            <v>124.19999999999982</v>
          </cell>
          <cell r="F3070">
            <v>37044</v>
          </cell>
        </row>
        <row r="3071">
          <cell r="B3071">
            <v>115.44999999999982</v>
          </cell>
          <cell r="F3071">
            <v>37045</v>
          </cell>
        </row>
        <row r="3072">
          <cell r="B3072">
            <v>91.899999999999864</v>
          </cell>
          <cell r="F3072">
            <v>37046</v>
          </cell>
        </row>
        <row r="3073">
          <cell r="B3073">
            <v>86.5</v>
          </cell>
          <cell r="F3073">
            <v>37047</v>
          </cell>
        </row>
        <row r="3074">
          <cell r="B3074">
            <v>79</v>
          </cell>
          <cell r="F3074">
            <v>37048</v>
          </cell>
        </row>
        <row r="3075">
          <cell r="B3075">
            <v>69.349999999999909</v>
          </cell>
          <cell r="F3075">
            <v>37049</v>
          </cell>
        </row>
        <row r="3076">
          <cell r="B3076">
            <v>56.599999999999909</v>
          </cell>
          <cell r="F3076">
            <v>37050</v>
          </cell>
        </row>
        <row r="3077">
          <cell r="B3077">
            <v>37.350000000000136</v>
          </cell>
          <cell r="F3077">
            <v>37051</v>
          </cell>
        </row>
        <row r="3078">
          <cell r="B3078">
            <v>31.5</v>
          </cell>
          <cell r="F3078">
            <v>37052</v>
          </cell>
        </row>
        <row r="3079">
          <cell r="B3079">
            <v>16.899999999999864</v>
          </cell>
          <cell r="F3079">
            <v>37053</v>
          </cell>
        </row>
        <row r="3080">
          <cell r="B3080">
            <v>24.5</v>
          </cell>
          <cell r="F3080">
            <v>37054</v>
          </cell>
        </row>
        <row r="3081">
          <cell r="B3081">
            <v>24.049999999999955</v>
          </cell>
          <cell r="F3081">
            <v>37055</v>
          </cell>
        </row>
        <row r="3082">
          <cell r="B3082">
            <v>10.599999999999909</v>
          </cell>
          <cell r="F3082">
            <v>37056</v>
          </cell>
        </row>
        <row r="3083">
          <cell r="B3083">
            <v>3.8500000000001364</v>
          </cell>
          <cell r="F3083">
            <v>37057</v>
          </cell>
        </row>
        <row r="3084">
          <cell r="B3084">
            <v>-2.9000000000000909</v>
          </cell>
          <cell r="F3084">
            <v>37058</v>
          </cell>
        </row>
        <row r="3085">
          <cell r="B3085">
            <v>-17</v>
          </cell>
          <cell r="F3085">
            <v>37059</v>
          </cell>
        </row>
        <row r="3086">
          <cell r="B3086">
            <v>-22.75</v>
          </cell>
          <cell r="F3086">
            <v>37060</v>
          </cell>
        </row>
        <row r="3087">
          <cell r="B3087">
            <v>-39.149999999999864</v>
          </cell>
          <cell r="F3087">
            <v>37061</v>
          </cell>
        </row>
        <row r="3088">
          <cell r="B3088">
            <v>-50.700000000000045</v>
          </cell>
          <cell r="F3088">
            <v>37062</v>
          </cell>
        </row>
        <row r="3089">
          <cell r="B3089">
            <v>-46.75</v>
          </cell>
          <cell r="F3089">
            <v>37063</v>
          </cell>
        </row>
        <row r="3090">
          <cell r="B3090">
            <v>-51</v>
          </cell>
          <cell r="F3090">
            <v>37064</v>
          </cell>
        </row>
        <row r="3091">
          <cell r="B3091">
            <v>-50.200000000000045</v>
          </cell>
          <cell r="F3091">
            <v>37065</v>
          </cell>
        </row>
        <row r="3092">
          <cell r="B3092">
            <v>-53.700000000000045</v>
          </cell>
          <cell r="F3092">
            <v>37066</v>
          </cell>
        </row>
        <row r="3093">
          <cell r="B3093">
            <v>-57.25</v>
          </cell>
          <cell r="F3093">
            <v>37067</v>
          </cell>
        </row>
        <row r="3094">
          <cell r="B3094">
            <v>-60.549999999999955</v>
          </cell>
          <cell r="F3094">
            <v>37068</v>
          </cell>
        </row>
        <row r="3095">
          <cell r="B3095">
            <v>-60.349999999999909</v>
          </cell>
          <cell r="F3095">
            <v>37069</v>
          </cell>
        </row>
        <row r="3096">
          <cell r="B3096">
            <v>-63.450000000000045</v>
          </cell>
          <cell r="F3096">
            <v>37070</v>
          </cell>
        </row>
        <row r="3097">
          <cell r="B3097">
            <v>-63.099999999999909</v>
          </cell>
          <cell r="F3097">
            <v>37071</v>
          </cell>
        </row>
        <row r="3098">
          <cell r="B3098">
            <v>-70.600000000000136</v>
          </cell>
          <cell r="F3098">
            <v>37072</v>
          </cell>
        </row>
        <row r="3099">
          <cell r="B3099">
            <v>-56.849999999999909</v>
          </cell>
          <cell r="F3099">
            <v>37073</v>
          </cell>
        </row>
        <row r="3100">
          <cell r="B3100">
            <v>-52.900000000000091</v>
          </cell>
          <cell r="F3100">
            <v>37074</v>
          </cell>
        </row>
        <row r="3101">
          <cell r="B3101">
            <v>-54.149999999999864</v>
          </cell>
          <cell r="F3101">
            <v>37075</v>
          </cell>
        </row>
        <row r="3102">
          <cell r="B3102">
            <v>-13.049999999999955</v>
          </cell>
          <cell r="F3102">
            <v>37076</v>
          </cell>
        </row>
        <row r="3103">
          <cell r="B3103">
            <v>20.75</v>
          </cell>
          <cell r="F3103">
            <v>37077</v>
          </cell>
        </row>
        <row r="3104">
          <cell r="B3104">
            <v>58.350000000000136</v>
          </cell>
          <cell r="F3104">
            <v>37078</v>
          </cell>
        </row>
        <row r="3105">
          <cell r="B3105">
            <v>102.14999999999986</v>
          </cell>
          <cell r="F3105">
            <v>37079</v>
          </cell>
        </row>
        <row r="3106">
          <cell r="B3106">
            <v>140.59999999999991</v>
          </cell>
          <cell r="F3106">
            <v>37080</v>
          </cell>
        </row>
        <row r="3107">
          <cell r="B3107">
            <v>180.5</v>
          </cell>
          <cell r="F3107">
            <v>37081</v>
          </cell>
        </row>
        <row r="3108">
          <cell r="B3108">
            <v>220.09999999999991</v>
          </cell>
          <cell r="F3108">
            <v>37082</v>
          </cell>
        </row>
        <row r="3109">
          <cell r="B3109">
            <v>257.70000000000005</v>
          </cell>
          <cell r="F3109">
            <v>37083</v>
          </cell>
        </row>
        <row r="3110">
          <cell r="B3110">
            <v>290.64999999999986</v>
          </cell>
          <cell r="F3110">
            <v>37084</v>
          </cell>
        </row>
        <row r="3111">
          <cell r="B3111">
            <v>324.60000000000014</v>
          </cell>
          <cell r="F3111">
            <v>37085</v>
          </cell>
        </row>
        <row r="3112">
          <cell r="B3112">
            <v>365.64999999999986</v>
          </cell>
          <cell r="F3112">
            <v>37086</v>
          </cell>
        </row>
        <row r="3113">
          <cell r="B3113">
            <v>403.25</v>
          </cell>
          <cell r="F3113">
            <v>37087</v>
          </cell>
        </row>
        <row r="3114">
          <cell r="B3114">
            <v>436.84999999999991</v>
          </cell>
          <cell r="F3114">
            <v>37088</v>
          </cell>
        </row>
        <row r="3115">
          <cell r="B3115">
            <v>459.04999999999995</v>
          </cell>
          <cell r="F3115">
            <v>37089</v>
          </cell>
        </row>
        <row r="3116">
          <cell r="B3116">
            <v>479</v>
          </cell>
          <cell r="F3116">
            <v>37090</v>
          </cell>
        </row>
        <row r="3117">
          <cell r="B3117">
            <v>502.85000000000014</v>
          </cell>
          <cell r="F3117">
            <v>37091</v>
          </cell>
        </row>
        <row r="3118">
          <cell r="B3118">
            <v>532.85000000000014</v>
          </cell>
          <cell r="F3118">
            <v>37092</v>
          </cell>
        </row>
        <row r="3119">
          <cell r="B3119">
            <v>534.84999999999991</v>
          </cell>
          <cell r="F3119">
            <v>37093</v>
          </cell>
        </row>
        <row r="3120">
          <cell r="B3120">
            <v>535.90000000000009</v>
          </cell>
          <cell r="F3120">
            <v>37094</v>
          </cell>
        </row>
        <row r="3121">
          <cell r="B3121">
            <v>541.25</v>
          </cell>
          <cell r="F3121">
            <v>37095</v>
          </cell>
        </row>
        <row r="3122">
          <cell r="B3122">
            <v>527.20000000000005</v>
          </cell>
          <cell r="F3122">
            <v>37096</v>
          </cell>
        </row>
        <row r="3123">
          <cell r="B3123">
            <v>507.84999999999991</v>
          </cell>
          <cell r="F3123">
            <v>37097</v>
          </cell>
        </row>
        <row r="3124">
          <cell r="B3124">
            <v>489.20000000000005</v>
          </cell>
          <cell r="F3124">
            <v>37098</v>
          </cell>
        </row>
        <row r="3125">
          <cell r="B3125">
            <v>473.09999999999991</v>
          </cell>
          <cell r="F3125">
            <v>37099</v>
          </cell>
        </row>
        <row r="3126">
          <cell r="B3126">
            <v>446.95000000000005</v>
          </cell>
          <cell r="F3126">
            <v>37100</v>
          </cell>
        </row>
        <row r="3127">
          <cell r="B3127">
            <v>429.79999999999995</v>
          </cell>
          <cell r="F3127">
            <v>37101</v>
          </cell>
        </row>
        <row r="3128">
          <cell r="B3128">
            <v>402.64999999999986</v>
          </cell>
          <cell r="F3128">
            <v>37102</v>
          </cell>
        </row>
        <row r="3129">
          <cell r="B3129">
            <v>375.40000000000009</v>
          </cell>
          <cell r="F3129">
            <v>37103</v>
          </cell>
        </row>
        <row r="3130">
          <cell r="B3130">
            <v>356.04999999999995</v>
          </cell>
          <cell r="F3130">
            <v>37104</v>
          </cell>
        </row>
        <row r="3131">
          <cell r="B3131">
            <v>334.80000000000018</v>
          </cell>
          <cell r="F3131">
            <v>37105</v>
          </cell>
        </row>
        <row r="3132">
          <cell r="B3132">
            <v>309.75</v>
          </cell>
          <cell r="F3132">
            <v>37106</v>
          </cell>
        </row>
        <row r="3133">
          <cell r="B3133">
            <v>286.09999999999991</v>
          </cell>
          <cell r="F3133">
            <v>37107</v>
          </cell>
        </row>
        <row r="3134">
          <cell r="B3134">
            <v>264.25</v>
          </cell>
          <cell r="F3134">
            <v>37108</v>
          </cell>
        </row>
        <row r="3135">
          <cell r="B3135">
            <v>247.90000000000009</v>
          </cell>
          <cell r="F3135">
            <v>37109</v>
          </cell>
        </row>
        <row r="3136">
          <cell r="B3136">
            <v>238.90000000000009</v>
          </cell>
          <cell r="F3136">
            <v>37110</v>
          </cell>
        </row>
        <row r="3137">
          <cell r="B3137">
            <v>229.95000000000005</v>
          </cell>
          <cell r="F3137">
            <v>37111</v>
          </cell>
        </row>
        <row r="3138">
          <cell r="B3138">
            <v>209.65000000000009</v>
          </cell>
          <cell r="F3138">
            <v>37112</v>
          </cell>
        </row>
        <row r="3139">
          <cell r="B3139">
            <v>207.75</v>
          </cell>
          <cell r="F3139">
            <v>37113</v>
          </cell>
        </row>
        <row r="3140">
          <cell r="B3140">
            <v>198.90000000000009</v>
          </cell>
          <cell r="F3140">
            <v>37114</v>
          </cell>
        </row>
        <row r="3141">
          <cell r="B3141">
            <v>191.75</v>
          </cell>
          <cell r="F3141">
            <v>37115</v>
          </cell>
        </row>
        <row r="3142">
          <cell r="B3142">
            <v>173.90000000000009</v>
          </cell>
          <cell r="F3142">
            <v>37116</v>
          </cell>
        </row>
        <row r="3143">
          <cell r="B3143">
            <v>166.5</v>
          </cell>
          <cell r="F3143">
            <v>37117</v>
          </cell>
        </row>
        <row r="3144">
          <cell r="B3144">
            <v>151.84999999999991</v>
          </cell>
          <cell r="F3144">
            <v>37118</v>
          </cell>
        </row>
        <row r="3145">
          <cell r="B3145">
            <v>148.70000000000005</v>
          </cell>
          <cell r="F3145">
            <v>37119</v>
          </cell>
        </row>
        <row r="3146">
          <cell r="B3146">
            <v>140.40000000000009</v>
          </cell>
          <cell r="F3146">
            <v>37120</v>
          </cell>
        </row>
        <row r="3147">
          <cell r="B3147">
            <v>136.60000000000014</v>
          </cell>
          <cell r="F3147">
            <v>37121</v>
          </cell>
        </row>
        <row r="3148">
          <cell r="B3148">
            <v>142.25</v>
          </cell>
          <cell r="F3148">
            <v>37122</v>
          </cell>
        </row>
        <row r="3149">
          <cell r="B3149">
            <v>135.89999999999986</v>
          </cell>
          <cell r="F3149">
            <v>37123</v>
          </cell>
        </row>
        <row r="3150">
          <cell r="B3150">
            <v>128.70000000000005</v>
          </cell>
          <cell r="F3150">
            <v>37124</v>
          </cell>
        </row>
        <row r="3151">
          <cell r="B3151">
            <v>127.95000000000005</v>
          </cell>
          <cell r="F3151">
            <v>37125</v>
          </cell>
        </row>
        <row r="3152">
          <cell r="B3152">
            <v>126.5</v>
          </cell>
          <cell r="F3152">
            <v>37126</v>
          </cell>
        </row>
        <row r="3153">
          <cell r="B3153">
            <v>124.70000000000005</v>
          </cell>
          <cell r="F3153">
            <v>37127</v>
          </cell>
        </row>
        <row r="3154">
          <cell r="B3154">
            <v>124.75</v>
          </cell>
          <cell r="F3154">
            <v>37128</v>
          </cell>
        </row>
      </sheetData>
      <sheetData sheetId="30"/>
      <sheetData sheetId="31">
        <row r="1">
          <cell r="J1" t="str">
            <v>98/99</v>
          </cell>
          <cell r="K1" t="str">
            <v>99/00</v>
          </cell>
          <cell r="L1" t="str">
            <v>00/01</v>
          </cell>
          <cell r="N1" t="str">
            <v>Capacity</v>
          </cell>
          <cell r="Q1" t="str">
            <v>98/99</v>
          </cell>
          <cell r="R1" t="str">
            <v>99/00</v>
          </cell>
          <cell r="S1" t="str">
            <v>00/01</v>
          </cell>
          <cell r="T1" t="str">
            <v>Capacity</v>
          </cell>
        </row>
        <row r="2">
          <cell r="E2">
            <v>34274</v>
          </cell>
          <cell r="J2">
            <v>38175.099999690006</v>
          </cell>
          <cell r="K2">
            <v>47219.099999690006</v>
          </cell>
          <cell r="L2">
            <v>41316.299999690003</v>
          </cell>
          <cell r="N2">
            <v>70000</v>
          </cell>
          <cell r="P2">
            <v>34274</v>
          </cell>
          <cell r="R2">
            <v>18021.196</v>
          </cell>
          <cell r="S2">
            <v>17078.281999999999</v>
          </cell>
          <cell r="T2">
            <v>19032</v>
          </cell>
        </row>
        <row r="3">
          <cell r="E3">
            <v>34275</v>
          </cell>
          <cell r="J3">
            <v>38038.099999690006</v>
          </cell>
          <cell r="K3">
            <v>47038.099999690006</v>
          </cell>
          <cell r="L3">
            <v>41073.299999690003</v>
          </cell>
          <cell r="N3">
            <v>70000</v>
          </cell>
          <cell r="P3">
            <v>34275</v>
          </cell>
          <cell r="R3">
            <v>18036.054</v>
          </cell>
          <cell r="S3">
            <v>17120.401999999998</v>
          </cell>
          <cell r="T3">
            <v>19032</v>
          </cell>
        </row>
        <row r="4">
          <cell r="E4">
            <v>34276</v>
          </cell>
          <cell r="J4">
            <v>37889.099999690006</v>
          </cell>
          <cell r="K4">
            <v>46732.099999690006</v>
          </cell>
          <cell r="L4">
            <v>40885.299999690003</v>
          </cell>
          <cell r="N4">
            <v>70000</v>
          </cell>
          <cell r="P4">
            <v>34276</v>
          </cell>
          <cell r="R4">
            <v>17991.61</v>
          </cell>
          <cell r="S4">
            <v>17165.09</v>
          </cell>
          <cell r="T4">
            <v>19032</v>
          </cell>
        </row>
        <row r="5">
          <cell r="E5">
            <v>34277</v>
          </cell>
          <cell r="J5">
            <v>37711.099999690006</v>
          </cell>
          <cell r="K5">
            <v>46515.099999690006</v>
          </cell>
          <cell r="L5">
            <v>40627.299999690003</v>
          </cell>
          <cell r="N5">
            <v>70000</v>
          </cell>
          <cell r="P5">
            <v>34277</v>
          </cell>
          <cell r="R5">
            <v>17969.575000000001</v>
          </cell>
          <cell r="S5">
            <v>17190.043000000001</v>
          </cell>
          <cell r="T5">
            <v>19032</v>
          </cell>
        </row>
        <row r="6">
          <cell r="E6">
            <v>34278</v>
          </cell>
          <cell r="J6">
            <v>37507.099999690006</v>
          </cell>
          <cell r="K6">
            <v>46288.099999690006</v>
          </cell>
          <cell r="L6">
            <v>40424.299999690003</v>
          </cell>
          <cell r="N6">
            <v>70000</v>
          </cell>
          <cell r="P6">
            <v>34278</v>
          </cell>
          <cell r="R6">
            <v>17968.38</v>
          </cell>
          <cell r="S6">
            <v>17089.128000000001</v>
          </cell>
          <cell r="T6">
            <v>19032</v>
          </cell>
        </row>
        <row r="7">
          <cell r="E7">
            <v>34279</v>
          </cell>
          <cell r="J7">
            <v>37361.099999690006</v>
          </cell>
          <cell r="K7">
            <v>46061.099999690006</v>
          </cell>
          <cell r="L7">
            <v>40228.299999690003</v>
          </cell>
          <cell r="N7">
            <v>70000</v>
          </cell>
          <cell r="P7">
            <v>34279</v>
          </cell>
          <cell r="R7">
            <v>18185.952000000001</v>
          </cell>
          <cell r="S7">
            <v>17149.117999999999</v>
          </cell>
          <cell r="T7">
            <v>19032</v>
          </cell>
        </row>
        <row r="8">
          <cell r="E8">
            <v>34280</v>
          </cell>
          <cell r="J8">
            <v>37152.099999690006</v>
          </cell>
          <cell r="K8">
            <v>45887.099999690006</v>
          </cell>
          <cell r="L8">
            <v>39998.299999690003</v>
          </cell>
          <cell r="N8">
            <v>70000</v>
          </cell>
          <cell r="P8">
            <v>34280</v>
          </cell>
          <cell r="R8">
            <v>18401.379000000001</v>
          </cell>
          <cell r="S8">
            <v>17149.842000000001</v>
          </cell>
          <cell r="T8">
            <v>19032</v>
          </cell>
        </row>
        <row r="9">
          <cell r="E9">
            <v>34281</v>
          </cell>
          <cell r="J9">
            <v>36923.099999690006</v>
          </cell>
          <cell r="K9">
            <v>45726.099999690006</v>
          </cell>
          <cell r="L9">
            <v>39744.299999690003</v>
          </cell>
          <cell r="N9">
            <v>70000</v>
          </cell>
          <cell r="P9">
            <v>34281</v>
          </cell>
          <cell r="R9">
            <v>18573.244999999999</v>
          </cell>
          <cell r="S9">
            <v>17069.241000000002</v>
          </cell>
          <cell r="T9">
            <v>19032</v>
          </cell>
        </row>
        <row r="10">
          <cell r="E10">
            <v>34282</v>
          </cell>
          <cell r="J10">
            <v>36819.099999690006</v>
          </cell>
          <cell r="K10">
            <v>45606.099999690006</v>
          </cell>
          <cell r="L10">
            <v>39517.299999690003</v>
          </cell>
          <cell r="N10">
            <v>70000</v>
          </cell>
          <cell r="P10">
            <v>34282</v>
          </cell>
          <cell r="R10">
            <v>18577.173999999999</v>
          </cell>
          <cell r="S10">
            <v>16974.445</v>
          </cell>
          <cell r="T10">
            <v>19032</v>
          </cell>
        </row>
        <row r="11">
          <cell r="E11">
            <v>34283</v>
          </cell>
          <cell r="J11">
            <v>36600.099999690006</v>
          </cell>
          <cell r="K11">
            <v>45421.099999690006</v>
          </cell>
          <cell r="L11">
            <v>39250.299999690003</v>
          </cell>
          <cell r="N11">
            <v>70000</v>
          </cell>
          <cell r="P11">
            <v>34283</v>
          </cell>
          <cell r="R11">
            <v>18618.455999999998</v>
          </cell>
          <cell r="S11">
            <v>16753.598999999998</v>
          </cell>
          <cell r="T11">
            <v>19032</v>
          </cell>
        </row>
        <row r="12">
          <cell r="E12">
            <v>34284</v>
          </cell>
          <cell r="J12">
            <v>36363.099999690006</v>
          </cell>
          <cell r="K12">
            <v>45256.099999690006</v>
          </cell>
          <cell r="L12">
            <v>38990.299999690003</v>
          </cell>
          <cell r="N12">
            <v>70000</v>
          </cell>
          <cell r="P12">
            <v>34284</v>
          </cell>
          <cell r="R12">
            <v>18661.419000000002</v>
          </cell>
          <cell r="S12">
            <v>16433.625</v>
          </cell>
          <cell r="T12">
            <v>19032</v>
          </cell>
        </row>
        <row r="13">
          <cell r="E13">
            <v>34285</v>
          </cell>
          <cell r="J13">
            <v>36139.099999690006</v>
          </cell>
          <cell r="K13">
            <v>45121.099999690006</v>
          </cell>
          <cell r="L13">
            <v>38733.299999690003</v>
          </cell>
          <cell r="N13">
            <v>70000</v>
          </cell>
          <cell r="P13">
            <v>34285</v>
          </cell>
          <cell r="R13">
            <v>18622.772000000001</v>
          </cell>
          <cell r="S13">
            <v>16157.008</v>
          </cell>
          <cell r="T13">
            <v>19032</v>
          </cell>
        </row>
        <row r="14">
          <cell r="E14">
            <v>34286</v>
          </cell>
          <cell r="J14">
            <v>35920.099999690006</v>
          </cell>
          <cell r="K14">
            <v>45015.099999690006</v>
          </cell>
          <cell r="L14">
            <v>38504.299999690003</v>
          </cell>
          <cell r="N14">
            <v>70000</v>
          </cell>
          <cell r="P14">
            <v>34286</v>
          </cell>
          <cell r="R14">
            <v>18613.008000000002</v>
          </cell>
          <cell r="S14">
            <v>15867.768</v>
          </cell>
          <cell r="T14">
            <v>19032</v>
          </cell>
        </row>
        <row r="15">
          <cell r="E15">
            <v>34287</v>
          </cell>
          <cell r="J15">
            <v>35738.099999690006</v>
          </cell>
          <cell r="K15">
            <v>44912.099999690006</v>
          </cell>
          <cell r="L15">
            <v>38236.299999690003</v>
          </cell>
          <cell r="N15">
            <v>70000</v>
          </cell>
          <cell r="P15">
            <v>34287</v>
          </cell>
          <cell r="R15">
            <v>18647.429</v>
          </cell>
          <cell r="S15">
            <v>15385.304</v>
          </cell>
          <cell r="T15">
            <v>19032</v>
          </cell>
        </row>
        <row r="16">
          <cell r="E16">
            <v>34288</v>
          </cell>
          <cell r="J16">
            <v>35621.099999690006</v>
          </cell>
          <cell r="K16">
            <v>44826.099999690006</v>
          </cell>
          <cell r="L16">
            <v>37971.299999690003</v>
          </cell>
          <cell r="N16">
            <v>70000</v>
          </cell>
          <cell r="P16">
            <v>34288</v>
          </cell>
          <cell r="R16">
            <v>18610.087</v>
          </cell>
          <cell r="S16">
            <v>14788.703</v>
          </cell>
          <cell r="T16">
            <v>19032</v>
          </cell>
        </row>
        <row r="17">
          <cell r="E17">
            <v>34289</v>
          </cell>
          <cell r="J17">
            <v>35491.099999690006</v>
          </cell>
          <cell r="K17">
            <v>44737.099999690006</v>
          </cell>
          <cell r="L17">
            <v>37677.299999690003</v>
          </cell>
          <cell r="N17">
            <v>70000</v>
          </cell>
          <cell r="P17">
            <v>34289</v>
          </cell>
          <cell r="R17">
            <v>18429.364000000001</v>
          </cell>
          <cell r="S17">
            <v>14286.674000000001</v>
          </cell>
          <cell r="T17">
            <v>19032</v>
          </cell>
        </row>
        <row r="18">
          <cell r="E18">
            <v>34290</v>
          </cell>
          <cell r="J18">
            <v>35323.099999690006</v>
          </cell>
          <cell r="K18">
            <v>44609.099999690006</v>
          </cell>
          <cell r="L18">
            <v>37412.299999690003</v>
          </cell>
          <cell r="N18">
            <v>70000</v>
          </cell>
          <cell r="P18">
            <v>34290</v>
          </cell>
          <cell r="R18">
            <v>18340.965</v>
          </cell>
          <cell r="S18">
            <v>13790.996999999999</v>
          </cell>
          <cell r="T18">
            <v>19032</v>
          </cell>
        </row>
        <row r="19">
          <cell r="E19">
            <v>34291</v>
          </cell>
          <cell r="J19">
            <v>35083.099999690006</v>
          </cell>
          <cell r="K19">
            <v>44422.099999690006</v>
          </cell>
          <cell r="L19">
            <v>37156.299999690003</v>
          </cell>
          <cell r="N19">
            <v>70000</v>
          </cell>
          <cell r="P19">
            <v>34291</v>
          </cell>
          <cell r="R19">
            <v>18252.017</v>
          </cell>
          <cell r="S19">
            <v>13395.526</v>
          </cell>
          <cell r="T19">
            <v>19032</v>
          </cell>
        </row>
        <row r="20">
          <cell r="E20">
            <v>34292</v>
          </cell>
          <cell r="J20">
            <v>34847.099999690006</v>
          </cell>
          <cell r="K20">
            <v>44178.099999690006</v>
          </cell>
          <cell r="L20">
            <v>36900.299999690003</v>
          </cell>
          <cell r="N20">
            <v>70000</v>
          </cell>
          <cell r="P20">
            <v>34292</v>
          </cell>
          <cell r="R20">
            <v>18181.050999999999</v>
          </cell>
          <cell r="S20">
            <v>13050.653</v>
          </cell>
          <cell r="T20">
            <v>19032</v>
          </cell>
        </row>
        <row r="21">
          <cell r="E21">
            <v>34293</v>
          </cell>
          <cell r="J21">
            <v>34566.099999690006</v>
          </cell>
          <cell r="K21">
            <v>43877.099999690006</v>
          </cell>
          <cell r="L21">
            <v>36656.299999690003</v>
          </cell>
          <cell r="N21">
            <v>70000</v>
          </cell>
          <cell r="P21">
            <v>34293</v>
          </cell>
          <cell r="R21">
            <v>18182.721000000001</v>
          </cell>
          <cell r="S21">
            <v>12877.277</v>
          </cell>
          <cell r="T21">
            <v>19032</v>
          </cell>
        </row>
        <row r="22">
          <cell r="E22">
            <v>34294</v>
          </cell>
          <cell r="J22">
            <v>34341.099999690006</v>
          </cell>
          <cell r="K22">
            <v>43659.099999690006</v>
          </cell>
          <cell r="L22">
            <v>36401.299999690003</v>
          </cell>
          <cell r="N22">
            <v>70000</v>
          </cell>
          <cell r="P22">
            <v>34294</v>
          </cell>
          <cell r="R22">
            <v>18128.492999999999</v>
          </cell>
          <cell r="S22">
            <v>12675.968000000001</v>
          </cell>
          <cell r="T22">
            <v>19032</v>
          </cell>
        </row>
        <row r="23">
          <cell r="E23">
            <v>34295</v>
          </cell>
          <cell r="J23">
            <v>34200.099999690006</v>
          </cell>
          <cell r="K23">
            <v>43423.099999690006</v>
          </cell>
          <cell r="L23">
            <v>36094.299999690003</v>
          </cell>
          <cell r="N23">
            <v>70000</v>
          </cell>
          <cell r="P23">
            <v>34295</v>
          </cell>
          <cell r="R23">
            <v>17970.007000000001</v>
          </cell>
          <cell r="S23">
            <v>12458.334999999999</v>
          </cell>
          <cell r="T23">
            <v>19032</v>
          </cell>
        </row>
        <row r="24">
          <cell r="E24">
            <v>34296</v>
          </cell>
          <cell r="J24">
            <v>33989.099999690006</v>
          </cell>
          <cell r="K24">
            <v>43162.099999690006</v>
          </cell>
          <cell r="L24">
            <v>35822.299999690003</v>
          </cell>
          <cell r="N24">
            <v>70000</v>
          </cell>
          <cell r="P24">
            <v>34296</v>
          </cell>
          <cell r="R24">
            <v>17901.473000000002</v>
          </cell>
          <cell r="S24">
            <v>12525.808000000001</v>
          </cell>
          <cell r="T24">
            <v>19032</v>
          </cell>
        </row>
        <row r="25">
          <cell r="E25">
            <v>34297</v>
          </cell>
          <cell r="J25">
            <v>33733.099999690006</v>
          </cell>
          <cell r="K25">
            <v>42911.099999690006</v>
          </cell>
          <cell r="L25">
            <v>35612.299999690003</v>
          </cell>
          <cell r="N25">
            <v>70000</v>
          </cell>
          <cell r="P25">
            <v>34297</v>
          </cell>
          <cell r="R25">
            <v>17879.573</v>
          </cell>
          <cell r="S25">
            <v>12588.675999999999</v>
          </cell>
          <cell r="T25">
            <v>19032</v>
          </cell>
        </row>
        <row r="26">
          <cell r="E26">
            <v>34298</v>
          </cell>
          <cell r="J26">
            <v>33474.099999690006</v>
          </cell>
          <cell r="K26">
            <v>42660.099999690006</v>
          </cell>
          <cell r="L26">
            <v>35387.299999690003</v>
          </cell>
          <cell r="N26">
            <v>70000</v>
          </cell>
          <cell r="P26">
            <v>34298</v>
          </cell>
          <cell r="R26">
            <v>17963.344000000001</v>
          </cell>
          <cell r="S26">
            <v>12553.359</v>
          </cell>
          <cell r="T26">
            <v>19032</v>
          </cell>
        </row>
        <row r="27">
          <cell r="E27">
            <v>34299</v>
          </cell>
          <cell r="J27">
            <v>33232.099999690006</v>
          </cell>
          <cell r="K27">
            <v>42453.099999690006</v>
          </cell>
          <cell r="L27">
            <v>35156.299999690003</v>
          </cell>
          <cell r="N27">
            <v>70000</v>
          </cell>
          <cell r="P27">
            <v>34299</v>
          </cell>
          <cell r="R27">
            <v>18015.138999999999</v>
          </cell>
          <cell r="S27">
            <v>12653.647000000001</v>
          </cell>
          <cell r="T27">
            <v>19032</v>
          </cell>
        </row>
        <row r="28">
          <cell r="E28">
            <v>34300</v>
          </cell>
          <cell r="J28">
            <v>33119.099999690006</v>
          </cell>
          <cell r="K28">
            <v>42264.099999690006</v>
          </cell>
          <cell r="L28">
            <v>34944.299999690003</v>
          </cell>
          <cell r="N28">
            <v>70000</v>
          </cell>
          <cell r="P28">
            <v>34300</v>
          </cell>
          <cell r="R28">
            <v>18025.138999999999</v>
          </cell>
          <cell r="S28">
            <v>12529.501</v>
          </cell>
          <cell r="T28">
            <v>19032</v>
          </cell>
        </row>
        <row r="29">
          <cell r="E29">
            <v>34301</v>
          </cell>
          <cell r="J29">
            <v>32999.099999690006</v>
          </cell>
          <cell r="K29">
            <v>42031.099999690006</v>
          </cell>
          <cell r="L29">
            <v>34731.299999690003</v>
          </cell>
          <cell r="N29">
            <v>70000</v>
          </cell>
          <cell r="P29">
            <v>34301</v>
          </cell>
          <cell r="R29">
            <v>18109.803</v>
          </cell>
          <cell r="S29">
            <v>12362.098</v>
          </cell>
          <cell r="T29">
            <v>19032</v>
          </cell>
        </row>
        <row r="30">
          <cell r="E30">
            <v>34302</v>
          </cell>
          <cell r="J30">
            <v>32855.099999690006</v>
          </cell>
          <cell r="K30">
            <v>41775.099999690006</v>
          </cell>
          <cell r="L30">
            <v>34478.299999690003</v>
          </cell>
          <cell r="N30">
            <v>70000</v>
          </cell>
          <cell r="P30">
            <v>34302</v>
          </cell>
          <cell r="R30">
            <v>18139.971000000001</v>
          </cell>
          <cell r="S30">
            <v>12295.094999999999</v>
          </cell>
          <cell r="T30">
            <v>19032</v>
          </cell>
        </row>
        <row r="31">
          <cell r="E31">
            <v>34303</v>
          </cell>
          <cell r="J31">
            <v>32639.099999690006</v>
          </cell>
          <cell r="K31">
            <v>41528.099999690006</v>
          </cell>
          <cell r="L31">
            <v>34214.299999690003</v>
          </cell>
          <cell r="N31">
            <v>70000</v>
          </cell>
          <cell r="P31">
            <v>34303</v>
          </cell>
          <cell r="R31">
            <v>18099.721000000001</v>
          </cell>
          <cell r="S31">
            <v>12382.495000000001</v>
          </cell>
          <cell r="T31">
            <v>19032</v>
          </cell>
        </row>
        <row r="32">
          <cell r="E32">
            <v>34304</v>
          </cell>
          <cell r="J32">
            <v>32436.099999690006</v>
          </cell>
          <cell r="K32">
            <v>41277.099999690006</v>
          </cell>
          <cell r="L32">
            <v>33952.299999690003</v>
          </cell>
          <cell r="N32">
            <v>70000</v>
          </cell>
          <cell r="P32">
            <v>34304</v>
          </cell>
          <cell r="R32">
            <v>18072.316999999999</v>
          </cell>
          <cell r="S32">
            <v>12702.215</v>
          </cell>
          <cell r="T32">
            <v>19032</v>
          </cell>
        </row>
        <row r="33">
          <cell r="E33">
            <v>34305</v>
          </cell>
          <cell r="J33">
            <v>32212.099999690006</v>
          </cell>
          <cell r="K33">
            <v>40936.099999690006</v>
          </cell>
          <cell r="L33">
            <v>33645.127500222407</v>
          </cell>
          <cell r="N33">
            <v>70000</v>
          </cell>
          <cell r="P33">
            <v>34305</v>
          </cell>
          <cell r="R33">
            <v>18012.902999999998</v>
          </cell>
          <cell r="S33">
            <v>12934.201999999999</v>
          </cell>
          <cell r="T33">
            <v>19032</v>
          </cell>
        </row>
        <row r="34">
          <cell r="E34">
            <v>34306</v>
          </cell>
          <cell r="J34">
            <v>31942.099999690006</v>
          </cell>
          <cell r="K34">
            <v>40586.099999690006</v>
          </cell>
          <cell r="L34">
            <v>33324.832334466744</v>
          </cell>
          <cell r="N34">
            <v>70000</v>
          </cell>
          <cell r="P34">
            <v>34306</v>
          </cell>
          <cell r="R34">
            <v>17862.495999999999</v>
          </cell>
          <cell r="S34">
            <v>12952.942999999999</v>
          </cell>
          <cell r="T34">
            <v>19032</v>
          </cell>
        </row>
        <row r="35">
          <cell r="E35">
            <v>34307</v>
          </cell>
          <cell r="J35">
            <v>31721.099999690006</v>
          </cell>
          <cell r="K35">
            <v>40231.099999690006</v>
          </cell>
          <cell r="L35">
            <v>32979.537168711082</v>
          </cell>
          <cell r="N35">
            <v>70000</v>
          </cell>
          <cell r="P35">
            <v>34307</v>
          </cell>
          <cell r="R35">
            <v>17842.936000000002</v>
          </cell>
          <cell r="S35">
            <v>12766.456</v>
          </cell>
          <cell r="T35">
            <v>19032</v>
          </cell>
        </row>
        <row r="36">
          <cell r="E36">
            <v>34308</v>
          </cell>
          <cell r="J36">
            <v>31508.099999690006</v>
          </cell>
          <cell r="K36">
            <v>39863.099999690006</v>
          </cell>
          <cell r="L36">
            <v>32631.24200295542</v>
          </cell>
          <cell r="N36">
            <v>70000</v>
          </cell>
          <cell r="P36">
            <v>34308</v>
          </cell>
          <cell r="R36">
            <v>17831.080000000002</v>
          </cell>
          <cell r="S36">
            <v>12724.505999999999</v>
          </cell>
          <cell r="T36">
            <v>19032</v>
          </cell>
        </row>
        <row r="37">
          <cell r="E37">
            <v>34309</v>
          </cell>
          <cell r="J37">
            <v>31337.099999690006</v>
          </cell>
          <cell r="K37">
            <v>39500.099999690006</v>
          </cell>
          <cell r="L37">
            <v>32283.577702536593</v>
          </cell>
          <cell r="N37">
            <v>70000</v>
          </cell>
          <cell r="P37">
            <v>34309</v>
          </cell>
          <cell r="R37">
            <v>17758.451000000001</v>
          </cell>
          <cell r="S37">
            <v>12705.21</v>
          </cell>
          <cell r="T37">
            <v>19032</v>
          </cell>
        </row>
        <row r="38">
          <cell r="E38">
            <v>34310</v>
          </cell>
          <cell r="J38">
            <v>31113.099999690006</v>
          </cell>
          <cell r="K38">
            <v>39143.099999690006</v>
          </cell>
          <cell r="L38">
            <v>31935.672044838007</v>
          </cell>
          <cell r="N38">
            <v>70000</v>
          </cell>
          <cell r="P38">
            <v>34310</v>
          </cell>
          <cell r="R38">
            <v>17605.496999999999</v>
          </cell>
          <cell r="S38">
            <v>12645.734</v>
          </cell>
          <cell r="T38">
            <v>19032</v>
          </cell>
        </row>
        <row r="39">
          <cell r="E39">
            <v>34311</v>
          </cell>
          <cell r="J39">
            <v>30898.099999690006</v>
          </cell>
          <cell r="K39">
            <v>38791.099999690006</v>
          </cell>
          <cell r="L39">
            <v>31603.434307917443</v>
          </cell>
          <cell r="N39">
            <v>70000</v>
          </cell>
          <cell r="P39">
            <v>34311</v>
          </cell>
          <cell r="R39">
            <v>17442.721000000001</v>
          </cell>
          <cell r="S39">
            <v>12691.605</v>
          </cell>
          <cell r="T39">
            <v>19032</v>
          </cell>
        </row>
        <row r="40">
          <cell r="E40">
            <v>34312</v>
          </cell>
          <cell r="J40">
            <v>30629.099999690006</v>
          </cell>
          <cell r="K40">
            <v>38452.099999690006</v>
          </cell>
          <cell r="L40">
            <v>31272.562156288281</v>
          </cell>
          <cell r="N40">
            <v>70000</v>
          </cell>
          <cell r="P40">
            <v>34312</v>
          </cell>
          <cell r="R40">
            <v>17401.073</v>
          </cell>
          <cell r="S40">
            <v>12752.08</v>
          </cell>
          <cell r="T40">
            <v>19032</v>
          </cell>
        </row>
        <row r="41">
          <cell r="E41">
            <v>34313</v>
          </cell>
          <cell r="J41">
            <v>30348.099999690006</v>
          </cell>
          <cell r="K41">
            <v>38091.099999690006</v>
          </cell>
          <cell r="L41">
            <v>30931.415638221977</v>
          </cell>
          <cell r="N41">
            <v>70000</v>
          </cell>
          <cell r="P41">
            <v>34313</v>
          </cell>
          <cell r="R41">
            <v>17417.651000000002</v>
          </cell>
          <cell r="S41">
            <v>12715.714</v>
          </cell>
          <cell r="T41">
            <v>19032</v>
          </cell>
        </row>
        <row r="42">
          <cell r="E42">
            <v>34314</v>
          </cell>
          <cell r="J42">
            <v>30063.099999690006</v>
          </cell>
          <cell r="K42">
            <v>37709.099999690006</v>
          </cell>
          <cell r="L42">
            <v>30630.269120155674</v>
          </cell>
          <cell r="N42">
            <v>70000</v>
          </cell>
          <cell r="P42">
            <v>34314</v>
          </cell>
          <cell r="R42">
            <v>17462.921999999999</v>
          </cell>
          <cell r="S42">
            <v>12461.147000000001</v>
          </cell>
          <cell r="T42">
            <v>19032</v>
          </cell>
        </row>
        <row r="43">
          <cell r="E43">
            <v>34315</v>
          </cell>
          <cell r="J43">
            <v>29851.099999690006</v>
          </cell>
          <cell r="K43">
            <v>37314.099999690006</v>
          </cell>
          <cell r="L43">
            <v>30279.12260208937</v>
          </cell>
          <cell r="N43">
            <v>70000</v>
          </cell>
          <cell r="P43">
            <v>34315</v>
          </cell>
          <cell r="R43">
            <v>17447.767</v>
          </cell>
          <cell r="S43">
            <v>12260.239</v>
          </cell>
          <cell r="T43">
            <v>19032</v>
          </cell>
        </row>
        <row r="44">
          <cell r="E44">
            <v>34316</v>
          </cell>
          <cell r="J44">
            <v>29651.099999690006</v>
          </cell>
          <cell r="K44">
            <v>36998.099999690006</v>
          </cell>
          <cell r="L44">
            <v>29931.250450460208</v>
          </cell>
          <cell r="N44">
            <v>70000</v>
          </cell>
          <cell r="P44">
            <v>34316</v>
          </cell>
          <cell r="R44">
            <v>17260.215</v>
          </cell>
          <cell r="S44">
            <v>12130.121999999999</v>
          </cell>
          <cell r="T44">
            <v>19032</v>
          </cell>
        </row>
        <row r="45">
          <cell r="E45">
            <v>34317</v>
          </cell>
          <cell r="J45">
            <v>29473.099999690006</v>
          </cell>
          <cell r="K45">
            <v>36629.099999690006</v>
          </cell>
          <cell r="L45">
            <v>29584.550940273512</v>
          </cell>
          <cell r="N45">
            <v>70000</v>
          </cell>
          <cell r="P45">
            <v>34317</v>
          </cell>
          <cell r="R45">
            <v>17080.024000000001</v>
          </cell>
          <cell r="S45">
            <v>12054.555</v>
          </cell>
          <cell r="T45">
            <v>19032</v>
          </cell>
        </row>
        <row r="46">
          <cell r="E46">
            <v>34318</v>
          </cell>
          <cell r="J46">
            <v>29219.099999690006</v>
          </cell>
          <cell r="K46">
            <v>36270.099999690006</v>
          </cell>
          <cell r="L46">
            <v>29247.503449679345</v>
          </cell>
          <cell r="N46">
            <v>70000</v>
          </cell>
          <cell r="P46">
            <v>34318</v>
          </cell>
          <cell r="R46">
            <v>17098.537</v>
          </cell>
          <cell r="S46">
            <v>11946.183999999999</v>
          </cell>
          <cell r="T46">
            <v>19032</v>
          </cell>
        </row>
        <row r="47">
          <cell r="E47">
            <v>34319</v>
          </cell>
          <cell r="J47">
            <v>29002.099999690006</v>
          </cell>
          <cell r="K47">
            <v>35913.099999690006</v>
          </cell>
          <cell r="L47">
            <v>28918.372335886488</v>
          </cell>
          <cell r="N47">
            <v>70000</v>
          </cell>
          <cell r="P47">
            <v>34319</v>
          </cell>
          <cell r="R47">
            <v>17016.723000000002</v>
          </cell>
          <cell r="S47">
            <v>12041.050999999999</v>
          </cell>
          <cell r="T47">
            <v>19032</v>
          </cell>
        </row>
        <row r="48">
          <cell r="E48">
            <v>34320</v>
          </cell>
          <cell r="J48">
            <v>28784.099999690006</v>
          </cell>
          <cell r="K48">
            <v>35553.099999690006</v>
          </cell>
          <cell r="L48">
            <v>28583.241222093631</v>
          </cell>
          <cell r="N48">
            <v>70000</v>
          </cell>
          <cell r="P48">
            <v>34320</v>
          </cell>
          <cell r="R48">
            <v>17107.311000000002</v>
          </cell>
          <cell r="S48">
            <v>12139.246999999999</v>
          </cell>
          <cell r="T48">
            <v>19032</v>
          </cell>
        </row>
        <row r="49">
          <cell r="E49">
            <v>34321</v>
          </cell>
          <cell r="J49">
            <v>28565.099999690006</v>
          </cell>
          <cell r="K49">
            <v>35186.099999690006</v>
          </cell>
          <cell r="L49">
            <v>28274.110108300774</v>
          </cell>
          <cell r="N49">
            <v>70000</v>
          </cell>
          <cell r="P49">
            <v>34321</v>
          </cell>
          <cell r="R49">
            <v>17098.009999999998</v>
          </cell>
          <cell r="S49">
            <v>12395.598</v>
          </cell>
          <cell r="T49">
            <v>19032</v>
          </cell>
        </row>
        <row r="50">
          <cell r="E50">
            <v>34322</v>
          </cell>
          <cell r="J50">
            <v>28280.099999690006</v>
          </cell>
          <cell r="K50">
            <v>34832.099999690006</v>
          </cell>
          <cell r="L50">
            <v>27948.978994507917</v>
          </cell>
          <cell r="N50">
            <v>70000</v>
          </cell>
          <cell r="P50">
            <v>34322</v>
          </cell>
          <cell r="R50">
            <v>17061.226999999999</v>
          </cell>
          <cell r="S50">
            <v>12306.16</v>
          </cell>
          <cell r="T50">
            <v>19032</v>
          </cell>
        </row>
        <row r="51">
          <cell r="E51">
            <v>34323</v>
          </cell>
          <cell r="J51">
            <v>28073.099999690006</v>
          </cell>
          <cell r="K51">
            <v>34479.099999690006</v>
          </cell>
          <cell r="L51">
            <v>27655.84788071506</v>
          </cell>
          <cell r="N51">
            <v>70000</v>
          </cell>
          <cell r="P51">
            <v>34323</v>
          </cell>
          <cell r="R51">
            <v>17011.427</v>
          </cell>
          <cell r="S51">
            <v>12058.394</v>
          </cell>
          <cell r="T51">
            <v>19032</v>
          </cell>
        </row>
        <row r="52">
          <cell r="E52">
            <v>34324</v>
          </cell>
          <cell r="J52">
            <v>27794.099999690006</v>
          </cell>
          <cell r="K52">
            <v>34119.099999690006</v>
          </cell>
          <cell r="L52">
            <v>27318.969695153904</v>
          </cell>
          <cell r="N52">
            <v>70000</v>
          </cell>
          <cell r="P52">
            <v>34324</v>
          </cell>
          <cell r="R52">
            <v>16956.350999999999</v>
          </cell>
          <cell r="S52">
            <v>12027.384</v>
          </cell>
          <cell r="T52">
            <v>19032</v>
          </cell>
        </row>
        <row r="53">
          <cell r="E53">
            <v>34325</v>
          </cell>
          <cell r="J53">
            <v>27513.099999690006</v>
          </cell>
          <cell r="K53">
            <v>33751.099999690006</v>
          </cell>
          <cell r="L53">
            <v>26970.091509592748</v>
          </cell>
          <cell r="N53">
            <v>70000</v>
          </cell>
          <cell r="P53">
            <v>34325</v>
          </cell>
          <cell r="R53">
            <v>16836.621999999999</v>
          </cell>
          <cell r="S53">
            <v>12188.062</v>
          </cell>
          <cell r="T53">
            <v>19032</v>
          </cell>
        </row>
        <row r="54">
          <cell r="E54">
            <v>34326</v>
          </cell>
          <cell r="J54">
            <v>27225.099999690006</v>
          </cell>
          <cell r="K54">
            <v>33370.099999690006</v>
          </cell>
          <cell r="L54">
            <v>26665.188478429263</v>
          </cell>
          <cell r="N54">
            <v>70000</v>
          </cell>
          <cell r="P54">
            <v>34326</v>
          </cell>
          <cell r="R54">
            <v>16700.121999999999</v>
          </cell>
          <cell r="S54">
            <v>12447.308000000001</v>
          </cell>
          <cell r="T54">
            <v>19032</v>
          </cell>
        </row>
        <row r="55">
          <cell r="E55">
            <v>34327</v>
          </cell>
          <cell r="J55">
            <v>26935.099999690006</v>
          </cell>
          <cell r="K55">
            <v>32997.099999690006</v>
          </cell>
          <cell r="L55">
            <v>26347.937466858311</v>
          </cell>
          <cell r="N55">
            <v>70000</v>
          </cell>
          <cell r="P55">
            <v>34327</v>
          </cell>
          <cell r="R55">
            <v>16670.896000000001</v>
          </cell>
          <cell r="S55">
            <v>12747.923000000001</v>
          </cell>
          <cell r="T55">
            <v>19032</v>
          </cell>
        </row>
        <row r="56">
          <cell r="E56">
            <v>34328</v>
          </cell>
          <cell r="J56">
            <v>26924.099999690006</v>
          </cell>
          <cell r="K56">
            <v>32617.099999690006</v>
          </cell>
          <cell r="L56">
            <v>26112.686455287359</v>
          </cell>
          <cell r="N56">
            <v>70000</v>
          </cell>
          <cell r="P56">
            <v>34328</v>
          </cell>
          <cell r="R56">
            <v>16667.04</v>
          </cell>
          <cell r="S56">
            <v>13095.528</v>
          </cell>
          <cell r="T56">
            <v>19032</v>
          </cell>
        </row>
        <row r="57">
          <cell r="E57">
            <v>34329</v>
          </cell>
          <cell r="J57">
            <v>26641.099999690006</v>
          </cell>
          <cell r="K57">
            <v>32323.099999690006</v>
          </cell>
          <cell r="L57">
            <v>25837.435443716407</v>
          </cell>
          <cell r="N57">
            <v>70000</v>
          </cell>
          <cell r="P57">
            <v>34329</v>
          </cell>
          <cell r="R57">
            <v>16644.338</v>
          </cell>
          <cell r="S57">
            <v>13426.371999999999</v>
          </cell>
          <cell r="T57">
            <v>19032</v>
          </cell>
        </row>
        <row r="58">
          <cell r="E58">
            <v>34330</v>
          </cell>
          <cell r="J58">
            <v>26436.099999690006</v>
          </cell>
          <cell r="K58">
            <v>31957.099999690006</v>
          </cell>
          <cell r="L58">
            <v>25646.290913298293</v>
          </cell>
          <cell r="N58">
            <v>70000</v>
          </cell>
          <cell r="P58">
            <v>34330</v>
          </cell>
          <cell r="R58">
            <v>16477.261999999999</v>
          </cell>
          <cell r="S58">
            <v>13737.082</v>
          </cell>
          <cell r="T58">
            <v>19032</v>
          </cell>
        </row>
        <row r="59">
          <cell r="E59">
            <v>34331</v>
          </cell>
          <cell r="J59">
            <v>26220.099999690006</v>
          </cell>
          <cell r="K59">
            <v>31586.099999690006</v>
          </cell>
          <cell r="L59">
            <v>25415.039901727341</v>
          </cell>
          <cell r="N59">
            <v>70000</v>
          </cell>
          <cell r="P59">
            <v>34331</v>
          </cell>
          <cell r="R59">
            <v>16422.056</v>
          </cell>
          <cell r="S59">
            <v>13937.833000000001</v>
          </cell>
          <cell r="T59">
            <v>19032</v>
          </cell>
        </row>
        <row r="60">
          <cell r="E60">
            <v>34332</v>
          </cell>
          <cell r="J60">
            <v>26031.099999690006</v>
          </cell>
          <cell r="K60">
            <v>31226.099999690006</v>
          </cell>
          <cell r="L60">
            <v>25075.416206121463</v>
          </cell>
          <cell r="N60">
            <v>70000</v>
          </cell>
          <cell r="P60">
            <v>34332</v>
          </cell>
          <cell r="R60">
            <v>16225.343000000001</v>
          </cell>
          <cell r="S60">
            <v>14142.870999999999</v>
          </cell>
          <cell r="T60">
            <v>19032</v>
          </cell>
        </row>
        <row r="61">
          <cell r="E61">
            <v>34333</v>
          </cell>
          <cell r="J61">
            <v>25833.099999690006</v>
          </cell>
          <cell r="K61">
            <v>30859.099999690006</v>
          </cell>
          <cell r="L61">
            <v>24761.23447828729</v>
          </cell>
          <cell r="N61">
            <v>70000</v>
          </cell>
          <cell r="P61">
            <v>34333</v>
          </cell>
          <cell r="R61">
            <v>16203.759</v>
          </cell>
          <cell r="S61">
            <v>14404.066000000001</v>
          </cell>
          <cell r="T61">
            <v>19032</v>
          </cell>
        </row>
        <row r="62">
          <cell r="E62">
            <v>34334</v>
          </cell>
          <cell r="J62">
            <v>25597.099999690006</v>
          </cell>
          <cell r="K62">
            <v>30513.099999690006</v>
          </cell>
          <cell r="L62">
            <v>24482.357073587922</v>
          </cell>
          <cell r="N62">
            <v>70000</v>
          </cell>
          <cell r="P62">
            <v>34334</v>
          </cell>
          <cell r="R62">
            <v>16181.895</v>
          </cell>
          <cell r="S62">
            <v>14693.398999999999</v>
          </cell>
          <cell r="T62">
            <v>19032</v>
          </cell>
        </row>
        <row r="63">
          <cell r="E63">
            <v>33970</v>
          </cell>
          <cell r="J63">
            <v>25341.099999690006</v>
          </cell>
          <cell r="K63">
            <v>30166.099999690006</v>
          </cell>
          <cell r="L63">
            <v>24223.479668888554</v>
          </cell>
          <cell r="N63">
            <v>70000</v>
          </cell>
          <cell r="P63">
            <v>33970</v>
          </cell>
          <cell r="R63">
            <v>16065.489</v>
          </cell>
          <cell r="S63">
            <v>14822.893</v>
          </cell>
          <cell r="T63">
            <v>19032</v>
          </cell>
        </row>
        <row r="64">
          <cell r="E64">
            <v>33971</v>
          </cell>
          <cell r="J64">
            <v>25129.099999690006</v>
          </cell>
          <cell r="K64">
            <v>29930.099999690006</v>
          </cell>
          <cell r="L64">
            <v>24035.780158701858</v>
          </cell>
          <cell r="N64">
            <v>70000</v>
          </cell>
          <cell r="P64">
            <v>33971</v>
          </cell>
          <cell r="R64">
            <v>16004.324000000001</v>
          </cell>
          <cell r="S64">
            <v>14806.986999999999</v>
          </cell>
          <cell r="T64">
            <v>19032</v>
          </cell>
        </row>
        <row r="65">
          <cell r="E65">
            <v>33972</v>
          </cell>
          <cell r="J65">
            <v>24895.099999690006</v>
          </cell>
          <cell r="K65">
            <v>29654.099999690006</v>
          </cell>
          <cell r="L65">
            <v>23888.080648515162</v>
          </cell>
          <cell r="N65">
            <v>70000</v>
          </cell>
          <cell r="P65">
            <v>33972</v>
          </cell>
          <cell r="R65">
            <v>15838.714</v>
          </cell>
          <cell r="S65">
            <v>14718.616</v>
          </cell>
          <cell r="T65">
            <v>19032</v>
          </cell>
        </row>
        <row r="66">
          <cell r="E66">
            <v>33973</v>
          </cell>
          <cell r="J66">
            <v>24645.099999690006</v>
          </cell>
          <cell r="K66">
            <v>29337.099999690006</v>
          </cell>
          <cell r="L66">
            <v>23675.826087572448</v>
          </cell>
          <cell r="N66">
            <v>70000</v>
          </cell>
          <cell r="P66">
            <v>33973</v>
          </cell>
          <cell r="R66">
            <v>15783.415999999999</v>
          </cell>
          <cell r="S66">
            <v>14629.785</v>
          </cell>
          <cell r="T66">
            <v>19032</v>
          </cell>
        </row>
        <row r="67">
          <cell r="E67">
            <v>33974</v>
          </cell>
          <cell r="J67">
            <v>24417.099999690006</v>
          </cell>
          <cell r="K67">
            <v>29076.099999690006</v>
          </cell>
          <cell r="L67">
            <v>23362.453900449567</v>
          </cell>
          <cell r="N67">
            <v>70000</v>
          </cell>
          <cell r="P67">
            <v>33974</v>
          </cell>
          <cell r="R67">
            <v>15542.785</v>
          </cell>
          <cell r="S67">
            <v>14598.629000000001</v>
          </cell>
          <cell r="T67">
            <v>19032</v>
          </cell>
        </row>
        <row r="68">
          <cell r="E68">
            <v>33975</v>
          </cell>
          <cell r="J68">
            <v>24159.099999690006</v>
          </cell>
          <cell r="K68">
            <v>28755.099999690006</v>
          </cell>
          <cell r="L68">
            <v>23071.111102124873</v>
          </cell>
          <cell r="N68">
            <v>70000</v>
          </cell>
          <cell r="P68">
            <v>33975</v>
          </cell>
          <cell r="R68">
            <v>15143.37</v>
          </cell>
          <cell r="S68">
            <v>15432.74</v>
          </cell>
          <cell r="T68">
            <v>19032</v>
          </cell>
        </row>
        <row r="69">
          <cell r="E69">
            <v>33976</v>
          </cell>
          <cell r="J69">
            <v>23925.099999690006</v>
          </cell>
          <cell r="K69">
            <v>28421.099999690006</v>
          </cell>
          <cell r="L69">
            <v>22725.955000754817</v>
          </cell>
          <cell r="N69">
            <v>70000</v>
          </cell>
          <cell r="P69">
            <v>33976</v>
          </cell>
          <cell r="R69">
            <v>14979.941000000001</v>
          </cell>
          <cell r="S69">
            <v>15330.227999999999</v>
          </cell>
          <cell r="T69">
            <v>19032</v>
          </cell>
        </row>
        <row r="70">
          <cell r="E70">
            <v>33977</v>
          </cell>
          <cell r="J70">
            <v>23662.099999690006</v>
          </cell>
          <cell r="K70">
            <v>28088.099999690006</v>
          </cell>
          <cell r="L70">
            <v>22379.798899384761</v>
          </cell>
          <cell r="N70">
            <v>70000</v>
          </cell>
          <cell r="P70">
            <v>33977</v>
          </cell>
          <cell r="R70">
            <v>15083.178</v>
          </cell>
          <cell r="S70">
            <v>15198.704</v>
          </cell>
          <cell r="T70">
            <v>19032</v>
          </cell>
        </row>
        <row r="71">
          <cell r="E71">
            <v>33978</v>
          </cell>
          <cell r="J71">
            <v>23488.099999690006</v>
          </cell>
          <cell r="K71">
            <v>27807.099999690006</v>
          </cell>
          <cell r="L71">
            <v>22031.642798014705</v>
          </cell>
          <cell r="N71">
            <v>70000</v>
          </cell>
          <cell r="P71">
            <v>33978</v>
          </cell>
          <cell r="R71">
            <v>14840.511</v>
          </cell>
          <cell r="S71">
            <v>15326.183999999999</v>
          </cell>
          <cell r="T71">
            <v>19032</v>
          </cell>
        </row>
        <row r="72">
          <cell r="E72">
            <v>33979</v>
          </cell>
          <cell r="J72">
            <v>23311.099999690006</v>
          </cell>
          <cell r="K72">
            <v>27485.099999690006</v>
          </cell>
          <cell r="L72">
            <v>21739.345005723942</v>
          </cell>
          <cell r="N72">
            <v>70000</v>
          </cell>
          <cell r="P72">
            <v>33979</v>
          </cell>
          <cell r="R72">
            <v>14405.523999999999</v>
          </cell>
          <cell r="S72">
            <v>15196.962</v>
          </cell>
          <cell r="T72">
            <v>19032</v>
          </cell>
        </row>
        <row r="73">
          <cell r="E73">
            <v>33980</v>
          </cell>
          <cell r="J73">
            <v>23066.099999690006</v>
          </cell>
          <cell r="K73">
            <v>27142.099999690006</v>
          </cell>
          <cell r="L73">
            <v>21440.645495537246</v>
          </cell>
          <cell r="N73">
            <v>70000</v>
          </cell>
          <cell r="P73">
            <v>33980</v>
          </cell>
          <cell r="R73">
            <v>13918.893</v>
          </cell>
          <cell r="S73">
            <v>15051.306</v>
          </cell>
          <cell r="T73">
            <v>19032</v>
          </cell>
        </row>
        <row r="74">
          <cell r="E74">
            <v>33981</v>
          </cell>
          <cell r="J74">
            <v>22874.099999690006</v>
          </cell>
          <cell r="K74">
            <v>26788.099999690006</v>
          </cell>
          <cell r="L74">
            <v>21136.938886607026</v>
          </cell>
          <cell r="N74">
            <v>70000</v>
          </cell>
          <cell r="P74">
            <v>33981</v>
          </cell>
          <cell r="R74">
            <v>13447.384</v>
          </cell>
          <cell r="S74">
            <v>14976.638000000001</v>
          </cell>
          <cell r="T74">
            <v>19032</v>
          </cell>
        </row>
        <row r="75">
          <cell r="E75">
            <v>33982</v>
          </cell>
          <cell r="J75">
            <v>22738.099999690006</v>
          </cell>
          <cell r="K75">
            <v>26428.099999690006</v>
          </cell>
          <cell r="L75">
            <v>20842.23937642033</v>
          </cell>
          <cell r="N75">
            <v>70000</v>
          </cell>
          <cell r="P75">
            <v>33982</v>
          </cell>
          <cell r="R75">
            <v>13089.707</v>
          </cell>
          <cell r="S75">
            <v>14900.695</v>
          </cell>
          <cell r="T75">
            <v>19032</v>
          </cell>
        </row>
        <row r="76">
          <cell r="E76">
            <v>33983</v>
          </cell>
          <cell r="J76">
            <v>22500.099999690006</v>
          </cell>
          <cell r="K76">
            <v>26078.099999690006</v>
          </cell>
          <cell r="L76">
            <v>20555.539866233634</v>
          </cell>
          <cell r="N76">
            <v>70000</v>
          </cell>
          <cell r="P76">
            <v>33983</v>
          </cell>
          <cell r="R76">
            <v>12868.154</v>
          </cell>
          <cell r="S76">
            <v>14786.797</v>
          </cell>
          <cell r="T76">
            <v>19032</v>
          </cell>
        </row>
        <row r="77">
          <cell r="E77">
            <v>33984</v>
          </cell>
          <cell r="J77">
            <v>22202.099999690006</v>
          </cell>
          <cell r="K77">
            <v>25749.099999690006</v>
          </cell>
          <cell r="L77">
            <v>20287.840356046938</v>
          </cell>
          <cell r="N77">
            <v>70000</v>
          </cell>
          <cell r="P77">
            <v>33984</v>
          </cell>
          <cell r="R77">
            <v>12692.022999999999</v>
          </cell>
          <cell r="S77">
            <v>14133.906000000001</v>
          </cell>
          <cell r="T77">
            <v>19032</v>
          </cell>
        </row>
        <row r="78">
          <cell r="E78">
            <v>33985</v>
          </cell>
          <cell r="J78">
            <v>22000.099999690006</v>
          </cell>
          <cell r="K78">
            <v>25413.099999690006</v>
          </cell>
          <cell r="L78">
            <v>19997.140845860242</v>
          </cell>
          <cell r="N78">
            <v>70000</v>
          </cell>
          <cell r="P78">
            <v>33985</v>
          </cell>
          <cell r="R78">
            <v>12548.566999999999</v>
          </cell>
          <cell r="S78">
            <v>14037.666999999999</v>
          </cell>
          <cell r="T78">
            <v>19032</v>
          </cell>
        </row>
        <row r="79">
          <cell r="E79">
            <v>33986</v>
          </cell>
          <cell r="J79">
            <v>21809.099999690006</v>
          </cell>
          <cell r="K79">
            <v>25078.099999690006</v>
          </cell>
          <cell r="L79">
            <v>19707.441335673546</v>
          </cell>
          <cell r="N79">
            <v>70000</v>
          </cell>
          <cell r="P79">
            <v>33986</v>
          </cell>
          <cell r="R79">
            <v>12351.522000000001</v>
          </cell>
          <cell r="S79">
            <v>13841.746999999999</v>
          </cell>
          <cell r="T79">
            <v>19032</v>
          </cell>
        </row>
        <row r="80">
          <cell r="E80">
            <v>33987</v>
          </cell>
          <cell r="J80">
            <v>21530.099999690006</v>
          </cell>
          <cell r="K80">
            <v>24807.099999690006</v>
          </cell>
          <cell r="L80">
            <v>19296.290771323434</v>
          </cell>
          <cell r="N80">
            <v>70000</v>
          </cell>
          <cell r="P80">
            <v>33987</v>
          </cell>
          <cell r="R80">
            <v>11993.428</v>
          </cell>
          <cell r="S80">
            <v>13834.902</v>
          </cell>
          <cell r="T80">
            <v>19032</v>
          </cell>
        </row>
        <row r="81">
          <cell r="E81">
            <v>33988</v>
          </cell>
          <cell r="J81">
            <v>21245.099999690006</v>
          </cell>
          <cell r="K81">
            <v>24488.099999690006</v>
          </cell>
          <cell r="L81">
            <v>18981.792226565856</v>
          </cell>
          <cell r="N81">
            <v>70000</v>
          </cell>
          <cell r="P81">
            <v>33988</v>
          </cell>
          <cell r="R81">
            <v>11572.906000000001</v>
          </cell>
          <cell r="S81">
            <v>13880.999</v>
          </cell>
          <cell r="T81">
            <v>19032</v>
          </cell>
        </row>
        <row r="82">
          <cell r="E82">
            <v>33989</v>
          </cell>
          <cell r="J82">
            <v>21016.099999690006</v>
          </cell>
          <cell r="K82">
            <v>24163.099999690006</v>
          </cell>
          <cell r="L82">
            <v>18738.41790981992</v>
          </cell>
          <cell r="N82">
            <v>70000</v>
          </cell>
          <cell r="P82">
            <v>33989</v>
          </cell>
          <cell r="R82">
            <v>11292.86</v>
          </cell>
          <cell r="S82">
            <v>13624.279</v>
          </cell>
          <cell r="T82">
            <v>19032</v>
          </cell>
        </row>
        <row r="83">
          <cell r="E83">
            <v>33990</v>
          </cell>
          <cell r="J83">
            <v>20778.099999690006</v>
          </cell>
          <cell r="K83">
            <v>23838.099999690006</v>
          </cell>
          <cell r="L83">
            <v>18412.471860270689</v>
          </cell>
          <cell r="N83">
            <v>70000</v>
          </cell>
          <cell r="P83">
            <v>33990</v>
          </cell>
          <cell r="R83">
            <v>11174.767</v>
          </cell>
          <cell r="S83">
            <v>13767.268</v>
          </cell>
          <cell r="T83">
            <v>19032</v>
          </cell>
        </row>
        <row r="84">
          <cell r="E84">
            <v>33991</v>
          </cell>
          <cell r="J84">
            <v>20526.099999690006</v>
          </cell>
          <cell r="K84">
            <v>23536.099999690006</v>
          </cell>
          <cell r="L84">
            <v>18080.525810721458</v>
          </cell>
          <cell r="N84">
            <v>70000</v>
          </cell>
          <cell r="P84">
            <v>33991</v>
          </cell>
          <cell r="R84">
            <v>10978.575999999999</v>
          </cell>
          <cell r="S84">
            <v>13713.370999999999</v>
          </cell>
          <cell r="T84">
            <v>19032</v>
          </cell>
        </row>
        <row r="85">
          <cell r="E85">
            <v>33992</v>
          </cell>
          <cell r="J85">
            <v>20253.099999690006</v>
          </cell>
          <cell r="K85">
            <v>23295.099999690006</v>
          </cell>
          <cell r="L85">
            <v>17754.579761172226</v>
          </cell>
          <cell r="N85">
            <v>70000</v>
          </cell>
          <cell r="P85">
            <v>33992</v>
          </cell>
          <cell r="R85">
            <v>10846.393</v>
          </cell>
          <cell r="S85">
            <v>13912.055</v>
          </cell>
          <cell r="T85">
            <v>19032</v>
          </cell>
        </row>
        <row r="86">
          <cell r="E86">
            <v>33993</v>
          </cell>
          <cell r="J86">
            <v>19990.099999690006</v>
          </cell>
          <cell r="K86">
            <v>23086.099999690006</v>
          </cell>
          <cell r="L86">
            <v>17437.601625302275</v>
          </cell>
          <cell r="N86">
            <v>70000</v>
          </cell>
          <cell r="P86">
            <v>33993</v>
          </cell>
          <cell r="R86">
            <v>10679.367</v>
          </cell>
          <cell r="S86">
            <v>13599.161</v>
          </cell>
          <cell r="T86">
            <v>19032</v>
          </cell>
        </row>
        <row r="87">
          <cell r="E87">
            <v>33994</v>
          </cell>
          <cell r="J87">
            <v>19722.099999690006</v>
          </cell>
          <cell r="K87">
            <v>22800.099999690006</v>
          </cell>
          <cell r="L87">
            <v>17122.527798369643</v>
          </cell>
          <cell r="N87">
            <v>70000</v>
          </cell>
          <cell r="P87">
            <v>33994</v>
          </cell>
          <cell r="R87">
            <v>10569.919</v>
          </cell>
          <cell r="S87">
            <v>13430.521000000001</v>
          </cell>
          <cell r="T87">
            <v>19032</v>
          </cell>
        </row>
        <row r="88">
          <cell r="E88">
            <v>33995</v>
          </cell>
          <cell r="J88">
            <v>19471.099999690006</v>
          </cell>
          <cell r="K88">
            <v>22488.099999690006</v>
          </cell>
          <cell r="L88">
            <v>16809.981904992772</v>
          </cell>
          <cell r="N88">
            <v>70000</v>
          </cell>
          <cell r="P88">
            <v>33995</v>
          </cell>
          <cell r="R88">
            <v>10344.92</v>
          </cell>
          <cell r="S88">
            <v>13264.550999999999</v>
          </cell>
          <cell r="T88">
            <v>19032</v>
          </cell>
        </row>
        <row r="89">
          <cell r="E89">
            <v>33996</v>
          </cell>
          <cell r="J89">
            <v>19170.099999690006</v>
          </cell>
          <cell r="K89">
            <v>22179.099999690006</v>
          </cell>
          <cell r="L89">
            <v>16438.642230115227</v>
          </cell>
          <cell r="N89">
            <v>70000</v>
          </cell>
          <cell r="P89">
            <v>33996</v>
          </cell>
          <cell r="R89">
            <v>10150.215</v>
          </cell>
          <cell r="S89">
            <v>13664.692999999999</v>
          </cell>
          <cell r="T89">
            <v>19032</v>
          </cell>
        </row>
        <row r="90">
          <cell r="E90">
            <v>33997</v>
          </cell>
          <cell r="J90">
            <v>18830.099999690006</v>
          </cell>
          <cell r="K90">
            <v>21857.099999690006</v>
          </cell>
          <cell r="L90">
            <v>16085.31178360426</v>
          </cell>
          <cell r="N90">
            <v>70000</v>
          </cell>
          <cell r="P90">
            <v>33997</v>
          </cell>
          <cell r="R90">
            <v>9915.4770000000008</v>
          </cell>
          <cell r="S90">
            <v>13446.145</v>
          </cell>
          <cell r="T90">
            <v>19032</v>
          </cell>
        </row>
        <row r="91">
          <cell r="E91">
            <v>33998</v>
          </cell>
          <cell r="J91">
            <v>18488.099999690006</v>
          </cell>
          <cell r="K91">
            <v>21565.099999690006</v>
          </cell>
          <cell r="L91">
            <v>15736.981337093293</v>
          </cell>
          <cell r="N91">
            <v>70000</v>
          </cell>
          <cell r="P91">
            <v>33998</v>
          </cell>
          <cell r="R91">
            <v>9758.3019999999997</v>
          </cell>
          <cell r="S91">
            <v>13243.246999999999</v>
          </cell>
          <cell r="T91">
            <v>19032</v>
          </cell>
        </row>
        <row r="92">
          <cell r="E92">
            <v>33999</v>
          </cell>
          <cell r="J92">
            <v>18318.099999690006</v>
          </cell>
          <cell r="K92">
            <v>21209.099999690006</v>
          </cell>
          <cell r="L92">
            <v>15398.98822287451</v>
          </cell>
          <cell r="N92">
            <v>70000</v>
          </cell>
          <cell r="P92">
            <v>33999</v>
          </cell>
          <cell r="R92">
            <v>9611.3520000000008</v>
          </cell>
          <cell r="S92">
            <v>12263.556</v>
          </cell>
          <cell r="T92">
            <v>19032</v>
          </cell>
        </row>
        <row r="93">
          <cell r="E93">
            <v>34000</v>
          </cell>
          <cell r="J93">
            <v>18091.099999690006</v>
          </cell>
          <cell r="K93">
            <v>20916.099999690006</v>
          </cell>
          <cell r="L93">
            <v>15068.943429802885</v>
          </cell>
          <cell r="N93">
            <v>70000</v>
          </cell>
          <cell r="P93">
            <v>34000</v>
          </cell>
          <cell r="R93">
            <v>9388.6949999999997</v>
          </cell>
          <cell r="S93">
            <v>12052.316000000001</v>
          </cell>
          <cell r="T93">
            <v>19032</v>
          </cell>
        </row>
        <row r="94">
          <cell r="E94">
            <v>34001</v>
          </cell>
          <cell r="J94">
            <v>17805.099999690006</v>
          </cell>
          <cell r="K94">
            <v>20611.099999690006</v>
          </cell>
          <cell r="L94">
            <v>14734.903534864288</v>
          </cell>
          <cell r="N94">
            <v>70000</v>
          </cell>
          <cell r="P94">
            <v>34001</v>
          </cell>
          <cell r="R94">
            <v>9333.5529999999999</v>
          </cell>
          <cell r="S94">
            <v>11978.457</v>
          </cell>
          <cell r="T94">
            <v>19032</v>
          </cell>
        </row>
        <row r="95">
          <cell r="E95">
            <v>34002</v>
          </cell>
          <cell r="J95">
            <v>17552.099999690006</v>
          </cell>
          <cell r="K95">
            <v>20354.099999690006</v>
          </cell>
          <cell r="L95">
            <v>14383.85164304914</v>
          </cell>
          <cell r="N95">
            <v>70000</v>
          </cell>
          <cell r="P95">
            <v>34002</v>
          </cell>
          <cell r="R95">
            <v>9235.6929999999993</v>
          </cell>
          <cell r="S95">
            <v>11954.370999999999</v>
          </cell>
          <cell r="T95">
            <v>19032</v>
          </cell>
        </row>
        <row r="96">
          <cell r="E96">
            <v>34003</v>
          </cell>
          <cell r="J96">
            <v>17342.099999690006</v>
          </cell>
          <cell r="K96">
            <v>20064.099999690006</v>
          </cell>
          <cell r="L96">
            <v>14033.480165800613</v>
          </cell>
          <cell r="N96">
            <v>70000</v>
          </cell>
          <cell r="P96">
            <v>34003</v>
          </cell>
          <cell r="R96">
            <v>9232.3310000000001</v>
          </cell>
          <cell r="S96">
            <v>12112.998</v>
          </cell>
          <cell r="T96">
            <v>19032</v>
          </cell>
        </row>
        <row r="97">
          <cell r="E97">
            <v>34004</v>
          </cell>
          <cell r="J97">
            <v>17092.099999690006</v>
          </cell>
          <cell r="K97">
            <v>19745.099999690006</v>
          </cell>
          <cell r="L97">
            <v>13692.63165298738</v>
          </cell>
          <cell r="N97">
            <v>70000</v>
          </cell>
          <cell r="P97">
            <v>34004</v>
          </cell>
          <cell r="R97">
            <v>9235.5149999999994</v>
          </cell>
          <cell r="S97">
            <v>12129.746999999999</v>
          </cell>
          <cell r="T97">
            <v>19032</v>
          </cell>
        </row>
        <row r="98">
          <cell r="E98">
            <v>34005</v>
          </cell>
          <cell r="J98">
            <v>16813.099999690006</v>
          </cell>
          <cell r="K98">
            <v>19429.099999690006</v>
          </cell>
          <cell r="L98">
            <v>13345.783140174148</v>
          </cell>
          <cell r="N98">
            <v>70000</v>
          </cell>
          <cell r="P98">
            <v>34005</v>
          </cell>
          <cell r="R98">
            <v>9221.4930000000004</v>
          </cell>
          <cell r="S98">
            <v>12098.769</v>
          </cell>
          <cell r="T98">
            <v>19032</v>
          </cell>
        </row>
        <row r="99">
          <cell r="E99">
            <v>34006</v>
          </cell>
          <cell r="J99">
            <v>16531.099999690006</v>
          </cell>
          <cell r="K99">
            <v>19119.099999690006</v>
          </cell>
          <cell r="L99">
            <v>13014.934627360915</v>
          </cell>
          <cell r="N99">
            <v>70000</v>
          </cell>
          <cell r="P99">
            <v>34006</v>
          </cell>
          <cell r="R99">
            <v>9248.9230000000007</v>
          </cell>
          <cell r="S99">
            <v>11707.094999999999</v>
          </cell>
          <cell r="T99">
            <v>19032</v>
          </cell>
        </row>
        <row r="100">
          <cell r="E100">
            <v>34007</v>
          </cell>
          <cell r="J100">
            <v>16251.099999690006</v>
          </cell>
          <cell r="K100">
            <v>18788.099999690006</v>
          </cell>
          <cell r="L100">
            <v>12651.792510515597</v>
          </cell>
          <cell r="N100">
            <v>70000</v>
          </cell>
          <cell r="P100">
            <v>34007</v>
          </cell>
          <cell r="R100">
            <v>9234.152</v>
          </cell>
          <cell r="S100">
            <v>11242.299000000001</v>
          </cell>
          <cell r="T100">
            <v>19032</v>
          </cell>
        </row>
        <row r="101">
          <cell r="E101">
            <v>34008</v>
          </cell>
          <cell r="J101">
            <v>15966.099999690006</v>
          </cell>
          <cell r="K101">
            <v>18485.099999690006</v>
          </cell>
          <cell r="L101">
            <v>12292.455320198284</v>
          </cell>
          <cell r="N101">
            <v>70000</v>
          </cell>
          <cell r="P101">
            <v>34008</v>
          </cell>
          <cell r="R101">
            <v>9154.0360000000001</v>
          </cell>
          <cell r="S101">
            <v>10734.963</v>
          </cell>
          <cell r="T101">
            <v>19032</v>
          </cell>
        </row>
        <row r="102">
          <cell r="E102">
            <v>34009</v>
          </cell>
          <cell r="J102">
            <v>15722.099999690006</v>
          </cell>
          <cell r="K102">
            <v>18256.099999690006</v>
          </cell>
          <cell r="L102">
            <v>11962.995818530078</v>
          </cell>
          <cell r="N102">
            <v>70000</v>
          </cell>
          <cell r="P102">
            <v>34009</v>
          </cell>
          <cell r="R102">
            <v>9121.1470000000008</v>
          </cell>
          <cell r="S102">
            <v>10443.981</v>
          </cell>
          <cell r="T102">
            <v>19032</v>
          </cell>
        </row>
        <row r="103">
          <cell r="E103">
            <v>34010</v>
          </cell>
          <cell r="J103">
            <v>15441.099999690006</v>
          </cell>
          <cell r="K103">
            <v>17952.099999690006</v>
          </cell>
          <cell r="L103">
            <v>11688.534826125733</v>
          </cell>
          <cell r="N103">
            <v>70000</v>
          </cell>
          <cell r="P103">
            <v>34010</v>
          </cell>
          <cell r="R103">
            <v>9024.973</v>
          </cell>
          <cell r="S103">
            <v>9607.5169999999998</v>
          </cell>
          <cell r="T103">
            <v>19032</v>
          </cell>
        </row>
        <row r="104">
          <cell r="E104">
            <v>34011</v>
          </cell>
          <cell r="J104">
            <v>15169.099999690006</v>
          </cell>
          <cell r="K104">
            <v>17637.099999690006</v>
          </cell>
          <cell r="L104">
            <v>11407.283814554781</v>
          </cell>
          <cell r="N104">
            <v>70000</v>
          </cell>
          <cell r="P104">
            <v>34011</v>
          </cell>
          <cell r="R104">
            <v>8886.5720000000001</v>
          </cell>
          <cell r="S104">
            <v>9384.9040000000005</v>
          </cell>
          <cell r="T104">
            <v>19032</v>
          </cell>
        </row>
        <row r="105">
          <cell r="E105">
            <v>34012</v>
          </cell>
          <cell r="J105">
            <v>14878.099999690006</v>
          </cell>
          <cell r="K105">
            <v>17323.099999690006</v>
          </cell>
          <cell r="L105">
            <v>11203.032802983829</v>
          </cell>
          <cell r="N105">
            <v>70000</v>
          </cell>
          <cell r="P105">
            <v>34012</v>
          </cell>
          <cell r="R105">
            <v>8842.8709999999992</v>
          </cell>
          <cell r="S105">
            <v>9132.2970000000005</v>
          </cell>
          <cell r="T105">
            <v>19032</v>
          </cell>
        </row>
        <row r="106">
          <cell r="E106">
            <v>34013</v>
          </cell>
          <cell r="J106">
            <v>14603.099999690006</v>
          </cell>
          <cell r="K106">
            <v>17042.099999690006</v>
          </cell>
          <cell r="L106">
            <v>10966.781791412877</v>
          </cell>
          <cell r="N106">
            <v>70000</v>
          </cell>
          <cell r="P106">
            <v>34013</v>
          </cell>
          <cell r="R106">
            <v>8776.8369999999995</v>
          </cell>
          <cell r="S106">
            <v>9267.232</v>
          </cell>
          <cell r="T106">
            <v>19032</v>
          </cell>
        </row>
        <row r="107">
          <cell r="E107">
            <v>34014</v>
          </cell>
          <cell r="J107">
            <v>14300.099999690006</v>
          </cell>
          <cell r="K107">
            <v>16749.099999690006</v>
          </cell>
          <cell r="L107">
            <v>10683.857464018825</v>
          </cell>
          <cell r="N107">
            <v>70000</v>
          </cell>
          <cell r="P107">
            <v>34014</v>
          </cell>
          <cell r="R107">
            <v>8623.0400000000009</v>
          </cell>
          <cell r="S107">
            <v>9023.3989999999994</v>
          </cell>
          <cell r="T107">
            <v>19032</v>
          </cell>
        </row>
        <row r="108">
          <cell r="E108">
            <v>34015</v>
          </cell>
          <cell r="J108">
            <v>14016.099999690006</v>
          </cell>
          <cell r="K108">
            <v>16451.099999690006</v>
          </cell>
          <cell r="L108">
            <v>10397.933136624773</v>
          </cell>
          <cell r="N108">
            <v>70000</v>
          </cell>
          <cell r="P108">
            <v>34015</v>
          </cell>
          <cell r="R108">
            <v>8490.9369999999999</v>
          </cell>
          <cell r="S108">
            <v>8821.7990000000009</v>
          </cell>
          <cell r="T108">
            <v>19032</v>
          </cell>
        </row>
        <row r="109">
          <cell r="E109">
            <v>34016</v>
          </cell>
          <cell r="J109">
            <v>13712.099999690006</v>
          </cell>
          <cell r="K109">
            <v>16193.099999690006</v>
          </cell>
          <cell r="L109">
            <v>10104.986164238886</v>
          </cell>
          <cell r="N109">
            <v>70000</v>
          </cell>
          <cell r="P109">
            <v>34016</v>
          </cell>
          <cell r="R109">
            <v>8307.3880000000008</v>
          </cell>
          <cell r="S109">
            <v>8024.9</v>
          </cell>
          <cell r="T109">
            <v>19032</v>
          </cell>
        </row>
        <row r="110">
          <cell r="E110">
            <v>34017</v>
          </cell>
          <cell r="J110">
            <v>13409.099999690006</v>
          </cell>
          <cell r="K110">
            <v>15913.099999690006</v>
          </cell>
          <cell r="L110">
            <v>9814.6890108350381</v>
          </cell>
          <cell r="N110">
            <v>70000</v>
          </cell>
          <cell r="P110">
            <v>34017</v>
          </cell>
          <cell r="R110">
            <v>8056.5720000000001</v>
          </cell>
          <cell r="S110">
            <v>7791.473</v>
          </cell>
          <cell r="T110">
            <v>19032</v>
          </cell>
        </row>
        <row r="111">
          <cell r="E111">
            <v>34018</v>
          </cell>
          <cell r="J111">
            <v>13119.099999690006</v>
          </cell>
          <cell r="K111">
            <v>15611.099999690006</v>
          </cell>
          <cell r="L111">
            <v>9496.8118190979749</v>
          </cell>
          <cell r="N111">
            <v>70000</v>
          </cell>
          <cell r="P111">
            <v>34018</v>
          </cell>
          <cell r="R111">
            <v>7866.97</v>
          </cell>
          <cell r="S111">
            <v>7728.6040000000003</v>
          </cell>
          <cell r="T111">
            <v>19032</v>
          </cell>
        </row>
        <row r="112">
          <cell r="E112">
            <v>34019</v>
          </cell>
          <cell r="J112">
            <v>12859.099999690006</v>
          </cell>
          <cell r="K112">
            <v>15310.099999690006</v>
          </cell>
          <cell r="L112">
            <v>9180.9346273609117</v>
          </cell>
          <cell r="N112">
            <v>70000</v>
          </cell>
          <cell r="P112">
            <v>34019</v>
          </cell>
          <cell r="R112">
            <v>7815.92</v>
          </cell>
          <cell r="S112">
            <v>7674.5780000000004</v>
          </cell>
          <cell r="T112">
            <v>19032</v>
          </cell>
        </row>
        <row r="113">
          <cell r="E113">
            <v>34020</v>
          </cell>
          <cell r="J113">
            <v>12584.099999690006</v>
          </cell>
          <cell r="K113">
            <v>15013.099999690006</v>
          </cell>
          <cell r="L113">
            <v>8885.0574356238485</v>
          </cell>
          <cell r="N113">
            <v>70000</v>
          </cell>
          <cell r="P113">
            <v>34020</v>
          </cell>
          <cell r="R113">
            <v>7824.8909999999996</v>
          </cell>
          <cell r="S113">
            <v>7592.1210000000001</v>
          </cell>
          <cell r="T113">
            <v>19032</v>
          </cell>
        </row>
        <row r="114">
          <cell r="E114">
            <v>34021</v>
          </cell>
          <cell r="J114">
            <v>12347.099999690006</v>
          </cell>
          <cell r="K114">
            <v>14719.099999690006</v>
          </cell>
          <cell r="L114">
            <v>8599.1802438867853</v>
          </cell>
          <cell r="N114">
            <v>70000</v>
          </cell>
          <cell r="P114">
            <v>34021</v>
          </cell>
          <cell r="R114">
            <v>7779.8190000000004</v>
          </cell>
          <cell r="S114">
            <v>7575.8069999999998</v>
          </cell>
          <cell r="T114">
            <v>19032</v>
          </cell>
        </row>
        <row r="115">
          <cell r="E115">
            <v>34022</v>
          </cell>
          <cell r="J115">
            <v>12081.099999690006</v>
          </cell>
          <cell r="K115">
            <v>14433.099999690006</v>
          </cell>
          <cell r="L115">
            <v>8346.6153968647086</v>
          </cell>
          <cell r="N115">
            <v>70000</v>
          </cell>
          <cell r="P115">
            <v>34022</v>
          </cell>
          <cell r="R115">
            <v>7737.0479999999998</v>
          </cell>
          <cell r="S115">
            <v>7471.6549999999997</v>
          </cell>
          <cell r="T115">
            <v>19032</v>
          </cell>
        </row>
        <row r="116">
          <cell r="E116">
            <v>34023</v>
          </cell>
          <cell r="J116">
            <v>11803.099999690006</v>
          </cell>
          <cell r="K116">
            <v>14228.099999690006</v>
          </cell>
          <cell r="L116">
            <v>8062.3701352760099</v>
          </cell>
          <cell r="N116">
            <v>70000</v>
          </cell>
          <cell r="P116">
            <v>34023</v>
          </cell>
          <cell r="R116">
            <v>7603.0370000000003</v>
          </cell>
          <cell r="S116">
            <v>7522.4570000000003</v>
          </cell>
          <cell r="T116">
            <v>19032</v>
          </cell>
        </row>
        <row r="117">
          <cell r="E117">
            <v>34024</v>
          </cell>
          <cell r="J117">
            <v>11517.099999690006</v>
          </cell>
          <cell r="K117">
            <v>13987.099999690006</v>
          </cell>
          <cell r="L117">
            <v>7798.0836299874463</v>
          </cell>
          <cell r="N117">
            <v>70000</v>
          </cell>
          <cell r="P117">
            <v>34024</v>
          </cell>
          <cell r="R117">
            <v>7400.777</v>
          </cell>
          <cell r="S117">
            <v>7446.277</v>
          </cell>
          <cell r="T117">
            <v>19032</v>
          </cell>
        </row>
        <row r="118">
          <cell r="E118">
            <v>34025</v>
          </cell>
          <cell r="J118">
            <v>11259.099999690006</v>
          </cell>
          <cell r="K118">
            <v>13713.099999690006</v>
          </cell>
          <cell r="L118">
            <v>7516.0502658928908</v>
          </cell>
          <cell r="N118">
            <v>70000</v>
          </cell>
          <cell r="P118">
            <v>34025</v>
          </cell>
          <cell r="R118">
            <v>7295.0460000000003</v>
          </cell>
          <cell r="S118">
            <v>7048.3450000000003</v>
          </cell>
          <cell r="T118">
            <v>19032</v>
          </cell>
        </row>
        <row r="119">
          <cell r="E119">
            <v>34026</v>
          </cell>
          <cell r="J119">
            <v>10975.099999690006</v>
          </cell>
          <cell r="K119">
            <v>13445.099999690006</v>
          </cell>
          <cell r="L119">
            <v>7244.0169017983353</v>
          </cell>
          <cell r="N119">
            <v>70000</v>
          </cell>
          <cell r="P119">
            <v>34026</v>
          </cell>
          <cell r="R119">
            <v>7240.857</v>
          </cell>
          <cell r="S119">
            <v>6739.2250000000004</v>
          </cell>
          <cell r="T119">
            <v>19032</v>
          </cell>
        </row>
        <row r="120">
          <cell r="E120">
            <v>34027</v>
          </cell>
          <cell r="J120">
            <v>10699.099999690006</v>
          </cell>
          <cell r="K120">
            <v>13168.099999690006</v>
          </cell>
          <cell r="L120">
            <v>6975.9835377037798</v>
          </cell>
          <cell r="N120">
            <v>70000</v>
          </cell>
          <cell r="P120">
            <v>34027</v>
          </cell>
          <cell r="R120">
            <v>7190.97</v>
          </cell>
          <cell r="S120">
            <v>6369.2780000000002</v>
          </cell>
          <cell r="T120">
            <v>19032</v>
          </cell>
        </row>
        <row r="121">
          <cell r="E121">
            <v>34028</v>
          </cell>
          <cell r="J121">
            <v>10420.099999690006</v>
          </cell>
          <cell r="K121">
            <v>12931.099999690006</v>
          </cell>
          <cell r="L121">
            <v>6701.6430819644456</v>
          </cell>
          <cell r="N121">
            <v>70000</v>
          </cell>
          <cell r="P121">
            <v>34028</v>
          </cell>
          <cell r="R121">
            <v>7090.8990000000003</v>
          </cell>
          <cell r="S121">
            <v>6171.8310000000001</v>
          </cell>
          <cell r="T121">
            <v>19032</v>
          </cell>
        </row>
        <row r="122">
          <cell r="E122">
            <v>34029</v>
          </cell>
          <cell r="J122">
            <v>10162.099999690006</v>
          </cell>
          <cell r="K122">
            <v>12690.099999690006</v>
          </cell>
          <cell r="L122">
            <v>6434.2855892406578</v>
          </cell>
          <cell r="N122">
            <v>70000</v>
          </cell>
          <cell r="P122">
            <v>34029</v>
          </cell>
          <cell r="R122">
            <v>7008.0309999999999</v>
          </cell>
          <cell r="S122">
            <v>5935.93</v>
          </cell>
          <cell r="T122">
            <v>19032</v>
          </cell>
        </row>
        <row r="123">
          <cell r="E123">
            <v>34030</v>
          </cell>
          <cell r="J123">
            <v>9895.0999996900064</v>
          </cell>
          <cell r="K123">
            <v>12425.099999690006</v>
          </cell>
          <cell r="L123">
            <v>6168.2500245356105</v>
          </cell>
          <cell r="N123">
            <v>70000</v>
          </cell>
          <cell r="P123">
            <v>34030</v>
          </cell>
          <cell r="R123">
            <v>6970.2269999999999</v>
          </cell>
          <cell r="S123">
            <v>5722.5429999999997</v>
          </cell>
          <cell r="T123">
            <v>19032</v>
          </cell>
        </row>
        <row r="124">
          <cell r="E124">
            <v>34031</v>
          </cell>
          <cell r="J124">
            <v>9613.0999996900064</v>
          </cell>
          <cell r="K124">
            <v>12170.099999690006</v>
          </cell>
          <cell r="L124">
            <v>5903.488258368222</v>
          </cell>
          <cell r="N124">
            <v>70000</v>
          </cell>
          <cell r="P124">
            <v>34031</v>
          </cell>
          <cell r="R124">
            <v>6887.8959999999997</v>
          </cell>
          <cell r="S124">
            <v>5505.4380000000001</v>
          </cell>
          <cell r="T124">
            <v>19032</v>
          </cell>
        </row>
        <row r="125">
          <cell r="E125">
            <v>34032</v>
          </cell>
          <cell r="J125">
            <v>9334.0999996900064</v>
          </cell>
          <cell r="K125">
            <v>11885.099999690006</v>
          </cell>
          <cell r="L125">
            <v>5644.8674732471882</v>
          </cell>
          <cell r="N125">
            <v>70000</v>
          </cell>
          <cell r="P125">
            <v>34032</v>
          </cell>
          <cell r="R125">
            <v>6804.0309999999999</v>
          </cell>
          <cell r="S125">
            <v>5429.2719999999999</v>
          </cell>
          <cell r="T125">
            <v>19032</v>
          </cell>
        </row>
        <row r="126">
          <cell r="E126">
            <v>34033</v>
          </cell>
          <cell r="J126">
            <v>9061.0999996900064</v>
          </cell>
          <cell r="K126">
            <v>11668.099999690006</v>
          </cell>
          <cell r="L126">
            <v>5408.2466881261544</v>
          </cell>
          <cell r="N126">
            <v>70000</v>
          </cell>
          <cell r="P126">
            <v>34033</v>
          </cell>
          <cell r="R126">
            <v>6758.8050000000003</v>
          </cell>
          <cell r="S126">
            <v>5601.5619999999999</v>
          </cell>
          <cell r="T126">
            <v>19032</v>
          </cell>
        </row>
        <row r="127">
          <cell r="E127">
            <v>34034</v>
          </cell>
          <cell r="J127">
            <v>8852.0999996900064</v>
          </cell>
          <cell r="K127">
            <v>11446.099999690006</v>
          </cell>
          <cell r="L127">
            <v>5193.6259030051206</v>
          </cell>
          <cell r="N127">
            <v>70000</v>
          </cell>
          <cell r="P127">
            <v>34034</v>
          </cell>
          <cell r="R127">
            <v>6671.9049999999997</v>
          </cell>
          <cell r="S127">
            <v>5756.3419999999996</v>
          </cell>
          <cell r="T127">
            <v>19032</v>
          </cell>
        </row>
        <row r="128">
          <cell r="E128">
            <v>34035</v>
          </cell>
          <cell r="J128">
            <v>8596.0999996900064</v>
          </cell>
          <cell r="K128">
            <v>11197.099999690006</v>
          </cell>
          <cell r="L128">
            <v>4995.4428264096778</v>
          </cell>
          <cell r="N128">
            <v>70000</v>
          </cell>
          <cell r="P128">
            <v>34035</v>
          </cell>
          <cell r="R128">
            <v>6548.6310000000003</v>
          </cell>
          <cell r="S128">
            <v>5845.56</v>
          </cell>
          <cell r="T128">
            <v>19032</v>
          </cell>
        </row>
        <row r="129">
          <cell r="E129">
            <v>34036</v>
          </cell>
          <cell r="J129">
            <v>8340.0999996900064</v>
          </cell>
          <cell r="K129">
            <v>10903.099999690006</v>
          </cell>
          <cell r="L129">
            <v>4789.2935398334021</v>
          </cell>
          <cell r="N129">
            <v>70000</v>
          </cell>
          <cell r="P129">
            <v>34036</v>
          </cell>
          <cell r="R129">
            <v>6480.6540000000005</v>
          </cell>
          <cell r="S129">
            <v>5827.5720000000001</v>
          </cell>
          <cell r="T129">
            <v>19032</v>
          </cell>
        </row>
        <row r="130">
          <cell r="E130">
            <v>34037</v>
          </cell>
          <cell r="J130">
            <v>8081.0999996900064</v>
          </cell>
          <cell r="K130">
            <v>10626.099999690006</v>
          </cell>
          <cell r="L130">
            <v>4598.7923685407204</v>
          </cell>
          <cell r="N130">
            <v>70000</v>
          </cell>
          <cell r="P130">
            <v>34037</v>
          </cell>
          <cell r="R130">
            <v>6383.9440000000004</v>
          </cell>
          <cell r="S130">
            <v>5754.8689999999997</v>
          </cell>
          <cell r="T130">
            <v>19032</v>
          </cell>
        </row>
        <row r="131">
          <cell r="E131">
            <v>34038</v>
          </cell>
          <cell r="J131">
            <v>7815.0999996900064</v>
          </cell>
          <cell r="K131">
            <v>10422.099999690006</v>
          </cell>
          <cell r="L131">
            <v>4436.5231131989158</v>
          </cell>
          <cell r="N131">
            <v>70000</v>
          </cell>
          <cell r="P131">
            <v>34038</v>
          </cell>
          <cell r="R131">
            <v>6337.3339999999998</v>
          </cell>
          <cell r="S131">
            <v>5726.7030000000004</v>
          </cell>
          <cell r="T131">
            <v>19032</v>
          </cell>
        </row>
        <row r="132">
          <cell r="E132">
            <v>34039</v>
          </cell>
          <cell r="J132">
            <v>7547.0999996900064</v>
          </cell>
          <cell r="K132">
            <v>10170.099999690006</v>
          </cell>
          <cell r="L132">
            <v>4274.5523600222277</v>
          </cell>
          <cell r="N132">
            <v>70000</v>
          </cell>
          <cell r="P132">
            <v>34039</v>
          </cell>
          <cell r="R132">
            <v>6290.4870000000001</v>
          </cell>
          <cell r="S132">
            <v>5629.4229999999998</v>
          </cell>
          <cell r="T132">
            <v>19032</v>
          </cell>
        </row>
        <row r="133">
          <cell r="E133">
            <v>34040</v>
          </cell>
          <cell r="J133">
            <v>7258.0999996900064</v>
          </cell>
          <cell r="K133">
            <v>9943.0999996900064</v>
          </cell>
          <cell r="L133">
            <v>4080.5816068455401</v>
          </cell>
          <cell r="N133">
            <v>70000</v>
          </cell>
          <cell r="P133">
            <v>34040</v>
          </cell>
          <cell r="R133">
            <v>6180.12</v>
          </cell>
          <cell r="S133">
            <v>5629.4229999999998</v>
          </cell>
          <cell r="T133">
            <v>19032</v>
          </cell>
        </row>
        <row r="134">
          <cell r="E134">
            <v>34041</v>
          </cell>
          <cell r="J134">
            <v>6974.0999996900064</v>
          </cell>
          <cell r="K134">
            <v>9765.0999996900064</v>
          </cell>
          <cell r="L134">
            <v>3895.9949666808493</v>
          </cell>
          <cell r="N134">
            <v>70000</v>
          </cell>
          <cell r="P134">
            <v>34041</v>
          </cell>
          <cell r="R134">
            <v>6139.6019999999999</v>
          </cell>
          <cell r="S134">
            <v>5535.5129999999999</v>
          </cell>
          <cell r="T134">
            <v>19032</v>
          </cell>
        </row>
        <row r="135">
          <cell r="E135">
            <v>34042</v>
          </cell>
          <cell r="J135">
            <v>6711.0999996900064</v>
          </cell>
          <cell r="K135">
            <v>9566.0999996900064</v>
          </cell>
          <cell r="L135">
            <v>3752.1064879415862</v>
          </cell>
          <cell r="N135">
            <v>70000</v>
          </cell>
          <cell r="P135">
            <v>34042</v>
          </cell>
          <cell r="R135">
            <v>6076.3559999999998</v>
          </cell>
          <cell r="S135">
            <v>5525.1120000000001</v>
          </cell>
          <cell r="T135">
            <v>19032</v>
          </cell>
        </row>
        <row r="136">
          <cell r="E136">
            <v>34043</v>
          </cell>
          <cell r="J136">
            <v>6445.0999996900064</v>
          </cell>
          <cell r="K136">
            <v>9324.0999996900064</v>
          </cell>
          <cell r="L136">
            <v>3590.3839068384414</v>
          </cell>
          <cell r="N136">
            <v>70000</v>
          </cell>
          <cell r="P136">
            <v>34043</v>
          </cell>
          <cell r="R136">
            <v>5908.5929999999998</v>
          </cell>
          <cell r="S136">
            <v>5338.0590000000002</v>
          </cell>
          <cell r="T136">
            <v>19032</v>
          </cell>
        </row>
        <row r="137">
          <cell r="E137">
            <v>34044</v>
          </cell>
          <cell r="J137">
            <v>6186.0999996900064</v>
          </cell>
          <cell r="K137">
            <v>9046.0999996900064</v>
          </cell>
          <cell r="L137">
            <v>3380.2268826317259</v>
          </cell>
          <cell r="N137">
            <v>70000</v>
          </cell>
          <cell r="P137">
            <v>34044</v>
          </cell>
          <cell r="R137">
            <v>5794.1679999999997</v>
          </cell>
          <cell r="S137">
            <v>5239.8990000000003</v>
          </cell>
          <cell r="T137">
            <v>19032</v>
          </cell>
        </row>
        <row r="138">
          <cell r="E138">
            <v>34045</v>
          </cell>
          <cell r="J138">
            <v>5957.0999996900064</v>
          </cell>
          <cell r="K138">
            <v>8775.0999996900064</v>
          </cell>
          <cell r="L138">
            <v>3172.0663090532494</v>
          </cell>
          <cell r="N138">
            <v>70000</v>
          </cell>
          <cell r="P138">
            <v>34045</v>
          </cell>
          <cell r="R138">
            <v>5717.8</v>
          </cell>
          <cell r="S138">
            <v>5256.7439999999997</v>
          </cell>
          <cell r="T138">
            <v>19032</v>
          </cell>
        </row>
        <row r="139">
          <cell r="E139">
            <v>34046</v>
          </cell>
          <cell r="J139">
            <v>5701.0999996900064</v>
          </cell>
          <cell r="K139">
            <v>8501.0999996900064</v>
          </cell>
          <cell r="L139">
            <v>2984.2665646080163</v>
          </cell>
          <cell r="N139">
            <v>70000</v>
          </cell>
          <cell r="P139">
            <v>34046</v>
          </cell>
          <cell r="R139">
            <v>5564.96</v>
          </cell>
          <cell r="S139">
            <v>5165.5630000000001</v>
          </cell>
          <cell r="T139">
            <v>19032</v>
          </cell>
        </row>
        <row r="140">
          <cell r="E140">
            <v>34047</v>
          </cell>
          <cell r="J140">
            <v>5451.0999996900064</v>
          </cell>
          <cell r="K140">
            <v>8244.0999996900064</v>
          </cell>
          <cell r="L140">
            <v>2792.4668201627833</v>
          </cell>
          <cell r="N140">
            <v>70000</v>
          </cell>
          <cell r="P140">
            <v>34047</v>
          </cell>
          <cell r="R140">
            <v>5478.0360000000001</v>
          </cell>
          <cell r="S140">
            <v>5111.0110000000004</v>
          </cell>
          <cell r="T140">
            <v>19032</v>
          </cell>
        </row>
        <row r="141">
          <cell r="E141">
            <v>34048</v>
          </cell>
          <cell r="J141">
            <v>5264.0999996900064</v>
          </cell>
          <cell r="K141">
            <v>7971.0999996900064</v>
          </cell>
          <cell r="L141">
            <v>2598.6670757175502</v>
          </cell>
          <cell r="N141">
            <v>70000</v>
          </cell>
          <cell r="P141">
            <v>34048</v>
          </cell>
          <cell r="R141">
            <v>5349.058</v>
          </cell>
          <cell r="S141">
            <v>5167.58</v>
          </cell>
          <cell r="T141">
            <v>19032</v>
          </cell>
        </row>
        <row r="142">
          <cell r="E142">
            <v>34049</v>
          </cell>
          <cell r="J142">
            <v>5107.0999996900064</v>
          </cell>
          <cell r="K142">
            <v>7723.0999996900064</v>
          </cell>
          <cell r="L142">
            <v>2440.1208274035016</v>
          </cell>
          <cell r="N142">
            <v>70000</v>
          </cell>
          <cell r="P142">
            <v>34049</v>
          </cell>
          <cell r="R142">
            <v>5173.6729999999998</v>
          </cell>
          <cell r="S142">
            <v>5102.4610000000002</v>
          </cell>
          <cell r="T142">
            <v>19032</v>
          </cell>
        </row>
        <row r="143">
          <cell r="E143">
            <v>34050</v>
          </cell>
          <cell r="J143">
            <v>4934.0999996900064</v>
          </cell>
          <cell r="K143">
            <v>7487.0999996900064</v>
          </cell>
          <cell r="L143">
            <v>2283.574579089453</v>
          </cell>
          <cell r="N143">
            <v>70000</v>
          </cell>
          <cell r="P143">
            <v>34050</v>
          </cell>
          <cell r="R143">
            <v>5103.8130000000001</v>
          </cell>
          <cell r="S143">
            <v>5060.4350000000004</v>
          </cell>
          <cell r="T143">
            <v>19032</v>
          </cell>
        </row>
        <row r="144">
          <cell r="E144">
            <v>34051</v>
          </cell>
          <cell r="J144">
            <v>4700.0999996900064</v>
          </cell>
          <cell r="K144">
            <v>7264.0999996900064</v>
          </cell>
          <cell r="L144">
            <v>2140.0283307754044</v>
          </cell>
          <cell r="N144">
            <v>70000</v>
          </cell>
          <cell r="P144">
            <v>34051</v>
          </cell>
          <cell r="R144">
            <v>4998.9449999999997</v>
          </cell>
          <cell r="S144">
            <v>5098.8940000000002</v>
          </cell>
          <cell r="T144">
            <v>19032</v>
          </cell>
        </row>
        <row r="145">
          <cell r="E145">
            <v>34052</v>
          </cell>
          <cell r="J145">
            <v>4544.0999996900064</v>
          </cell>
          <cell r="K145">
            <v>7097.0999996900064</v>
          </cell>
          <cell r="L145">
            <v>2027.482082461356</v>
          </cell>
          <cell r="N145">
            <v>70000</v>
          </cell>
          <cell r="P145">
            <v>34052</v>
          </cell>
          <cell r="R145">
            <v>4941.6959999999999</v>
          </cell>
          <cell r="S145">
            <v>5072.1769999999997</v>
          </cell>
          <cell r="T145">
            <v>19032</v>
          </cell>
        </row>
        <row r="146">
          <cell r="E146">
            <v>34053</v>
          </cell>
          <cell r="J146">
            <v>4412.0999996900064</v>
          </cell>
          <cell r="K146">
            <v>6887.0999996900064</v>
          </cell>
          <cell r="L146">
            <v>1908.9358341473076</v>
          </cell>
          <cell r="N146">
            <v>70000</v>
          </cell>
          <cell r="P146">
            <v>34053</v>
          </cell>
          <cell r="R146">
            <v>4914.2150000000001</v>
          </cell>
          <cell r="S146">
            <v>5204.7520000000004</v>
          </cell>
          <cell r="T146">
            <v>19032</v>
          </cell>
        </row>
        <row r="147">
          <cell r="E147">
            <v>34054</v>
          </cell>
          <cell r="J147">
            <v>4215.0999996900064</v>
          </cell>
          <cell r="K147">
            <v>6707.0999996900064</v>
          </cell>
          <cell r="L147">
            <v>1797.3895858332592</v>
          </cell>
          <cell r="N147">
            <v>70000</v>
          </cell>
          <cell r="P147">
            <v>34054</v>
          </cell>
          <cell r="R147">
            <v>4892.0230000000001</v>
          </cell>
          <cell r="S147">
            <v>5136.7049999999999</v>
          </cell>
          <cell r="T147">
            <v>19032</v>
          </cell>
        </row>
        <row r="148">
          <cell r="E148">
            <v>34055</v>
          </cell>
          <cell r="J148">
            <v>3986.0999996900064</v>
          </cell>
          <cell r="K148">
            <v>6557.0999996900064</v>
          </cell>
          <cell r="L148">
            <v>1715.8433375192108</v>
          </cell>
          <cell r="N148">
            <v>70000</v>
          </cell>
          <cell r="P148">
            <v>34055</v>
          </cell>
          <cell r="R148">
            <v>4921.6440000000002</v>
          </cell>
          <cell r="S148">
            <v>5074.357</v>
          </cell>
          <cell r="T148">
            <v>19032</v>
          </cell>
        </row>
        <row r="149">
          <cell r="E149">
            <v>34056</v>
          </cell>
          <cell r="J149">
            <v>3787.0999996900064</v>
          </cell>
          <cell r="K149">
            <v>6379.0999996900064</v>
          </cell>
          <cell r="L149">
            <v>1573.2970892051624</v>
          </cell>
          <cell r="N149">
            <v>70000</v>
          </cell>
          <cell r="P149">
            <v>34056</v>
          </cell>
          <cell r="R149">
            <v>4840.6260000000002</v>
          </cell>
          <cell r="S149">
            <v>5031.3739999999998</v>
          </cell>
          <cell r="T149">
            <v>19032</v>
          </cell>
        </row>
        <row r="150">
          <cell r="E150">
            <v>34057</v>
          </cell>
          <cell r="J150">
            <v>3579.0999996900064</v>
          </cell>
          <cell r="K150">
            <v>6217.0999996900064</v>
          </cell>
          <cell r="L150">
            <v>1453.750840891114</v>
          </cell>
          <cell r="N150">
            <v>70000</v>
          </cell>
          <cell r="P150">
            <v>34057</v>
          </cell>
          <cell r="R150">
            <v>4755.6559999999999</v>
          </cell>
          <cell r="S150">
            <v>5016.0619999999999</v>
          </cell>
          <cell r="T150">
            <v>19032</v>
          </cell>
        </row>
        <row r="151">
          <cell r="E151">
            <v>34058</v>
          </cell>
          <cell r="J151">
            <v>3369.0999996900064</v>
          </cell>
          <cell r="K151">
            <v>6014.0999996900064</v>
          </cell>
          <cell r="L151">
            <v>1299.2045925770656</v>
          </cell>
          <cell r="N151">
            <v>70000</v>
          </cell>
          <cell r="P151">
            <v>34058</v>
          </cell>
          <cell r="R151">
            <v>4625.4840000000004</v>
          </cell>
          <cell r="S151">
            <v>5164.5519999999997</v>
          </cell>
          <cell r="T151">
            <v>19032</v>
          </cell>
        </row>
        <row r="152">
          <cell r="E152">
            <v>34059</v>
          </cell>
          <cell r="J152">
            <v>3152.0999996900064</v>
          </cell>
          <cell r="K152">
            <v>5816.0999996900064</v>
          </cell>
          <cell r="L152">
            <v>1185.4345918671911</v>
          </cell>
          <cell r="N152">
            <v>70000</v>
          </cell>
          <cell r="P152">
            <v>34059</v>
          </cell>
          <cell r="R152">
            <v>4702.79</v>
          </cell>
          <cell r="S152">
            <v>5465.1360000000004</v>
          </cell>
          <cell r="T152">
            <v>19032</v>
          </cell>
        </row>
        <row r="153">
          <cell r="E153">
            <v>34060</v>
          </cell>
          <cell r="J153">
            <v>2939.0999996900064</v>
          </cell>
          <cell r="K153">
            <v>5639.0999996900064</v>
          </cell>
          <cell r="L153">
            <v>1077.8883435531427</v>
          </cell>
          <cell r="N153">
            <v>70000</v>
          </cell>
          <cell r="P153">
            <v>34060</v>
          </cell>
          <cell r="R153">
            <v>4764.4269999999997</v>
          </cell>
          <cell r="S153">
            <v>5448.549</v>
          </cell>
          <cell r="T153">
            <v>19032</v>
          </cell>
        </row>
        <row r="154">
          <cell r="E154">
            <v>34061</v>
          </cell>
          <cell r="J154">
            <v>2922.0999996900064</v>
          </cell>
          <cell r="K154">
            <v>5455.0999996900064</v>
          </cell>
          <cell r="L154">
            <v>1047.2775676604756</v>
          </cell>
          <cell r="N154">
            <v>70000</v>
          </cell>
          <cell r="P154">
            <v>34061</v>
          </cell>
          <cell r="R154">
            <v>4838.7420000000002</v>
          </cell>
          <cell r="S154">
            <v>5267.2070000000003</v>
          </cell>
          <cell r="T154">
            <v>19032</v>
          </cell>
        </row>
        <row r="155">
          <cell r="E155">
            <v>34062</v>
          </cell>
          <cell r="J155">
            <v>2946.0999996900064</v>
          </cell>
          <cell r="K155">
            <v>5596.0999996900064</v>
          </cell>
          <cell r="L155">
            <v>982.6667917678086</v>
          </cell>
          <cell r="N155">
            <v>70000</v>
          </cell>
          <cell r="P155">
            <v>34062</v>
          </cell>
          <cell r="R155">
            <v>4864.5069999999996</v>
          </cell>
          <cell r="S155">
            <v>4892.9620000000004</v>
          </cell>
          <cell r="T155">
            <v>19032</v>
          </cell>
        </row>
        <row r="156">
          <cell r="E156">
            <v>34063</v>
          </cell>
          <cell r="J156">
            <v>2963.0999996900064</v>
          </cell>
          <cell r="K156">
            <v>5801.0999996900064</v>
          </cell>
          <cell r="L156">
            <v>1035.7293316982409</v>
          </cell>
          <cell r="N156">
            <v>70000</v>
          </cell>
          <cell r="P156">
            <v>34063</v>
          </cell>
          <cell r="R156">
            <v>4898.8429999999998</v>
          </cell>
          <cell r="S156">
            <v>4861.83</v>
          </cell>
          <cell r="T156">
            <v>19032</v>
          </cell>
        </row>
        <row r="157">
          <cell r="E157">
            <v>34064</v>
          </cell>
          <cell r="J157">
            <v>2999.0999996900064</v>
          </cell>
          <cell r="K157">
            <v>5994.0999996900064</v>
          </cell>
          <cell r="L157">
            <v>1119.7954210004345</v>
          </cell>
          <cell r="N157">
            <v>70000</v>
          </cell>
          <cell r="P157">
            <v>34064</v>
          </cell>
          <cell r="R157">
            <v>4818.8850000000002</v>
          </cell>
          <cell r="S157">
            <v>4774.9360000000006</v>
          </cell>
          <cell r="T157">
            <v>19032</v>
          </cell>
        </row>
        <row r="158">
          <cell r="E158">
            <v>34065</v>
          </cell>
          <cell r="J158">
            <v>3027.0999996900064</v>
          </cell>
          <cell r="K158">
            <v>6204.0999996900064</v>
          </cell>
          <cell r="L158">
            <v>1183.8579609308667</v>
          </cell>
          <cell r="N158">
            <v>70000</v>
          </cell>
          <cell r="P158">
            <v>34065</v>
          </cell>
          <cell r="R158">
            <v>4639.66</v>
          </cell>
          <cell r="S158">
            <v>4690.0350000000008</v>
          </cell>
          <cell r="T158">
            <v>19032</v>
          </cell>
        </row>
        <row r="159">
          <cell r="E159">
            <v>34066</v>
          </cell>
          <cell r="J159">
            <v>2965.0999996900064</v>
          </cell>
          <cell r="K159">
            <v>6317.0999996900064</v>
          </cell>
          <cell r="L159">
            <v>1220.9205008612992</v>
          </cell>
          <cell r="N159">
            <v>70000</v>
          </cell>
          <cell r="P159">
            <v>34066</v>
          </cell>
          <cell r="R159">
            <v>4505.0169999999998</v>
          </cell>
          <cell r="S159">
            <v>4115.1369999999997</v>
          </cell>
          <cell r="T159">
            <v>19032</v>
          </cell>
        </row>
        <row r="160">
          <cell r="E160">
            <v>34067</v>
          </cell>
          <cell r="J160">
            <v>2997.0999996900064</v>
          </cell>
          <cell r="K160">
            <v>6442.0999996900064</v>
          </cell>
          <cell r="L160">
            <v>1237.9830407917316</v>
          </cell>
          <cell r="N160">
            <v>70000</v>
          </cell>
          <cell r="P160">
            <v>34067</v>
          </cell>
          <cell r="R160">
            <v>4501.3339999999998</v>
          </cell>
          <cell r="S160">
            <v>4084.8439999999996</v>
          </cell>
          <cell r="T160">
            <v>19032</v>
          </cell>
        </row>
        <row r="161">
          <cell r="E161">
            <v>34068</v>
          </cell>
          <cell r="J161">
            <v>2977.0999996900064</v>
          </cell>
          <cell r="K161">
            <v>6546.0999996900064</v>
          </cell>
          <cell r="L161">
            <v>1269.045580722164</v>
          </cell>
          <cell r="N161">
            <v>70000</v>
          </cell>
          <cell r="P161">
            <v>34068</v>
          </cell>
          <cell r="R161">
            <v>4524.3530000000001</v>
          </cell>
          <cell r="S161">
            <v>4030.4439999999995</v>
          </cell>
          <cell r="T161">
            <v>19032</v>
          </cell>
        </row>
        <row r="162">
          <cell r="E162">
            <v>34069</v>
          </cell>
          <cell r="J162">
            <v>2953.0999996900064</v>
          </cell>
          <cell r="K162">
            <v>6717.0999996900064</v>
          </cell>
          <cell r="L162">
            <v>1268.045580722164</v>
          </cell>
          <cell r="N162">
            <v>70000</v>
          </cell>
          <cell r="P162">
            <v>34069</v>
          </cell>
          <cell r="R162">
            <v>4479.7470000000003</v>
          </cell>
          <cell r="S162">
            <v>4016.0779999999995</v>
          </cell>
          <cell r="T162">
            <v>19032</v>
          </cell>
        </row>
        <row r="163">
          <cell r="E163">
            <v>34070</v>
          </cell>
          <cell r="J163">
            <v>2898.0999996900064</v>
          </cell>
          <cell r="K163">
            <v>6930.0999996900064</v>
          </cell>
          <cell r="L163">
            <v>1268.045580722164</v>
          </cell>
          <cell r="N163">
            <v>70000</v>
          </cell>
          <cell r="P163">
            <v>34070</v>
          </cell>
          <cell r="R163">
            <v>4478.5950000000003</v>
          </cell>
          <cell r="S163">
            <v>4023.4429999999993</v>
          </cell>
          <cell r="T163">
            <v>19032</v>
          </cell>
        </row>
        <row r="164">
          <cell r="E164">
            <v>34071</v>
          </cell>
          <cell r="J164">
            <v>3008.0999996900064</v>
          </cell>
          <cell r="K164">
            <v>7098.0999996900064</v>
          </cell>
          <cell r="L164">
            <v>1266.045580722164</v>
          </cell>
          <cell r="N164">
            <v>70000</v>
          </cell>
          <cell r="P164">
            <v>34071</v>
          </cell>
          <cell r="R164">
            <v>4519.5559999999996</v>
          </cell>
          <cell r="S164">
            <v>3911.1889999999994</v>
          </cell>
          <cell r="T164">
            <v>19032</v>
          </cell>
        </row>
        <row r="165">
          <cell r="E165">
            <v>34072</v>
          </cell>
          <cell r="J165">
            <v>3147.0999996900064</v>
          </cell>
          <cell r="K165">
            <v>7365.0999996900064</v>
          </cell>
          <cell r="L165">
            <v>1263.045580722164</v>
          </cell>
          <cell r="N165">
            <v>70000</v>
          </cell>
          <cell r="P165">
            <v>34072</v>
          </cell>
          <cell r="R165">
            <v>4580.027</v>
          </cell>
          <cell r="S165">
            <v>3884.8509999999992</v>
          </cell>
          <cell r="T165">
            <v>19032</v>
          </cell>
        </row>
        <row r="166">
          <cell r="E166">
            <v>34073</v>
          </cell>
          <cell r="J166">
            <v>3306.0999996900064</v>
          </cell>
          <cell r="K166">
            <v>7675.0999996900064</v>
          </cell>
          <cell r="L166">
            <v>1364.1081206525964</v>
          </cell>
          <cell r="N166">
            <v>70000</v>
          </cell>
          <cell r="P166">
            <v>34073</v>
          </cell>
          <cell r="R166">
            <v>4564.3819999999996</v>
          </cell>
          <cell r="S166">
            <v>3926.3019999999992</v>
          </cell>
          <cell r="T166">
            <v>19032</v>
          </cell>
        </row>
        <row r="167">
          <cell r="E167">
            <v>34074</v>
          </cell>
          <cell r="J167">
            <v>3385.0999996900064</v>
          </cell>
          <cell r="K167">
            <v>7931.0999996900064</v>
          </cell>
          <cell r="L167">
            <v>1508.1706605830286</v>
          </cell>
          <cell r="N167">
            <v>70000</v>
          </cell>
          <cell r="P167">
            <v>34074</v>
          </cell>
          <cell r="R167">
            <v>4542.1940000000004</v>
          </cell>
          <cell r="S167">
            <v>4196.2989999999991</v>
          </cell>
          <cell r="T167">
            <v>19032</v>
          </cell>
        </row>
        <row r="168">
          <cell r="E168">
            <v>34075</v>
          </cell>
          <cell r="J168">
            <v>3447.0999996900064</v>
          </cell>
          <cell r="K168">
            <v>8027.0999996900064</v>
          </cell>
          <cell r="L168">
            <v>1678.2332005134608</v>
          </cell>
          <cell r="N168">
            <v>70000</v>
          </cell>
          <cell r="P168">
            <v>34075</v>
          </cell>
          <cell r="R168">
            <v>4575.9620000000004</v>
          </cell>
          <cell r="S168">
            <v>4404.4129999999986</v>
          </cell>
          <cell r="T168">
            <v>19032</v>
          </cell>
        </row>
        <row r="169">
          <cell r="E169">
            <v>34076</v>
          </cell>
          <cell r="J169">
            <v>3619.0999996900064</v>
          </cell>
          <cell r="K169">
            <v>8109.0999996900064</v>
          </cell>
          <cell r="L169">
            <v>1853.295740443893</v>
          </cell>
          <cell r="N169">
            <v>70000</v>
          </cell>
          <cell r="P169">
            <v>34076</v>
          </cell>
          <cell r="R169">
            <v>4600.2039999999997</v>
          </cell>
          <cell r="S169">
            <v>4477.96</v>
          </cell>
          <cell r="T169">
            <v>19032</v>
          </cell>
        </row>
        <row r="170">
          <cell r="E170">
            <v>34077</v>
          </cell>
          <cell r="J170">
            <v>3791.0999996900064</v>
          </cell>
          <cell r="K170">
            <v>8154.0999996900064</v>
          </cell>
          <cell r="L170">
            <v>2036.3582803743252</v>
          </cell>
          <cell r="N170">
            <v>70000</v>
          </cell>
          <cell r="P170">
            <v>34077</v>
          </cell>
          <cell r="R170">
            <v>4680.8360000000002</v>
          </cell>
          <cell r="S170">
            <v>4505.8349999999982</v>
          </cell>
          <cell r="T170">
            <v>19032</v>
          </cell>
        </row>
        <row r="171">
          <cell r="E171">
            <v>34078</v>
          </cell>
          <cell r="J171">
            <v>3975.0999996900064</v>
          </cell>
          <cell r="K171">
            <v>8154.0999996900064</v>
          </cell>
          <cell r="L171">
            <v>2242.4208203047574</v>
          </cell>
          <cell r="N171">
            <v>70000</v>
          </cell>
          <cell r="P171">
            <v>34078</v>
          </cell>
          <cell r="R171">
            <v>4742.1369999999997</v>
          </cell>
          <cell r="S171">
            <v>4586.3269999999984</v>
          </cell>
          <cell r="T171">
            <v>19032</v>
          </cell>
        </row>
        <row r="172">
          <cell r="E172">
            <v>34079</v>
          </cell>
          <cell r="J172">
            <v>3974.0999996900064</v>
          </cell>
          <cell r="K172">
            <v>8154.0999996900064</v>
          </cell>
          <cell r="L172">
            <v>2462.4833602351896</v>
          </cell>
          <cell r="N172">
            <v>70000</v>
          </cell>
          <cell r="P172">
            <v>34079</v>
          </cell>
          <cell r="R172">
            <v>4833.9049999999997</v>
          </cell>
          <cell r="S172">
            <v>4864.5109999999986</v>
          </cell>
          <cell r="T172">
            <v>19032</v>
          </cell>
        </row>
        <row r="173">
          <cell r="E173">
            <v>34080</v>
          </cell>
          <cell r="J173">
            <v>3970.0999996900064</v>
          </cell>
          <cell r="K173">
            <v>8154.0999996900064</v>
          </cell>
          <cell r="L173">
            <v>2705.796982724009</v>
          </cell>
          <cell r="N173">
            <v>70000</v>
          </cell>
          <cell r="P173">
            <v>34080</v>
          </cell>
          <cell r="R173">
            <v>5056.723</v>
          </cell>
          <cell r="S173">
            <v>5282.1139999999987</v>
          </cell>
          <cell r="T173">
            <v>19032</v>
          </cell>
        </row>
        <row r="174">
          <cell r="E174">
            <v>34081</v>
          </cell>
          <cell r="J174">
            <v>3966.0999996900064</v>
          </cell>
          <cell r="K174">
            <v>8154.0999996900064</v>
          </cell>
          <cell r="L174">
            <v>2948.1106052128284</v>
          </cell>
          <cell r="N174">
            <v>70000</v>
          </cell>
          <cell r="P174">
            <v>34081</v>
          </cell>
          <cell r="R174">
            <v>5197.3289999999997</v>
          </cell>
          <cell r="S174">
            <v>5542.1079999999984</v>
          </cell>
          <cell r="T174">
            <v>19032</v>
          </cell>
        </row>
        <row r="175">
          <cell r="E175">
            <v>34082</v>
          </cell>
          <cell r="J175">
            <v>3962.0999996900064</v>
          </cell>
          <cell r="K175">
            <v>8439.0999996900064</v>
          </cell>
          <cell r="L175">
            <v>3185.4242277016479</v>
          </cell>
          <cell r="N175">
            <v>70000</v>
          </cell>
          <cell r="P175">
            <v>34082</v>
          </cell>
          <cell r="R175">
            <v>5234.7730000000001</v>
          </cell>
          <cell r="S175">
            <v>5733.5879999999979</v>
          </cell>
          <cell r="T175">
            <v>19032</v>
          </cell>
        </row>
        <row r="176">
          <cell r="E176">
            <v>34083</v>
          </cell>
          <cell r="J176">
            <v>3958.0999996900064</v>
          </cell>
          <cell r="K176">
            <v>8742.0999996900064</v>
          </cell>
          <cell r="L176">
            <v>3430.7378501904673</v>
          </cell>
          <cell r="N176">
            <v>70000</v>
          </cell>
          <cell r="P176">
            <v>34083</v>
          </cell>
          <cell r="R176">
            <v>5192.201</v>
          </cell>
          <cell r="S176">
            <v>5981.6219999999976</v>
          </cell>
          <cell r="T176">
            <v>19032</v>
          </cell>
        </row>
        <row r="177">
          <cell r="E177">
            <v>34084</v>
          </cell>
          <cell r="J177">
            <v>4180.0999996900064</v>
          </cell>
          <cell r="K177">
            <v>8987.0999996900064</v>
          </cell>
          <cell r="L177">
            <v>3661.9804852440629</v>
          </cell>
          <cell r="N177">
            <v>70000</v>
          </cell>
          <cell r="P177">
            <v>34084</v>
          </cell>
          <cell r="R177">
            <v>5176.5540000000001</v>
          </cell>
          <cell r="S177">
            <v>6313.5639999999976</v>
          </cell>
          <cell r="T177">
            <v>19032</v>
          </cell>
        </row>
        <row r="178">
          <cell r="E178">
            <v>34085</v>
          </cell>
          <cell r="J178">
            <v>4407.0999996900064</v>
          </cell>
          <cell r="K178">
            <v>9167.0999996900064</v>
          </cell>
          <cell r="L178">
            <v>3908.2231202976586</v>
          </cell>
          <cell r="N178">
            <v>70000</v>
          </cell>
          <cell r="P178">
            <v>34085</v>
          </cell>
          <cell r="R178">
            <v>5179.3100000000004</v>
          </cell>
          <cell r="S178">
            <v>6714.9129999999977</v>
          </cell>
          <cell r="T178">
            <v>19032</v>
          </cell>
        </row>
        <row r="179">
          <cell r="E179">
            <v>34086</v>
          </cell>
          <cell r="J179">
            <v>4514.0999996900064</v>
          </cell>
          <cell r="K179">
            <v>9307.0999996900064</v>
          </cell>
          <cell r="L179">
            <v>4156.4657553512543</v>
          </cell>
          <cell r="N179">
            <v>70000</v>
          </cell>
          <cell r="P179">
            <v>34086</v>
          </cell>
          <cell r="R179">
            <v>5193.3710000000001</v>
          </cell>
          <cell r="S179">
            <v>7033.76</v>
          </cell>
          <cell r="T179">
            <v>19032</v>
          </cell>
        </row>
        <row r="180">
          <cell r="E180">
            <v>34087</v>
          </cell>
          <cell r="J180">
            <v>4611.0999996900064</v>
          </cell>
          <cell r="K180">
            <v>9483.0999996900064</v>
          </cell>
          <cell r="L180">
            <v>4430.7083904048495</v>
          </cell>
          <cell r="N180">
            <v>70000</v>
          </cell>
          <cell r="P180">
            <v>34087</v>
          </cell>
          <cell r="R180">
            <v>5208.5730000000003</v>
          </cell>
          <cell r="S180">
            <v>7254.5579999999973</v>
          </cell>
          <cell r="T180">
            <v>19032</v>
          </cell>
        </row>
        <row r="181">
          <cell r="E181">
            <v>34088</v>
          </cell>
          <cell r="J181">
            <v>4714.0999996900064</v>
          </cell>
          <cell r="K181">
            <v>9700.0999996900064</v>
          </cell>
          <cell r="L181">
            <v>4698.9510254584447</v>
          </cell>
          <cell r="N181">
            <v>70000</v>
          </cell>
          <cell r="P181">
            <v>34088</v>
          </cell>
          <cell r="R181">
            <v>5187.8419999999996</v>
          </cell>
          <cell r="S181">
            <v>7466.4569999999976</v>
          </cell>
          <cell r="T181">
            <v>19032</v>
          </cell>
        </row>
        <row r="182">
          <cell r="E182">
            <v>34089</v>
          </cell>
          <cell r="J182">
            <v>4875.0999996900064</v>
          </cell>
          <cell r="K182">
            <v>9867.0999996900064</v>
          </cell>
          <cell r="L182">
            <v>4957.19366051204</v>
          </cell>
          <cell r="N182">
            <v>70000</v>
          </cell>
          <cell r="P182">
            <v>34089</v>
          </cell>
          <cell r="R182">
            <v>5225.6469999999999</v>
          </cell>
          <cell r="S182">
            <v>7624.3959999999979</v>
          </cell>
          <cell r="T182">
            <v>19032</v>
          </cell>
        </row>
        <row r="183">
          <cell r="E183">
            <v>34090</v>
          </cell>
          <cell r="J183">
            <v>5073.0999996900064</v>
          </cell>
          <cell r="K183">
            <v>10104.099999690006</v>
          </cell>
          <cell r="L183">
            <v>5183.4362955656352</v>
          </cell>
          <cell r="N183">
            <v>70000</v>
          </cell>
          <cell r="P183">
            <v>34090</v>
          </cell>
          <cell r="R183">
            <v>5274.4889999999996</v>
          </cell>
          <cell r="S183">
            <v>7349.6690000000017</v>
          </cell>
          <cell r="T183">
            <v>19032</v>
          </cell>
        </row>
        <row r="184">
          <cell r="E184">
            <v>34091</v>
          </cell>
          <cell r="J184">
            <v>5262.0999996900064</v>
          </cell>
          <cell r="K184">
            <v>10298.099999690006</v>
          </cell>
          <cell r="L184">
            <v>5444.6789306192304</v>
          </cell>
          <cell r="N184">
            <v>70000</v>
          </cell>
          <cell r="P184">
            <v>34091</v>
          </cell>
          <cell r="R184">
            <v>5323.299</v>
          </cell>
          <cell r="S184">
            <v>7490.5820000000012</v>
          </cell>
          <cell r="T184">
            <v>19032</v>
          </cell>
        </row>
        <row r="185">
          <cell r="E185">
            <v>34092</v>
          </cell>
          <cell r="J185">
            <v>5419.0999996900064</v>
          </cell>
          <cell r="K185">
            <v>10492.099999690006</v>
          </cell>
          <cell r="L185">
            <v>5689.9215656728256</v>
          </cell>
          <cell r="N185">
            <v>70000</v>
          </cell>
          <cell r="P185">
            <v>34092</v>
          </cell>
          <cell r="R185">
            <v>5428.9629999999997</v>
          </cell>
          <cell r="S185">
            <v>7633.7480000000014</v>
          </cell>
          <cell r="T185">
            <v>19032</v>
          </cell>
        </row>
        <row r="186">
          <cell r="E186">
            <v>34093</v>
          </cell>
          <cell r="J186">
            <v>5496.0999996900064</v>
          </cell>
          <cell r="K186">
            <v>10724.099999690006</v>
          </cell>
          <cell r="L186">
            <v>5942.1642007264209</v>
          </cell>
          <cell r="N186">
            <v>70000</v>
          </cell>
          <cell r="P186">
            <v>34093</v>
          </cell>
          <cell r="R186">
            <v>5530.4269999999997</v>
          </cell>
          <cell r="S186">
            <v>7912.0860000000011</v>
          </cell>
          <cell r="T186">
            <v>19032</v>
          </cell>
        </row>
        <row r="187">
          <cell r="E187">
            <v>34094</v>
          </cell>
          <cell r="J187">
            <v>5571.0999996900064</v>
          </cell>
          <cell r="K187">
            <v>10876.099999690006</v>
          </cell>
          <cell r="L187">
            <v>6205.4068357800161</v>
          </cell>
          <cell r="N187">
            <v>70000</v>
          </cell>
          <cell r="P187">
            <v>34094</v>
          </cell>
          <cell r="R187">
            <v>5547.4080000000004</v>
          </cell>
          <cell r="S187">
            <v>8192.98</v>
          </cell>
          <cell r="T187">
            <v>19032</v>
          </cell>
        </row>
        <row r="188">
          <cell r="E188">
            <v>34095</v>
          </cell>
          <cell r="J188">
            <v>5632.0999996900064</v>
          </cell>
          <cell r="K188">
            <v>11010.099999690006</v>
          </cell>
          <cell r="L188">
            <v>6456.6494708336113</v>
          </cell>
          <cell r="N188">
            <v>70000</v>
          </cell>
          <cell r="P188">
            <v>34095</v>
          </cell>
          <cell r="R188">
            <v>5583.5519999999997</v>
          </cell>
          <cell r="S188">
            <v>8503.8290000000015</v>
          </cell>
          <cell r="T188">
            <v>19032</v>
          </cell>
        </row>
        <row r="189">
          <cell r="E189">
            <v>34096</v>
          </cell>
          <cell r="J189">
            <v>5708.0999996900064</v>
          </cell>
          <cell r="K189">
            <v>11037.099999690006</v>
          </cell>
          <cell r="L189">
            <v>6720.8921058872065</v>
          </cell>
          <cell r="N189">
            <v>70000</v>
          </cell>
          <cell r="P189">
            <v>34096</v>
          </cell>
          <cell r="R189">
            <v>5663.8059999999996</v>
          </cell>
          <cell r="S189">
            <v>8844.7310000000016</v>
          </cell>
          <cell r="T189">
            <v>19032</v>
          </cell>
        </row>
        <row r="190">
          <cell r="E190">
            <v>34097</v>
          </cell>
          <cell r="J190">
            <v>5711.0999996900064</v>
          </cell>
          <cell r="K190">
            <v>11228.099999690006</v>
          </cell>
          <cell r="L190">
            <v>7007.3086601571003</v>
          </cell>
          <cell r="N190">
            <v>70000</v>
          </cell>
          <cell r="P190">
            <v>34097</v>
          </cell>
          <cell r="R190">
            <v>5781.8050000000003</v>
          </cell>
          <cell r="S190">
            <v>9186.9730000000018</v>
          </cell>
          <cell r="T190">
            <v>19032</v>
          </cell>
        </row>
        <row r="191">
          <cell r="E191">
            <v>34098</v>
          </cell>
          <cell r="J191">
            <v>5748.0999996900064</v>
          </cell>
          <cell r="K191">
            <v>11455.099999690006</v>
          </cell>
          <cell r="L191">
            <v>7290.7252144269942</v>
          </cell>
          <cell r="N191">
            <v>70000</v>
          </cell>
          <cell r="P191">
            <v>34098</v>
          </cell>
          <cell r="R191">
            <v>5811.9129999999996</v>
          </cell>
          <cell r="S191">
            <v>9477.6</v>
          </cell>
          <cell r="T191">
            <v>19032</v>
          </cell>
        </row>
        <row r="192">
          <cell r="E192">
            <v>34099</v>
          </cell>
          <cell r="J192">
            <v>5806.0999996900064</v>
          </cell>
          <cell r="K192">
            <v>11619.099999690006</v>
          </cell>
          <cell r="L192">
            <v>7554.141768696888</v>
          </cell>
          <cell r="N192">
            <v>70000</v>
          </cell>
          <cell r="P192">
            <v>34099</v>
          </cell>
          <cell r="R192">
            <v>5751.9880000000003</v>
          </cell>
          <cell r="S192">
            <v>9661.08</v>
          </cell>
          <cell r="T192">
            <v>19032</v>
          </cell>
        </row>
        <row r="193">
          <cell r="E193">
            <v>34100</v>
          </cell>
          <cell r="J193">
            <v>5843.0999996900064</v>
          </cell>
          <cell r="K193">
            <v>11774.099999690006</v>
          </cell>
          <cell r="L193">
            <v>7845.5583229667818</v>
          </cell>
          <cell r="N193">
            <v>70000</v>
          </cell>
          <cell r="P193">
            <v>34100</v>
          </cell>
          <cell r="R193">
            <v>5671.027</v>
          </cell>
          <cell r="S193">
            <v>9834.996000000001</v>
          </cell>
          <cell r="T193">
            <v>19032</v>
          </cell>
        </row>
        <row r="194">
          <cell r="E194">
            <v>34101</v>
          </cell>
          <cell r="J194">
            <v>5880.0999996900064</v>
          </cell>
          <cell r="K194">
            <v>11850.099999690006</v>
          </cell>
          <cell r="L194">
            <v>8123.8073468895473</v>
          </cell>
          <cell r="N194">
            <v>70000</v>
          </cell>
          <cell r="P194">
            <v>34101</v>
          </cell>
          <cell r="R194">
            <v>5668.9970000000003</v>
          </cell>
          <cell r="S194">
            <v>10071.717000000001</v>
          </cell>
          <cell r="T194">
            <v>19032</v>
          </cell>
        </row>
        <row r="195">
          <cell r="E195">
            <v>34102</v>
          </cell>
          <cell r="J195">
            <v>5983.0999996900064</v>
          </cell>
          <cell r="K195">
            <v>11947.099999690006</v>
          </cell>
          <cell r="L195">
            <v>8372.1575988949426</v>
          </cell>
          <cell r="N195">
            <v>70000</v>
          </cell>
          <cell r="P195">
            <v>34102</v>
          </cell>
          <cell r="R195">
            <v>5710.9139999999998</v>
          </cell>
          <cell r="S195">
            <v>10377.263000000001</v>
          </cell>
          <cell r="T195">
            <v>19032</v>
          </cell>
        </row>
        <row r="196">
          <cell r="E196">
            <v>34103</v>
          </cell>
          <cell r="J196">
            <v>6039.0999996900064</v>
          </cell>
          <cell r="K196">
            <v>12075.099999690006</v>
          </cell>
          <cell r="L196">
            <v>8620.5078509003379</v>
          </cell>
          <cell r="N196">
            <v>70000</v>
          </cell>
          <cell r="P196">
            <v>34103</v>
          </cell>
          <cell r="R196">
            <v>5800.35</v>
          </cell>
          <cell r="S196">
            <v>11086.531999999999</v>
          </cell>
          <cell r="T196">
            <v>19032</v>
          </cell>
        </row>
        <row r="197">
          <cell r="E197">
            <v>34104</v>
          </cell>
          <cell r="J197">
            <v>6067.0999996900064</v>
          </cell>
          <cell r="K197">
            <v>12306.099999690006</v>
          </cell>
          <cell r="L197">
            <v>8841.9244051702317</v>
          </cell>
          <cell r="N197">
            <v>70000</v>
          </cell>
          <cell r="P197">
            <v>34104</v>
          </cell>
          <cell r="R197">
            <v>5987.2280000000001</v>
          </cell>
          <cell r="S197">
            <v>11218.6</v>
          </cell>
          <cell r="T197">
            <v>19032</v>
          </cell>
        </row>
        <row r="198">
          <cell r="E198">
            <v>34105</v>
          </cell>
          <cell r="J198">
            <v>6131.0999996900064</v>
          </cell>
          <cell r="K198">
            <v>12580.099999690006</v>
          </cell>
          <cell r="L198">
            <v>9065.3409594401255</v>
          </cell>
          <cell r="N198">
            <v>70000</v>
          </cell>
          <cell r="P198">
            <v>34105</v>
          </cell>
          <cell r="R198">
            <v>6164.1589999999997</v>
          </cell>
          <cell r="S198">
            <v>11389.687999999998</v>
          </cell>
          <cell r="T198">
            <v>19032</v>
          </cell>
        </row>
        <row r="199">
          <cell r="E199">
            <v>34106</v>
          </cell>
          <cell r="J199">
            <v>6229.0999996900064</v>
          </cell>
          <cell r="K199">
            <v>12847.099999690006</v>
          </cell>
          <cell r="L199">
            <v>9324.7575137100193</v>
          </cell>
          <cell r="N199">
            <v>70000</v>
          </cell>
          <cell r="P199">
            <v>34106</v>
          </cell>
          <cell r="R199">
            <v>6303.7079999999996</v>
          </cell>
          <cell r="S199">
            <v>11451.942999999997</v>
          </cell>
          <cell r="T199">
            <v>19032</v>
          </cell>
        </row>
        <row r="200">
          <cell r="E200">
            <v>34107</v>
          </cell>
          <cell r="J200">
            <v>6235.0999996900064</v>
          </cell>
          <cell r="K200">
            <v>13043.099999690006</v>
          </cell>
          <cell r="L200">
            <v>9602.1740679799132</v>
          </cell>
          <cell r="N200">
            <v>70000</v>
          </cell>
          <cell r="P200">
            <v>34107</v>
          </cell>
          <cell r="R200">
            <v>6425.6210000000001</v>
          </cell>
          <cell r="S200">
            <v>11639.720999999998</v>
          </cell>
          <cell r="T200">
            <v>19032</v>
          </cell>
        </row>
        <row r="201">
          <cell r="E201">
            <v>34108</v>
          </cell>
          <cell r="J201">
            <v>6241.0999996900064</v>
          </cell>
          <cell r="K201">
            <v>13291.099999690006</v>
          </cell>
          <cell r="L201">
            <v>9894.590622249807</v>
          </cell>
          <cell r="N201">
            <v>70000</v>
          </cell>
          <cell r="P201">
            <v>34108</v>
          </cell>
          <cell r="R201">
            <v>6563.2259999999997</v>
          </cell>
          <cell r="S201">
            <v>12349.911</v>
          </cell>
          <cell r="T201">
            <v>19032</v>
          </cell>
        </row>
        <row r="202">
          <cell r="E202">
            <v>34109</v>
          </cell>
          <cell r="J202">
            <v>6387.0999996900064</v>
          </cell>
          <cell r="K202">
            <v>13591.099999690006</v>
          </cell>
          <cell r="L202">
            <v>10210.007176519701</v>
          </cell>
          <cell r="N202">
            <v>70000</v>
          </cell>
          <cell r="P202">
            <v>34109</v>
          </cell>
          <cell r="R202">
            <v>6747.4849999999997</v>
          </cell>
          <cell r="S202">
            <v>12562.415999999999</v>
          </cell>
          <cell r="T202">
            <v>19032</v>
          </cell>
        </row>
        <row r="203">
          <cell r="E203">
            <v>34110</v>
          </cell>
          <cell r="J203">
            <v>6483.0999996900064</v>
          </cell>
          <cell r="K203">
            <v>13861.099999690006</v>
          </cell>
          <cell r="L203">
            <v>10516.423730789595</v>
          </cell>
          <cell r="N203">
            <v>70000</v>
          </cell>
          <cell r="P203">
            <v>34110</v>
          </cell>
          <cell r="R203">
            <v>7076.7950000000001</v>
          </cell>
          <cell r="S203">
            <v>12845.646999999999</v>
          </cell>
          <cell r="T203">
            <v>19032</v>
          </cell>
        </row>
        <row r="204">
          <cell r="E204">
            <v>34111</v>
          </cell>
          <cell r="J204">
            <v>6581.0999996900064</v>
          </cell>
          <cell r="K204">
            <v>14133.099999690006</v>
          </cell>
          <cell r="L204">
            <v>10810.840285059488</v>
          </cell>
          <cell r="N204">
            <v>70000</v>
          </cell>
          <cell r="P204">
            <v>34111</v>
          </cell>
          <cell r="R204">
            <v>7375.1379999999999</v>
          </cell>
          <cell r="S204">
            <v>13507.39</v>
          </cell>
          <cell r="T204">
            <v>19032</v>
          </cell>
        </row>
        <row r="205">
          <cell r="E205">
            <v>34112</v>
          </cell>
          <cell r="J205">
            <v>6781.0999996900064</v>
          </cell>
          <cell r="K205">
            <v>14324.099999690006</v>
          </cell>
          <cell r="L205">
            <v>11087.256839329382</v>
          </cell>
          <cell r="N205">
            <v>70000</v>
          </cell>
          <cell r="P205">
            <v>34112</v>
          </cell>
          <cell r="R205">
            <v>7585.451</v>
          </cell>
          <cell r="S205">
            <v>13812.008</v>
          </cell>
          <cell r="T205">
            <v>19032</v>
          </cell>
        </row>
        <row r="206">
          <cell r="E206">
            <v>34113</v>
          </cell>
          <cell r="J206">
            <v>7013.0999996900064</v>
          </cell>
          <cell r="K206">
            <v>14539.099999690006</v>
          </cell>
          <cell r="L206">
            <v>11306.133747116704</v>
          </cell>
          <cell r="N206">
            <v>70000</v>
          </cell>
          <cell r="P206">
            <v>34113</v>
          </cell>
          <cell r="R206">
            <v>7855.8940000000002</v>
          </cell>
          <cell r="S206">
            <v>14017.86</v>
          </cell>
          <cell r="T206">
            <v>19032</v>
          </cell>
        </row>
        <row r="207">
          <cell r="E207">
            <v>34114</v>
          </cell>
          <cell r="J207">
            <v>7292.0999996900064</v>
          </cell>
          <cell r="K207">
            <v>14762.099999690006</v>
          </cell>
          <cell r="L207">
            <v>11546.550301386598</v>
          </cell>
          <cell r="N207">
            <v>70000</v>
          </cell>
          <cell r="P207">
            <v>34114</v>
          </cell>
          <cell r="R207">
            <v>7976.924</v>
          </cell>
          <cell r="S207">
            <v>14355.43</v>
          </cell>
          <cell r="T207">
            <v>19032</v>
          </cell>
        </row>
        <row r="208">
          <cell r="E208">
            <v>34115</v>
          </cell>
          <cell r="J208">
            <v>7484.0999996900064</v>
          </cell>
          <cell r="K208">
            <v>15006.099999690006</v>
          </cell>
          <cell r="L208">
            <v>11782.937253896003</v>
          </cell>
          <cell r="N208">
            <v>70000</v>
          </cell>
          <cell r="P208">
            <v>34115</v>
          </cell>
          <cell r="R208">
            <v>8034.6409999999996</v>
          </cell>
          <cell r="S208">
            <v>14769.359</v>
          </cell>
          <cell r="T208">
            <v>19032</v>
          </cell>
        </row>
        <row r="209">
          <cell r="E209">
            <v>34116</v>
          </cell>
          <cell r="J209">
            <v>7635.0999996900064</v>
          </cell>
          <cell r="K209">
            <v>15226.099999690006</v>
          </cell>
          <cell r="L209">
            <v>12013.353808165897</v>
          </cell>
          <cell r="N209">
            <v>70000</v>
          </cell>
          <cell r="P209">
            <v>34116</v>
          </cell>
          <cell r="R209">
            <v>8133.8379999999997</v>
          </cell>
          <cell r="S209">
            <v>15191.323</v>
          </cell>
          <cell r="T209">
            <v>19032</v>
          </cell>
        </row>
        <row r="210">
          <cell r="E210">
            <v>34117</v>
          </cell>
          <cell r="J210">
            <v>7853.0999996900064</v>
          </cell>
          <cell r="K210">
            <v>15464.099999690006</v>
          </cell>
          <cell r="L210">
            <v>12269.770362435791</v>
          </cell>
          <cell r="N210">
            <v>70000</v>
          </cell>
          <cell r="P210">
            <v>34117</v>
          </cell>
          <cell r="R210">
            <v>8457.5020000000004</v>
          </cell>
          <cell r="S210">
            <v>15496.213</v>
          </cell>
          <cell r="T210">
            <v>19032</v>
          </cell>
        </row>
        <row r="211">
          <cell r="E211">
            <v>34118</v>
          </cell>
          <cell r="J211">
            <v>8120.0999996900064</v>
          </cell>
          <cell r="K211">
            <v>15707.099999690006</v>
          </cell>
          <cell r="L211">
            <v>12548.186916705685</v>
          </cell>
          <cell r="N211">
            <v>70000</v>
          </cell>
          <cell r="P211">
            <v>34118</v>
          </cell>
          <cell r="R211">
            <v>8665.6119999999992</v>
          </cell>
          <cell r="S211">
            <v>15663.821</v>
          </cell>
          <cell r="T211">
            <v>19032</v>
          </cell>
        </row>
        <row r="212">
          <cell r="E212">
            <v>34119</v>
          </cell>
          <cell r="J212">
            <v>8414.0999996900064</v>
          </cell>
          <cell r="K212">
            <v>15919.099999690006</v>
          </cell>
          <cell r="L212">
            <v>12818.603470975579</v>
          </cell>
          <cell r="N212">
            <v>70000</v>
          </cell>
          <cell r="P212">
            <v>34119</v>
          </cell>
          <cell r="R212">
            <v>8926.116</v>
          </cell>
          <cell r="S212">
            <v>16071.684999999999</v>
          </cell>
          <cell r="T212">
            <v>19032</v>
          </cell>
        </row>
        <row r="213">
          <cell r="E213">
            <v>34120</v>
          </cell>
          <cell r="J213">
            <v>8739.0999996900064</v>
          </cell>
          <cell r="K213">
            <v>16181.499999690006</v>
          </cell>
          <cell r="L213">
            <v>12987.529998980122</v>
          </cell>
          <cell r="N213">
            <v>70000</v>
          </cell>
          <cell r="P213">
            <v>34120</v>
          </cell>
          <cell r="R213">
            <v>9139.4490000000005</v>
          </cell>
          <cell r="S213">
            <v>16264.684999999999</v>
          </cell>
          <cell r="T213">
            <v>19032</v>
          </cell>
        </row>
        <row r="214">
          <cell r="E214">
            <v>34121</v>
          </cell>
          <cell r="J214">
            <v>9067.0999996900064</v>
          </cell>
          <cell r="K214">
            <v>16451.899999690006</v>
          </cell>
          <cell r="L214">
            <v>13245.946553250016</v>
          </cell>
          <cell r="N214">
            <v>70000</v>
          </cell>
          <cell r="P214">
            <v>34121</v>
          </cell>
          <cell r="R214">
            <v>9174.2350000000006</v>
          </cell>
          <cell r="S214">
            <v>16431.401999999998</v>
          </cell>
          <cell r="T214">
            <v>19032</v>
          </cell>
        </row>
        <row r="215">
          <cell r="E215">
            <v>34122</v>
          </cell>
          <cell r="J215">
            <v>9409.0999996900064</v>
          </cell>
          <cell r="K215">
            <v>16700.299999690007</v>
          </cell>
          <cell r="L215">
            <v>13437.36310751991</v>
          </cell>
          <cell r="N215">
            <v>70000</v>
          </cell>
          <cell r="P215">
            <v>34122</v>
          </cell>
          <cell r="R215">
            <v>9194.91</v>
          </cell>
          <cell r="S215">
            <v>16460.300999999999</v>
          </cell>
          <cell r="T215">
            <v>19032</v>
          </cell>
        </row>
        <row r="216">
          <cell r="E216">
            <v>34123</v>
          </cell>
          <cell r="J216">
            <v>9743.0999996900064</v>
          </cell>
          <cell r="K216">
            <v>16881.299999690007</v>
          </cell>
          <cell r="L216">
            <v>13665.779661789804</v>
          </cell>
          <cell r="N216">
            <v>70000</v>
          </cell>
          <cell r="P216">
            <v>34123</v>
          </cell>
          <cell r="R216">
            <v>9229.2540000000008</v>
          </cell>
          <cell r="S216">
            <v>16517.498</v>
          </cell>
          <cell r="T216">
            <v>19032</v>
          </cell>
        </row>
        <row r="217">
          <cell r="E217">
            <v>34124</v>
          </cell>
          <cell r="J217">
            <v>10062.099999690006</v>
          </cell>
          <cell r="K217">
            <v>17182.299999690007</v>
          </cell>
          <cell r="L217">
            <v>13894.196216059698</v>
          </cell>
          <cell r="N217">
            <v>70000</v>
          </cell>
          <cell r="P217">
            <v>34124</v>
          </cell>
          <cell r="R217">
            <v>9347.268</v>
          </cell>
          <cell r="S217">
            <v>16546.594000000001</v>
          </cell>
          <cell r="T217">
            <v>19032</v>
          </cell>
        </row>
        <row r="218">
          <cell r="E218">
            <v>34125</v>
          </cell>
          <cell r="J218">
            <v>10429.099999690006</v>
          </cell>
          <cell r="K218">
            <v>17462.299999690007</v>
          </cell>
          <cell r="L218">
            <v>14112.612770329592</v>
          </cell>
          <cell r="N218">
            <v>70000</v>
          </cell>
          <cell r="P218">
            <v>34125</v>
          </cell>
          <cell r="R218">
            <v>9463.5660000000007</v>
          </cell>
          <cell r="S218">
            <v>16300.449000000001</v>
          </cell>
          <cell r="T218">
            <v>19032</v>
          </cell>
        </row>
        <row r="219">
          <cell r="E219">
            <v>34126</v>
          </cell>
          <cell r="J219">
            <v>10761.099999690006</v>
          </cell>
          <cell r="K219">
            <v>17740.299999690007</v>
          </cell>
          <cell r="L219">
            <v>14354.029324599485</v>
          </cell>
          <cell r="N219">
            <v>70000</v>
          </cell>
          <cell r="P219">
            <v>34126</v>
          </cell>
          <cell r="R219">
            <v>9542.4709999999995</v>
          </cell>
          <cell r="S219">
            <v>16272.89</v>
          </cell>
          <cell r="T219">
            <v>19032</v>
          </cell>
        </row>
        <row r="220">
          <cell r="E220">
            <v>34127</v>
          </cell>
          <cell r="J220">
            <v>11037.099999690006</v>
          </cell>
          <cell r="K220">
            <v>18031.299999690007</v>
          </cell>
          <cell r="L220">
            <v>14663.445878869379</v>
          </cell>
          <cell r="N220">
            <v>70000</v>
          </cell>
          <cell r="P220">
            <v>34127</v>
          </cell>
          <cell r="R220">
            <v>9603.1769999999997</v>
          </cell>
          <cell r="S220">
            <v>16263.505000000001</v>
          </cell>
          <cell r="T220">
            <v>19032</v>
          </cell>
        </row>
        <row r="221">
          <cell r="E221">
            <v>34128</v>
          </cell>
          <cell r="J221">
            <v>11179.099999690006</v>
          </cell>
          <cell r="K221">
            <v>18264.299999690007</v>
          </cell>
          <cell r="L221">
            <v>14951.862433139273</v>
          </cell>
          <cell r="N221">
            <v>70000</v>
          </cell>
          <cell r="P221">
            <v>34128</v>
          </cell>
          <cell r="R221">
            <v>9676.2450000000008</v>
          </cell>
          <cell r="S221">
            <v>16365.816000000001</v>
          </cell>
          <cell r="T221">
            <v>19032</v>
          </cell>
        </row>
        <row r="222">
          <cell r="E222">
            <v>34129</v>
          </cell>
          <cell r="J222">
            <v>11345.099999690006</v>
          </cell>
          <cell r="K222">
            <v>18463.299999690007</v>
          </cell>
          <cell r="L222">
            <v>15283.278987409167</v>
          </cell>
          <cell r="N222">
            <v>70000</v>
          </cell>
          <cell r="P222">
            <v>34129</v>
          </cell>
          <cell r="R222">
            <v>9723.2510000000002</v>
          </cell>
          <cell r="S222">
            <v>16450.197</v>
          </cell>
          <cell r="T222">
            <v>19032</v>
          </cell>
        </row>
        <row r="223">
          <cell r="E223">
            <v>34130</v>
          </cell>
          <cell r="J223">
            <v>11529.099999690006</v>
          </cell>
          <cell r="K223">
            <v>18723.299999690007</v>
          </cell>
          <cell r="L223">
            <v>15601.695541679061</v>
          </cell>
          <cell r="N223">
            <v>70000</v>
          </cell>
          <cell r="P223">
            <v>34130</v>
          </cell>
          <cell r="R223">
            <v>9773.2919999999995</v>
          </cell>
          <cell r="S223">
            <v>16825.538</v>
          </cell>
          <cell r="T223">
            <v>19032</v>
          </cell>
        </row>
        <row r="224">
          <cell r="E224">
            <v>34131</v>
          </cell>
          <cell r="J224">
            <v>11695.099999690006</v>
          </cell>
          <cell r="K224">
            <v>18995.299999690007</v>
          </cell>
          <cell r="L224">
            <v>15920.112095948954</v>
          </cell>
          <cell r="N224">
            <v>70000</v>
          </cell>
          <cell r="P224">
            <v>34131</v>
          </cell>
          <cell r="R224">
            <v>9818.741</v>
          </cell>
          <cell r="S224">
            <v>16817.079000000002</v>
          </cell>
          <cell r="T224">
            <v>19032</v>
          </cell>
        </row>
        <row r="225">
          <cell r="E225">
            <v>34132</v>
          </cell>
          <cell r="J225">
            <v>11897.099999690006</v>
          </cell>
          <cell r="K225">
            <v>19213.299999690007</v>
          </cell>
          <cell r="L225">
            <v>16063.528650218848</v>
          </cell>
          <cell r="N225">
            <v>70000</v>
          </cell>
          <cell r="P225">
            <v>34132</v>
          </cell>
          <cell r="R225">
            <v>9895.6720000000005</v>
          </cell>
          <cell r="S225">
            <v>16651.457999999999</v>
          </cell>
          <cell r="T225">
            <v>19032</v>
          </cell>
        </row>
        <row r="226">
          <cell r="E226">
            <v>34133</v>
          </cell>
          <cell r="J226">
            <v>12165.099999690006</v>
          </cell>
          <cell r="K226">
            <v>19411.299999690007</v>
          </cell>
          <cell r="L226">
            <v>16321.945204488742</v>
          </cell>
          <cell r="N226">
            <v>70000</v>
          </cell>
          <cell r="P226">
            <v>34133</v>
          </cell>
          <cell r="R226">
            <v>9954.1820000000007</v>
          </cell>
          <cell r="S226">
            <v>16622.776000000002</v>
          </cell>
          <cell r="T226">
            <v>19032</v>
          </cell>
        </row>
        <row r="227">
          <cell r="E227">
            <v>34134</v>
          </cell>
          <cell r="J227">
            <v>12425.099999690006</v>
          </cell>
          <cell r="K227">
            <v>19623.299999690007</v>
          </cell>
          <cell r="L227">
            <v>16621.361758758638</v>
          </cell>
          <cell r="N227">
            <v>70000</v>
          </cell>
          <cell r="P227">
            <v>34134</v>
          </cell>
          <cell r="R227">
            <v>9987.5889999999999</v>
          </cell>
          <cell r="S227">
            <v>16622.776000000002</v>
          </cell>
          <cell r="T227">
            <v>19032</v>
          </cell>
        </row>
        <row r="228">
          <cell r="E228">
            <v>34135</v>
          </cell>
          <cell r="J228">
            <v>12661.099999690006</v>
          </cell>
          <cell r="K228">
            <v>19830.299999690007</v>
          </cell>
          <cell r="L228">
            <v>16814.778313028532</v>
          </cell>
          <cell r="N228">
            <v>70000</v>
          </cell>
          <cell r="P228">
            <v>34135</v>
          </cell>
          <cell r="R228">
            <v>10035.753000000001</v>
          </cell>
          <cell r="S228">
            <v>16622.776000000002</v>
          </cell>
          <cell r="T228">
            <v>19032</v>
          </cell>
        </row>
        <row r="229">
          <cell r="E229">
            <v>34136</v>
          </cell>
          <cell r="J229">
            <v>12892.099999690006</v>
          </cell>
          <cell r="K229">
            <v>19999.299999690007</v>
          </cell>
          <cell r="L229">
            <v>16974.194867298425</v>
          </cell>
          <cell r="N229">
            <v>70000</v>
          </cell>
          <cell r="P229">
            <v>34136</v>
          </cell>
          <cell r="R229">
            <v>10139.882</v>
          </cell>
          <cell r="S229">
            <v>16622.776000000002</v>
          </cell>
          <cell r="T229">
            <v>19032</v>
          </cell>
        </row>
        <row r="230">
          <cell r="E230">
            <v>34137</v>
          </cell>
          <cell r="J230">
            <v>13151.099999690006</v>
          </cell>
          <cell r="K230">
            <v>20170.299999690007</v>
          </cell>
          <cell r="L230">
            <v>17257.611421568319</v>
          </cell>
          <cell r="N230">
            <v>70000</v>
          </cell>
          <cell r="P230">
            <v>34137</v>
          </cell>
          <cell r="R230">
            <v>10242.308999999999</v>
          </cell>
          <cell r="S230">
            <v>16667.617999999999</v>
          </cell>
          <cell r="T230">
            <v>19032</v>
          </cell>
        </row>
        <row r="231">
          <cell r="E231">
            <v>34138</v>
          </cell>
          <cell r="J231">
            <v>13397.099999690006</v>
          </cell>
          <cell r="K231">
            <v>20350.299999690007</v>
          </cell>
          <cell r="L231">
            <v>17546.027975838213</v>
          </cell>
          <cell r="N231">
            <v>70000</v>
          </cell>
          <cell r="P231">
            <v>34138</v>
          </cell>
          <cell r="R231">
            <v>10453.659</v>
          </cell>
          <cell r="S231">
            <v>16625.415000000001</v>
          </cell>
          <cell r="T231">
            <v>19032</v>
          </cell>
        </row>
        <row r="232">
          <cell r="E232">
            <v>34139</v>
          </cell>
          <cell r="J232">
            <v>13665.099999690006</v>
          </cell>
          <cell r="K232">
            <v>20555.299999690007</v>
          </cell>
          <cell r="L232">
            <v>17833.444530108107</v>
          </cell>
          <cell r="N232">
            <v>70000</v>
          </cell>
          <cell r="P232">
            <v>34139</v>
          </cell>
          <cell r="R232">
            <v>10656.968999999999</v>
          </cell>
          <cell r="S232">
            <v>16558.638000000003</v>
          </cell>
          <cell r="T232">
            <v>19032</v>
          </cell>
        </row>
        <row r="233">
          <cell r="E233">
            <v>34140</v>
          </cell>
          <cell r="J233">
            <v>13917.099999690006</v>
          </cell>
          <cell r="K233">
            <v>20777.299999690007</v>
          </cell>
          <cell r="L233">
            <v>17950.861084378001</v>
          </cell>
          <cell r="N233">
            <v>70000</v>
          </cell>
          <cell r="P233">
            <v>34140</v>
          </cell>
          <cell r="R233">
            <v>10905.492</v>
          </cell>
          <cell r="S233">
            <v>16487.937000000002</v>
          </cell>
          <cell r="T233">
            <v>19032</v>
          </cell>
        </row>
        <row r="234">
          <cell r="E234">
            <v>34141</v>
          </cell>
          <cell r="J234">
            <v>14203.099999690006</v>
          </cell>
          <cell r="K234">
            <v>20985.299999690007</v>
          </cell>
          <cell r="L234">
            <v>18165.277638647894</v>
          </cell>
          <cell r="N234">
            <v>70000</v>
          </cell>
          <cell r="P234">
            <v>34141</v>
          </cell>
          <cell r="R234">
            <v>11135.964</v>
          </cell>
          <cell r="S234">
            <v>16411.773000000001</v>
          </cell>
          <cell r="T234">
            <v>19032</v>
          </cell>
        </row>
        <row r="235">
          <cell r="E235">
            <v>34142</v>
          </cell>
          <cell r="J235">
            <v>14467.099999690006</v>
          </cell>
          <cell r="K235">
            <v>21200.299999690007</v>
          </cell>
          <cell r="L235">
            <v>18360.694192917788</v>
          </cell>
          <cell r="N235">
            <v>70000</v>
          </cell>
          <cell r="P235">
            <v>34142</v>
          </cell>
          <cell r="R235">
            <v>11404.048000000001</v>
          </cell>
          <cell r="S235">
            <v>16390.633000000002</v>
          </cell>
          <cell r="T235">
            <v>19032</v>
          </cell>
        </row>
        <row r="236">
          <cell r="E236">
            <v>34143</v>
          </cell>
          <cell r="J236">
            <v>14742.099999690006</v>
          </cell>
          <cell r="K236">
            <v>21472.299999690007</v>
          </cell>
          <cell r="L236">
            <v>18602.110747187682</v>
          </cell>
          <cell r="N236">
            <v>70000</v>
          </cell>
          <cell r="P236">
            <v>34143</v>
          </cell>
          <cell r="R236">
            <v>11531.423000000001</v>
          </cell>
          <cell r="S236">
            <v>16381.649000000001</v>
          </cell>
          <cell r="T236">
            <v>19032</v>
          </cell>
        </row>
        <row r="237">
          <cell r="E237">
            <v>34144</v>
          </cell>
          <cell r="J237">
            <v>15018.099999690006</v>
          </cell>
          <cell r="K237">
            <v>21777.299999690007</v>
          </cell>
          <cell r="L237">
            <v>18826.527301457576</v>
          </cell>
          <cell r="N237">
            <v>70000</v>
          </cell>
          <cell r="P237">
            <v>34144</v>
          </cell>
          <cell r="R237">
            <v>11723.313</v>
          </cell>
          <cell r="S237">
            <v>16460.234</v>
          </cell>
          <cell r="T237">
            <v>19032</v>
          </cell>
        </row>
        <row r="238">
          <cell r="E238">
            <v>34145</v>
          </cell>
          <cell r="J238">
            <v>15308.099999690006</v>
          </cell>
          <cell r="K238">
            <v>22010.299999690007</v>
          </cell>
          <cell r="L238">
            <v>19033.94385572747</v>
          </cell>
          <cell r="N238">
            <v>70000</v>
          </cell>
          <cell r="P238">
            <v>34145</v>
          </cell>
          <cell r="R238">
            <v>11985.002</v>
          </cell>
          <cell r="S238">
            <v>16405.669999999998</v>
          </cell>
          <cell r="T238">
            <v>19032</v>
          </cell>
        </row>
        <row r="239">
          <cell r="E239">
            <v>34146</v>
          </cell>
          <cell r="J239">
            <v>15598.099999690006</v>
          </cell>
          <cell r="K239">
            <v>22264.299999690007</v>
          </cell>
          <cell r="L239">
            <v>19212.360409997364</v>
          </cell>
          <cell r="N239">
            <v>70000</v>
          </cell>
          <cell r="P239">
            <v>34146</v>
          </cell>
          <cell r="R239">
            <v>12282.300999999999</v>
          </cell>
          <cell r="S239">
            <v>16442.054</v>
          </cell>
          <cell r="T239">
            <v>19032</v>
          </cell>
        </row>
        <row r="240">
          <cell r="E240">
            <v>34147</v>
          </cell>
          <cell r="J240">
            <v>15881.099999690006</v>
          </cell>
          <cell r="K240">
            <v>22484.299999690007</v>
          </cell>
          <cell r="L240">
            <v>19467.776964267257</v>
          </cell>
          <cell r="N240">
            <v>70000</v>
          </cell>
          <cell r="P240">
            <v>34147</v>
          </cell>
          <cell r="R240">
            <v>12584.888000000001</v>
          </cell>
          <cell r="S240">
            <v>16386.425999999999</v>
          </cell>
          <cell r="T240">
            <v>19032</v>
          </cell>
        </row>
        <row r="241">
          <cell r="E241">
            <v>34148</v>
          </cell>
          <cell r="J241">
            <v>16188.099999690006</v>
          </cell>
          <cell r="K241">
            <v>22689.299999690007</v>
          </cell>
          <cell r="L241">
            <v>19770.193518537151</v>
          </cell>
          <cell r="N241">
            <v>70000</v>
          </cell>
          <cell r="P241">
            <v>34148</v>
          </cell>
          <cell r="R241">
            <v>12755.26</v>
          </cell>
          <cell r="S241">
            <v>16582.848999999998</v>
          </cell>
          <cell r="T241">
            <v>19032</v>
          </cell>
        </row>
        <row r="242">
          <cell r="E242">
            <v>34149</v>
          </cell>
          <cell r="J242">
            <v>16441.099999690006</v>
          </cell>
          <cell r="K242">
            <v>22960.299999690007</v>
          </cell>
          <cell r="L242">
            <v>19997.610072807045</v>
          </cell>
          <cell r="N242">
            <v>70000</v>
          </cell>
          <cell r="P242">
            <v>34149</v>
          </cell>
          <cell r="R242">
            <v>12906.128000000001</v>
          </cell>
          <cell r="S242">
            <v>16635.161</v>
          </cell>
          <cell r="T242">
            <v>19032</v>
          </cell>
        </row>
        <row r="243">
          <cell r="E243">
            <v>34150</v>
          </cell>
          <cell r="J243">
            <v>16710.099999690006</v>
          </cell>
          <cell r="K243">
            <v>23255.299999690007</v>
          </cell>
          <cell r="L243">
            <v>20200.026627076939</v>
          </cell>
          <cell r="N243">
            <v>70000</v>
          </cell>
          <cell r="P243">
            <v>34150</v>
          </cell>
          <cell r="R243">
            <v>12943.120999999999</v>
          </cell>
          <cell r="S243">
            <v>16594.834999999999</v>
          </cell>
          <cell r="T243">
            <v>19032</v>
          </cell>
        </row>
        <row r="244">
          <cell r="E244">
            <v>34151</v>
          </cell>
          <cell r="J244">
            <v>16959.099999690006</v>
          </cell>
          <cell r="K244">
            <v>23519.299999690007</v>
          </cell>
          <cell r="L244">
            <v>20441.443181346833</v>
          </cell>
          <cell r="N244">
            <v>70000</v>
          </cell>
          <cell r="P244">
            <v>34151</v>
          </cell>
          <cell r="R244">
            <v>13074.111999999999</v>
          </cell>
          <cell r="S244">
            <v>16580.597999999998</v>
          </cell>
          <cell r="T244">
            <v>19032</v>
          </cell>
        </row>
        <row r="245">
          <cell r="E245">
            <v>34152</v>
          </cell>
          <cell r="J245">
            <v>17227.099999690006</v>
          </cell>
          <cell r="K245">
            <v>23831.299999690007</v>
          </cell>
          <cell r="L245">
            <v>20652.712436688638</v>
          </cell>
          <cell r="N245">
            <v>70000</v>
          </cell>
          <cell r="P245">
            <v>34152</v>
          </cell>
          <cell r="R245">
            <v>13351.654</v>
          </cell>
          <cell r="S245">
            <v>16536.259999999998</v>
          </cell>
          <cell r="T245">
            <v>19032</v>
          </cell>
        </row>
        <row r="246">
          <cell r="E246">
            <v>34153</v>
          </cell>
          <cell r="J246">
            <v>17461.099999690006</v>
          </cell>
          <cell r="K246">
            <v>24150.299999690007</v>
          </cell>
          <cell r="L246">
            <v>20886.128990958532</v>
          </cell>
          <cell r="N246">
            <v>70000</v>
          </cell>
          <cell r="P246">
            <v>34153</v>
          </cell>
          <cell r="R246">
            <v>13629.66</v>
          </cell>
          <cell r="S246">
            <v>16624.832999999999</v>
          </cell>
          <cell r="T246">
            <v>19032</v>
          </cell>
        </row>
        <row r="247">
          <cell r="E247">
            <v>34154</v>
          </cell>
          <cell r="J247">
            <v>17744.099999690006</v>
          </cell>
          <cell r="K247">
            <v>24475.299999690007</v>
          </cell>
          <cell r="L247">
            <v>21116.545545228426</v>
          </cell>
          <cell r="N247">
            <v>70000</v>
          </cell>
          <cell r="P247">
            <v>34154</v>
          </cell>
          <cell r="R247">
            <v>13812.924999999999</v>
          </cell>
          <cell r="S247">
            <v>16633.834999999999</v>
          </cell>
          <cell r="T247">
            <v>19032</v>
          </cell>
        </row>
        <row r="248">
          <cell r="E248">
            <v>34155</v>
          </cell>
          <cell r="J248">
            <v>18064.099999690006</v>
          </cell>
          <cell r="K248">
            <v>24843.299999690007</v>
          </cell>
          <cell r="L248">
            <v>21340.96209949832</v>
          </cell>
          <cell r="N248">
            <v>70000</v>
          </cell>
          <cell r="P248">
            <v>34155</v>
          </cell>
          <cell r="R248">
            <v>13879.683999999999</v>
          </cell>
          <cell r="S248">
            <v>16657.381999999998</v>
          </cell>
          <cell r="T248">
            <v>19032</v>
          </cell>
        </row>
        <row r="249">
          <cell r="E249">
            <v>34156</v>
          </cell>
          <cell r="J249">
            <v>18401.099999690006</v>
          </cell>
          <cell r="K249">
            <v>24937.299999690007</v>
          </cell>
          <cell r="L249">
            <v>21583.378653768214</v>
          </cell>
          <cell r="N249">
            <v>70000</v>
          </cell>
          <cell r="P249">
            <v>34156</v>
          </cell>
          <cell r="R249">
            <v>13891.324000000001</v>
          </cell>
          <cell r="S249">
            <v>16761.402999999998</v>
          </cell>
          <cell r="T249">
            <v>19032</v>
          </cell>
        </row>
        <row r="250">
          <cell r="E250">
            <v>34157</v>
          </cell>
          <cell r="J250">
            <v>18745.099999690006</v>
          </cell>
          <cell r="K250">
            <v>25050.299999690007</v>
          </cell>
          <cell r="L250">
            <v>21801.795208038107</v>
          </cell>
          <cell r="N250">
            <v>70000</v>
          </cell>
          <cell r="P250">
            <v>34157</v>
          </cell>
          <cell r="R250">
            <v>13908.691999999999</v>
          </cell>
          <cell r="S250">
            <v>16861.079999999998</v>
          </cell>
          <cell r="T250">
            <v>19032</v>
          </cell>
        </row>
        <row r="251">
          <cell r="E251">
            <v>34158</v>
          </cell>
          <cell r="J251">
            <v>19047.099999690006</v>
          </cell>
          <cell r="K251">
            <v>25228.299999690007</v>
          </cell>
          <cell r="L251">
            <v>22042.211762308001</v>
          </cell>
          <cell r="N251">
            <v>70000</v>
          </cell>
          <cell r="P251">
            <v>34158</v>
          </cell>
          <cell r="R251">
            <v>13990.983</v>
          </cell>
          <cell r="S251">
            <v>17005.208999999999</v>
          </cell>
          <cell r="T251">
            <v>19032</v>
          </cell>
        </row>
        <row r="252">
          <cell r="E252">
            <v>34159</v>
          </cell>
          <cell r="J252">
            <v>19328.099999690006</v>
          </cell>
          <cell r="K252">
            <v>25482.299999690007</v>
          </cell>
          <cell r="L252">
            <v>22298.628316577895</v>
          </cell>
          <cell r="N252">
            <v>70000</v>
          </cell>
          <cell r="P252">
            <v>34159</v>
          </cell>
          <cell r="R252">
            <v>14267.564</v>
          </cell>
          <cell r="S252">
            <v>17028.166999999998</v>
          </cell>
          <cell r="T252">
            <v>19032</v>
          </cell>
        </row>
        <row r="253">
          <cell r="E253">
            <v>34160</v>
          </cell>
          <cell r="J253">
            <v>19616.099999690006</v>
          </cell>
          <cell r="K253">
            <v>25693.299999690007</v>
          </cell>
          <cell r="L253">
            <v>22547.044870847789</v>
          </cell>
          <cell r="N253">
            <v>70000</v>
          </cell>
          <cell r="P253">
            <v>34160</v>
          </cell>
          <cell r="R253">
            <v>14556.704</v>
          </cell>
          <cell r="S253">
            <v>17035.416999999998</v>
          </cell>
          <cell r="T253">
            <v>19032</v>
          </cell>
        </row>
        <row r="254">
          <cell r="E254">
            <v>34161</v>
          </cell>
          <cell r="J254">
            <v>19938.099999690006</v>
          </cell>
          <cell r="K254">
            <v>25905.299999690007</v>
          </cell>
          <cell r="L254">
            <v>22780.461425117683</v>
          </cell>
          <cell r="N254">
            <v>70000</v>
          </cell>
          <cell r="P254">
            <v>34161</v>
          </cell>
          <cell r="R254">
            <v>13796.529</v>
          </cell>
          <cell r="S254">
            <v>16970.802999999996</v>
          </cell>
          <cell r="T254">
            <v>19032</v>
          </cell>
        </row>
        <row r="255">
          <cell r="E255">
            <v>34162</v>
          </cell>
          <cell r="J255">
            <v>20268.099999690006</v>
          </cell>
          <cell r="K255">
            <v>26049.299999690007</v>
          </cell>
          <cell r="L255">
            <v>23011.877979387576</v>
          </cell>
          <cell r="N255">
            <v>70000</v>
          </cell>
          <cell r="P255">
            <v>34162</v>
          </cell>
          <cell r="R255">
            <v>13912.932000000001</v>
          </cell>
          <cell r="S255">
            <v>16956.043999999998</v>
          </cell>
          <cell r="T255">
            <v>19032</v>
          </cell>
        </row>
        <row r="256">
          <cell r="E256">
            <v>34163</v>
          </cell>
          <cell r="J256">
            <v>20583.099999690006</v>
          </cell>
          <cell r="K256">
            <v>26185.299999690007</v>
          </cell>
          <cell r="L256">
            <v>23190.29453365747</v>
          </cell>
          <cell r="N256">
            <v>70000</v>
          </cell>
          <cell r="P256">
            <v>34163</v>
          </cell>
          <cell r="R256">
            <v>13917.828</v>
          </cell>
          <cell r="S256">
            <v>16891.010999999999</v>
          </cell>
          <cell r="T256">
            <v>19032</v>
          </cell>
        </row>
        <row r="257">
          <cell r="E257">
            <v>34164</v>
          </cell>
          <cell r="J257">
            <v>20917.099999690006</v>
          </cell>
          <cell r="K257">
            <v>26296.299999690007</v>
          </cell>
          <cell r="L257">
            <v>23410.711087927364</v>
          </cell>
          <cell r="N257">
            <v>70000</v>
          </cell>
          <cell r="P257">
            <v>34164</v>
          </cell>
          <cell r="R257">
            <v>13931.960999999999</v>
          </cell>
          <cell r="S257">
            <v>17019.175999999999</v>
          </cell>
          <cell r="T257">
            <v>19032</v>
          </cell>
        </row>
        <row r="258">
          <cell r="E258">
            <v>34165</v>
          </cell>
          <cell r="J258">
            <v>21216.099999690006</v>
          </cell>
          <cell r="K258">
            <v>26412.299999690007</v>
          </cell>
          <cell r="L258">
            <v>23612.817498092765</v>
          </cell>
          <cell r="N258">
            <v>70000</v>
          </cell>
          <cell r="P258">
            <v>34165</v>
          </cell>
          <cell r="R258">
            <v>13906.844999999999</v>
          </cell>
          <cell r="S258">
            <v>17161.435999999998</v>
          </cell>
          <cell r="T258">
            <v>19032</v>
          </cell>
        </row>
        <row r="259">
          <cell r="E259">
            <v>34166</v>
          </cell>
          <cell r="J259">
            <v>21547.099999690006</v>
          </cell>
          <cell r="K259">
            <v>26580.299999690007</v>
          </cell>
          <cell r="L259">
            <v>23793.923908258166</v>
          </cell>
          <cell r="N259">
            <v>70000</v>
          </cell>
          <cell r="P259">
            <v>34166</v>
          </cell>
          <cell r="R259">
            <v>13961.643</v>
          </cell>
          <cell r="S259">
            <v>17130.761999999999</v>
          </cell>
          <cell r="T259">
            <v>19032</v>
          </cell>
        </row>
        <row r="260">
          <cell r="E260">
            <v>34167</v>
          </cell>
          <cell r="J260">
            <v>21883.099999690006</v>
          </cell>
          <cell r="K260">
            <v>26751.299999690007</v>
          </cell>
          <cell r="L260">
            <v>23955.030318423567</v>
          </cell>
          <cell r="N260">
            <v>70000</v>
          </cell>
          <cell r="P260">
            <v>34167</v>
          </cell>
          <cell r="R260">
            <v>14021.986999999999</v>
          </cell>
          <cell r="S260">
            <v>17176.210999999999</v>
          </cell>
          <cell r="T260">
            <v>19032</v>
          </cell>
        </row>
        <row r="261">
          <cell r="E261">
            <v>34168</v>
          </cell>
          <cell r="J261">
            <v>22231.099999690006</v>
          </cell>
          <cell r="K261">
            <v>26931.299999690007</v>
          </cell>
          <cell r="L261">
            <v>24078.446872693461</v>
          </cell>
          <cell r="N261">
            <v>70000</v>
          </cell>
          <cell r="P261">
            <v>34168</v>
          </cell>
          <cell r="R261">
            <v>14157.441999999999</v>
          </cell>
          <cell r="S261">
            <v>17236.845999999998</v>
          </cell>
          <cell r="T261">
            <v>19032</v>
          </cell>
        </row>
        <row r="262">
          <cell r="E262">
            <v>34169</v>
          </cell>
          <cell r="J262">
            <v>22472.099999690006</v>
          </cell>
          <cell r="K262">
            <v>27115.299999690007</v>
          </cell>
          <cell r="L262">
            <v>24307.352175454871</v>
          </cell>
          <cell r="N262">
            <v>70000</v>
          </cell>
          <cell r="P262">
            <v>34169</v>
          </cell>
          <cell r="R262">
            <v>14252.724</v>
          </cell>
          <cell r="S262">
            <v>17226.412999999997</v>
          </cell>
          <cell r="T262">
            <v>19032</v>
          </cell>
        </row>
        <row r="263">
          <cell r="E263">
            <v>34170</v>
          </cell>
          <cell r="J263">
            <v>22820.099999690006</v>
          </cell>
          <cell r="K263">
            <v>27394.299999690007</v>
          </cell>
          <cell r="L263">
            <v>24465.278774446848</v>
          </cell>
          <cell r="N263">
            <v>70000</v>
          </cell>
          <cell r="P263">
            <v>34170</v>
          </cell>
          <cell r="R263">
            <v>14314.775</v>
          </cell>
          <cell r="S263">
            <v>17131.159999999996</v>
          </cell>
          <cell r="T263">
            <v>19032</v>
          </cell>
        </row>
        <row r="264">
          <cell r="E264">
            <v>34171</v>
          </cell>
          <cell r="J264">
            <v>23151.099999690006</v>
          </cell>
          <cell r="K264">
            <v>27656.299999690007</v>
          </cell>
          <cell r="L264">
            <v>24618.695328716742</v>
          </cell>
          <cell r="N264">
            <v>70000</v>
          </cell>
          <cell r="P264">
            <v>34171</v>
          </cell>
          <cell r="R264">
            <v>14305.407999999999</v>
          </cell>
          <cell r="S264">
            <v>17148.302</v>
          </cell>
          <cell r="T264">
            <v>19032</v>
          </cell>
        </row>
        <row r="265">
          <cell r="E265">
            <v>34172</v>
          </cell>
          <cell r="J265">
            <v>23490.099999690006</v>
          </cell>
          <cell r="K265">
            <v>27814.299999690007</v>
          </cell>
          <cell r="L265">
            <v>24784.36346245707</v>
          </cell>
          <cell r="N265">
            <v>70000</v>
          </cell>
          <cell r="P265">
            <v>34172</v>
          </cell>
          <cell r="R265">
            <v>14305.338</v>
          </cell>
          <cell r="S265">
            <v>16939.773000000001</v>
          </cell>
          <cell r="T265">
            <v>19032</v>
          </cell>
        </row>
        <row r="266">
          <cell r="E266">
            <v>34173</v>
          </cell>
          <cell r="J266">
            <v>23788.099999690006</v>
          </cell>
          <cell r="K266">
            <v>28090.299999690007</v>
          </cell>
          <cell r="L266">
            <v>25006.031596197397</v>
          </cell>
          <cell r="N266">
            <v>70000</v>
          </cell>
          <cell r="P266">
            <v>34173</v>
          </cell>
          <cell r="R266">
            <v>14338.955</v>
          </cell>
          <cell r="S266">
            <v>16913.159</v>
          </cell>
          <cell r="T266">
            <v>19032</v>
          </cell>
        </row>
        <row r="267">
          <cell r="E267">
            <v>34174</v>
          </cell>
          <cell r="J267">
            <v>24125.099999690006</v>
          </cell>
          <cell r="K267">
            <v>28394.299999690007</v>
          </cell>
          <cell r="L267">
            <v>25195.699729937725</v>
          </cell>
          <cell r="N267">
            <v>70000</v>
          </cell>
          <cell r="P267">
            <v>34174</v>
          </cell>
          <cell r="R267">
            <v>14506.358</v>
          </cell>
          <cell r="S267">
            <v>16954.03</v>
          </cell>
          <cell r="T267">
            <v>19032</v>
          </cell>
        </row>
        <row r="268">
          <cell r="E268">
            <v>34175</v>
          </cell>
          <cell r="J268">
            <v>24461.099999690006</v>
          </cell>
          <cell r="K268">
            <v>28704.299999690007</v>
          </cell>
          <cell r="L268">
            <v>25378.487761456148</v>
          </cell>
          <cell r="N268">
            <v>70000</v>
          </cell>
          <cell r="P268">
            <v>34175</v>
          </cell>
          <cell r="R268">
            <v>14498.790999999999</v>
          </cell>
          <cell r="S268">
            <v>16821.353999999999</v>
          </cell>
          <cell r="T268">
            <v>19032</v>
          </cell>
        </row>
        <row r="269">
          <cell r="E269">
            <v>34176</v>
          </cell>
          <cell r="J269">
            <v>24765.099999690006</v>
          </cell>
          <cell r="K269">
            <v>28918.299999690007</v>
          </cell>
          <cell r="L269">
            <v>25579.904315726042</v>
          </cell>
          <cell r="N269">
            <v>70000</v>
          </cell>
          <cell r="P269">
            <v>34176</v>
          </cell>
          <cell r="R269">
            <v>14938.325999999999</v>
          </cell>
          <cell r="S269">
            <v>16724.952000000001</v>
          </cell>
          <cell r="T269">
            <v>19032</v>
          </cell>
        </row>
        <row r="270">
          <cell r="E270">
            <v>34177</v>
          </cell>
          <cell r="J270">
            <v>25083.099999690006</v>
          </cell>
          <cell r="K270">
            <v>29200.299999690007</v>
          </cell>
          <cell r="L270">
            <v>25812.320869995936</v>
          </cell>
          <cell r="N270">
            <v>70000</v>
          </cell>
          <cell r="P270">
            <v>34177</v>
          </cell>
          <cell r="R270">
            <v>14951.197</v>
          </cell>
          <cell r="S270">
            <v>16595.042000000001</v>
          </cell>
          <cell r="T270">
            <v>19032</v>
          </cell>
        </row>
        <row r="271">
          <cell r="E271">
            <v>34178</v>
          </cell>
          <cell r="J271">
            <v>25414.099999690006</v>
          </cell>
          <cell r="K271">
            <v>29426.299999690007</v>
          </cell>
          <cell r="L271">
            <v>26012.73742426583</v>
          </cell>
          <cell r="N271">
            <v>70000</v>
          </cell>
          <cell r="P271">
            <v>34178</v>
          </cell>
          <cell r="R271">
            <v>14958.492</v>
          </cell>
          <cell r="S271">
            <v>16473.149000000001</v>
          </cell>
          <cell r="T271">
            <v>19032</v>
          </cell>
        </row>
        <row r="272">
          <cell r="E272">
            <v>34179</v>
          </cell>
          <cell r="J272">
            <v>25724.099999690006</v>
          </cell>
          <cell r="K272">
            <v>29658.299999690007</v>
          </cell>
          <cell r="L272">
            <v>26207.364243318858</v>
          </cell>
          <cell r="N272">
            <v>70000</v>
          </cell>
          <cell r="P272">
            <v>34179</v>
          </cell>
          <cell r="R272">
            <v>15031.611000000001</v>
          </cell>
          <cell r="S272">
            <v>16424.990000000002</v>
          </cell>
          <cell r="T272">
            <v>19032</v>
          </cell>
        </row>
        <row r="273">
          <cell r="E273">
            <v>34180</v>
          </cell>
          <cell r="J273">
            <v>26040.099999690006</v>
          </cell>
          <cell r="K273">
            <v>29907.299999690007</v>
          </cell>
          <cell r="L273">
            <v>26434.991062371886</v>
          </cell>
          <cell r="N273">
            <v>70000</v>
          </cell>
          <cell r="P273">
            <v>34180</v>
          </cell>
          <cell r="R273">
            <v>14717.67</v>
          </cell>
          <cell r="S273">
            <v>16360.382</v>
          </cell>
          <cell r="T273">
            <v>19032</v>
          </cell>
        </row>
        <row r="274">
          <cell r="E274">
            <v>34181</v>
          </cell>
          <cell r="J274">
            <v>26342.099999690006</v>
          </cell>
          <cell r="K274">
            <v>30147.299999690007</v>
          </cell>
          <cell r="L274">
            <v>26624.617881424914</v>
          </cell>
          <cell r="N274">
            <v>70000</v>
          </cell>
          <cell r="P274">
            <v>34181</v>
          </cell>
          <cell r="R274">
            <v>14920.620999999999</v>
          </cell>
          <cell r="S274">
            <v>16232.234</v>
          </cell>
          <cell r="T274">
            <v>19032</v>
          </cell>
        </row>
        <row r="275">
          <cell r="E275">
            <v>34182</v>
          </cell>
          <cell r="J275">
            <v>26662.099999690006</v>
          </cell>
          <cell r="K275">
            <v>30466.299999690007</v>
          </cell>
          <cell r="L275">
            <v>26812.339752653708</v>
          </cell>
          <cell r="N275">
            <v>70000</v>
          </cell>
          <cell r="P275">
            <v>34182</v>
          </cell>
          <cell r="R275">
            <v>15499.026</v>
          </cell>
          <cell r="S275">
            <v>16178.941000000001</v>
          </cell>
          <cell r="T275">
            <v>19032</v>
          </cell>
        </row>
        <row r="276">
          <cell r="E276">
            <v>34183</v>
          </cell>
          <cell r="J276">
            <v>26982.099999690006</v>
          </cell>
          <cell r="K276">
            <v>30711.299999690007</v>
          </cell>
          <cell r="L276">
            <v>27009.756306923602</v>
          </cell>
          <cell r="N276">
            <v>70000</v>
          </cell>
          <cell r="P276">
            <v>34183</v>
          </cell>
          <cell r="R276">
            <v>15580.8</v>
          </cell>
          <cell r="S276">
            <v>16162.049000000001</v>
          </cell>
          <cell r="T276">
            <v>19032</v>
          </cell>
        </row>
        <row r="277">
          <cell r="E277">
            <v>34184</v>
          </cell>
          <cell r="J277">
            <v>27296.099999690006</v>
          </cell>
          <cell r="K277">
            <v>30959.299999690007</v>
          </cell>
          <cell r="L277">
            <v>27151.172861193496</v>
          </cell>
          <cell r="N277">
            <v>70000</v>
          </cell>
          <cell r="P277">
            <v>34184</v>
          </cell>
          <cell r="R277">
            <v>15593.25</v>
          </cell>
          <cell r="S277">
            <v>16029.723</v>
          </cell>
          <cell r="T277">
            <v>19032</v>
          </cell>
        </row>
        <row r="278">
          <cell r="E278">
            <v>34185</v>
          </cell>
          <cell r="J278">
            <v>27608.099999690006</v>
          </cell>
          <cell r="K278">
            <v>31226.299999690007</v>
          </cell>
          <cell r="L278">
            <v>27297.58941546339</v>
          </cell>
          <cell r="N278">
            <v>70000</v>
          </cell>
          <cell r="P278">
            <v>34185</v>
          </cell>
          <cell r="R278">
            <v>15155.15</v>
          </cell>
          <cell r="S278">
            <v>16037.87</v>
          </cell>
          <cell r="T278">
            <v>19032</v>
          </cell>
        </row>
        <row r="279">
          <cell r="E279">
            <v>34186</v>
          </cell>
          <cell r="J279">
            <v>27910.099999690006</v>
          </cell>
          <cell r="K279">
            <v>31473.299999690007</v>
          </cell>
          <cell r="L279">
            <v>27447.005969733284</v>
          </cell>
          <cell r="N279">
            <v>70000</v>
          </cell>
          <cell r="P279">
            <v>34186</v>
          </cell>
          <cell r="R279">
            <v>15551.368</v>
          </cell>
          <cell r="S279">
            <v>16094.524000000001</v>
          </cell>
          <cell r="T279">
            <v>19032</v>
          </cell>
        </row>
        <row r="280">
          <cell r="E280">
            <v>34187</v>
          </cell>
          <cell r="J280">
            <v>28216.099999690006</v>
          </cell>
          <cell r="K280">
            <v>31690.299999690007</v>
          </cell>
          <cell r="L280">
            <v>27601.422524003177</v>
          </cell>
          <cell r="N280">
            <v>70000</v>
          </cell>
          <cell r="P280">
            <v>34187</v>
          </cell>
          <cell r="R280">
            <v>15707.194</v>
          </cell>
          <cell r="S280">
            <v>16227.808999999999</v>
          </cell>
          <cell r="T280">
            <v>19032</v>
          </cell>
        </row>
        <row r="281">
          <cell r="E281">
            <v>34188</v>
          </cell>
          <cell r="J281">
            <v>28501.099999690006</v>
          </cell>
          <cell r="K281">
            <v>31936.299999690007</v>
          </cell>
          <cell r="L281">
            <v>27773.839078273071</v>
          </cell>
          <cell r="N281">
            <v>70000</v>
          </cell>
          <cell r="P281">
            <v>34188</v>
          </cell>
          <cell r="R281">
            <v>15480.844999999999</v>
          </cell>
          <cell r="S281">
            <v>16216.572</v>
          </cell>
          <cell r="T281">
            <v>19032</v>
          </cell>
        </row>
        <row r="282">
          <cell r="E282">
            <v>34189</v>
          </cell>
          <cell r="J282">
            <v>28803.099999690006</v>
          </cell>
          <cell r="K282">
            <v>32175.299999690007</v>
          </cell>
          <cell r="L282">
            <v>27932.255632542965</v>
          </cell>
          <cell r="N282">
            <v>70000</v>
          </cell>
          <cell r="P282">
            <v>34189</v>
          </cell>
          <cell r="R282">
            <v>15610.034</v>
          </cell>
          <cell r="S282">
            <v>16293.584000000001</v>
          </cell>
          <cell r="T282">
            <v>19032</v>
          </cell>
        </row>
        <row r="283">
          <cell r="E283">
            <v>34190</v>
          </cell>
          <cell r="J283">
            <v>29095.099999690006</v>
          </cell>
          <cell r="K283">
            <v>32425.299999690007</v>
          </cell>
          <cell r="L283">
            <v>28082.672186812859</v>
          </cell>
          <cell r="N283">
            <v>70000</v>
          </cell>
          <cell r="P283">
            <v>34190</v>
          </cell>
          <cell r="R283">
            <v>15625.457</v>
          </cell>
          <cell r="S283">
            <v>16337.513000000001</v>
          </cell>
          <cell r="T283">
            <v>19032</v>
          </cell>
        </row>
        <row r="284">
          <cell r="E284">
            <v>34191</v>
          </cell>
          <cell r="J284">
            <v>29210.099999690006</v>
          </cell>
          <cell r="K284">
            <v>32693.299999690007</v>
          </cell>
          <cell r="L284">
            <v>28250.088741082753</v>
          </cell>
          <cell r="N284">
            <v>70000</v>
          </cell>
          <cell r="P284">
            <v>34191</v>
          </cell>
          <cell r="R284">
            <v>15572.588</v>
          </cell>
          <cell r="S284">
            <v>16427.021000000001</v>
          </cell>
          <cell r="T284">
            <v>19032</v>
          </cell>
        </row>
        <row r="285">
          <cell r="E285">
            <v>34192</v>
          </cell>
          <cell r="J285">
            <v>29373.099999690006</v>
          </cell>
          <cell r="K285">
            <v>32931.299999690003</v>
          </cell>
          <cell r="L285">
            <v>28397.505295352646</v>
          </cell>
          <cell r="N285">
            <v>70000</v>
          </cell>
          <cell r="P285">
            <v>34192</v>
          </cell>
          <cell r="R285">
            <v>15519.718999999999</v>
          </cell>
          <cell r="S285">
            <v>16491.376</v>
          </cell>
          <cell r="T285">
            <v>19032</v>
          </cell>
        </row>
        <row r="286">
          <cell r="E286">
            <v>34193</v>
          </cell>
          <cell r="J286">
            <v>29533.099999690006</v>
          </cell>
          <cell r="K286">
            <v>33219.299999690003</v>
          </cell>
          <cell r="L286">
            <v>28590.92184962254</v>
          </cell>
          <cell r="N286">
            <v>70000</v>
          </cell>
          <cell r="P286">
            <v>34193</v>
          </cell>
          <cell r="R286">
            <v>15503.207</v>
          </cell>
          <cell r="S286">
            <v>16586.041000000001</v>
          </cell>
          <cell r="T286">
            <v>19032</v>
          </cell>
        </row>
        <row r="287">
          <cell r="E287">
            <v>34194</v>
          </cell>
          <cell r="J287">
            <v>29590.099999690006</v>
          </cell>
          <cell r="K287">
            <v>33526.299999690003</v>
          </cell>
          <cell r="L287">
            <v>28799.338403892434</v>
          </cell>
          <cell r="N287">
            <v>70000</v>
          </cell>
          <cell r="P287">
            <v>34194</v>
          </cell>
          <cell r="Q287">
            <v>12709.588</v>
          </cell>
          <cell r="R287">
            <v>15504.088</v>
          </cell>
          <cell r="S287">
            <v>16622.795000000002</v>
          </cell>
          <cell r="T287">
            <v>19032</v>
          </cell>
        </row>
        <row r="288">
          <cell r="E288">
            <v>34195</v>
          </cell>
          <cell r="J288">
            <v>29712.099999690006</v>
          </cell>
          <cell r="K288">
            <v>33808.299999690003</v>
          </cell>
          <cell r="L288">
            <v>29019.754958162328</v>
          </cell>
          <cell r="N288">
            <v>70000</v>
          </cell>
          <cell r="P288">
            <v>34195</v>
          </cell>
          <cell r="Q288">
            <v>12776.513999999999</v>
          </cell>
          <cell r="R288">
            <v>15891.737999999999</v>
          </cell>
          <cell r="S288">
            <v>16738.850999999999</v>
          </cell>
          <cell r="T288">
            <v>19032</v>
          </cell>
        </row>
        <row r="289">
          <cell r="E289">
            <v>34196</v>
          </cell>
          <cell r="J289">
            <v>29887.099999690006</v>
          </cell>
          <cell r="K289">
            <v>34086.299999690003</v>
          </cell>
          <cell r="L289">
            <v>29212.171512432222</v>
          </cell>
          <cell r="N289">
            <v>70000</v>
          </cell>
          <cell r="P289">
            <v>34196</v>
          </cell>
          <cell r="Q289">
            <v>12837.241</v>
          </cell>
          <cell r="R289">
            <v>15911.316999999999</v>
          </cell>
          <cell r="S289">
            <v>16768.806</v>
          </cell>
          <cell r="T289">
            <v>19032</v>
          </cell>
        </row>
        <row r="290">
          <cell r="E290">
            <v>34197</v>
          </cell>
          <cell r="J290">
            <v>30047.099999690006</v>
          </cell>
          <cell r="K290">
            <v>34320.299999690003</v>
          </cell>
          <cell r="L290">
            <v>29423.588066702116</v>
          </cell>
          <cell r="N290">
            <v>70000</v>
          </cell>
          <cell r="P290">
            <v>34197</v>
          </cell>
          <cell r="Q290">
            <v>12904.453</v>
          </cell>
          <cell r="R290">
            <v>15888.14</v>
          </cell>
          <cell r="S290">
            <v>16762.37</v>
          </cell>
          <cell r="T290">
            <v>19032</v>
          </cell>
        </row>
        <row r="291">
          <cell r="E291">
            <v>34198</v>
          </cell>
          <cell r="J291">
            <v>30215.099999690006</v>
          </cell>
          <cell r="K291">
            <v>34584.299999690003</v>
          </cell>
          <cell r="L291">
            <v>29618.004620972009</v>
          </cell>
          <cell r="N291">
            <v>70000</v>
          </cell>
          <cell r="P291">
            <v>34198</v>
          </cell>
          <cell r="Q291">
            <v>12926.449000000001</v>
          </cell>
          <cell r="R291">
            <v>15896.978999999999</v>
          </cell>
          <cell r="S291">
            <v>16745.503000000001</v>
          </cell>
          <cell r="T291">
            <v>19032</v>
          </cell>
        </row>
        <row r="292">
          <cell r="E292">
            <v>34199</v>
          </cell>
          <cell r="J292">
            <v>30400.099999690006</v>
          </cell>
          <cell r="K292">
            <v>34701.299999690003</v>
          </cell>
          <cell r="L292">
            <v>29740.421175241903</v>
          </cell>
          <cell r="N292">
            <v>70000</v>
          </cell>
          <cell r="P292">
            <v>34199</v>
          </cell>
          <cell r="Q292">
            <v>12972.918</v>
          </cell>
          <cell r="R292">
            <v>15923.396000000001</v>
          </cell>
          <cell r="S292">
            <v>16600.96</v>
          </cell>
          <cell r="T292">
            <v>19032</v>
          </cell>
        </row>
        <row r="293">
          <cell r="E293">
            <v>34200</v>
          </cell>
          <cell r="J293">
            <v>30529.099999690006</v>
          </cell>
          <cell r="K293">
            <v>34903.299999690003</v>
          </cell>
          <cell r="L293">
            <v>29927.837729511797</v>
          </cell>
          <cell r="N293">
            <v>70000</v>
          </cell>
          <cell r="P293">
            <v>34200</v>
          </cell>
          <cell r="Q293">
            <v>13044.683999999999</v>
          </cell>
          <cell r="R293">
            <v>15943.453</v>
          </cell>
          <cell r="S293">
            <v>16629.785</v>
          </cell>
          <cell r="T293">
            <v>19032</v>
          </cell>
        </row>
        <row r="294">
          <cell r="E294">
            <v>34201</v>
          </cell>
          <cell r="J294">
            <v>30722.099999690006</v>
          </cell>
          <cell r="K294">
            <v>35146.299999690003</v>
          </cell>
          <cell r="L294">
            <v>30109.034719644544</v>
          </cell>
          <cell r="N294">
            <v>70000</v>
          </cell>
          <cell r="P294">
            <v>34201</v>
          </cell>
          <cell r="Q294">
            <v>13128.33</v>
          </cell>
          <cell r="R294">
            <v>15960.927</v>
          </cell>
          <cell r="S294">
            <v>16618.918000000001</v>
          </cell>
          <cell r="T294">
            <v>19032</v>
          </cell>
        </row>
        <row r="295">
          <cell r="E295">
            <v>34202</v>
          </cell>
          <cell r="J295">
            <v>30959.099999690006</v>
          </cell>
          <cell r="K295">
            <v>35203.299999690003</v>
          </cell>
          <cell r="L295">
            <v>30272.23170977729</v>
          </cell>
          <cell r="N295">
            <v>70000</v>
          </cell>
          <cell r="P295">
            <v>34202</v>
          </cell>
          <cell r="Q295">
            <v>13281.476000000001</v>
          </cell>
          <cell r="R295">
            <v>15992.288</v>
          </cell>
          <cell r="S295">
            <v>16668.679</v>
          </cell>
          <cell r="T295">
            <v>19032</v>
          </cell>
        </row>
        <row r="296">
          <cell r="E296">
            <v>34203</v>
          </cell>
          <cell r="J296">
            <v>31217.099999690006</v>
          </cell>
          <cell r="K296">
            <v>35360.299999690003</v>
          </cell>
          <cell r="L296">
            <v>30411.236749885193</v>
          </cell>
          <cell r="N296">
            <v>70000</v>
          </cell>
          <cell r="P296">
            <v>34203</v>
          </cell>
          <cell r="Q296">
            <v>13394.049000000001</v>
          </cell>
          <cell r="R296">
            <v>16051.759</v>
          </cell>
          <cell r="S296">
            <v>16708.761999999999</v>
          </cell>
          <cell r="T296">
            <v>19032</v>
          </cell>
        </row>
        <row r="297">
          <cell r="E297">
            <v>34204</v>
          </cell>
          <cell r="J297">
            <v>31472.099999690006</v>
          </cell>
          <cell r="K297">
            <v>35557.299999690003</v>
          </cell>
          <cell r="L297">
            <v>30586.241789993095</v>
          </cell>
          <cell r="N297">
            <v>70000</v>
          </cell>
          <cell r="P297">
            <v>34204</v>
          </cell>
          <cell r="Q297">
            <v>13482.218999999999</v>
          </cell>
          <cell r="R297">
            <v>16071.671</v>
          </cell>
          <cell r="S297">
            <v>16702.026999999998</v>
          </cell>
          <cell r="T297">
            <v>19032</v>
          </cell>
        </row>
        <row r="298">
          <cell r="E298">
            <v>34205</v>
          </cell>
          <cell r="J298">
            <v>31692.099999690006</v>
          </cell>
          <cell r="K298">
            <v>35715.299999690003</v>
          </cell>
          <cell r="L298">
            <v>30727.9403063557</v>
          </cell>
          <cell r="N298">
            <v>70000</v>
          </cell>
          <cell r="P298">
            <v>34205</v>
          </cell>
          <cell r="Q298">
            <v>13569.299000000001</v>
          </cell>
          <cell r="R298">
            <v>16099.959000000001</v>
          </cell>
          <cell r="S298">
            <v>16955.82</v>
          </cell>
          <cell r="T298">
            <v>19032</v>
          </cell>
        </row>
        <row r="299">
          <cell r="E299">
            <v>34206</v>
          </cell>
          <cell r="J299">
            <v>31922.099999690006</v>
          </cell>
          <cell r="K299">
            <v>35863.299999690003</v>
          </cell>
          <cell r="L299">
            <v>30953.638822718305</v>
          </cell>
          <cell r="N299">
            <v>70000</v>
          </cell>
          <cell r="P299">
            <v>34206</v>
          </cell>
          <cell r="Q299">
            <v>13653.191000000001</v>
          </cell>
          <cell r="R299">
            <v>16130.107</v>
          </cell>
          <cell r="S299">
            <v>17013.527999999998</v>
          </cell>
          <cell r="T299">
            <v>19032</v>
          </cell>
        </row>
        <row r="300">
          <cell r="E300">
            <v>34207</v>
          </cell>
          <cell r="J300">
            <v>32201.099999690006</v>
          </cell>
          <cell r="K300">
            <v>36061.299999690003</v>
          </cell>
          <cell r="N300">
            <v>70000</v>
          </cell>
          <cell r="P300">
            <v>34207</v>
          </cell>
          <cell r="Q300">
            <v>13790.513000000001</v>
          </cell>
          <cell r="R300">
            <v>16326.448</v>
          </cell>
          <cell r="T300">
            <v>19032</v>
          </cell>
        </row>
        <row r="301">
          <cell r="E301">
            <v>34208</v>
          </cell>
          <cell r="J301">
            <v>32475.099999690006</v>
          </cell>
          <cell r="K301">
            <v>36236.299999690003</v>
          </cell>
          <cell r="N301">
            <v>70000</v>
          </cell>
          <cell r="P301">
            <v>34208</v>
          </cell>
          <cell r="Q301">
            <v>13940.357</v>
          </cell>
          <cell r="R301">
            <v>16386.363000000001</v>
          </cell>
          <cell r="T301">
            <v>19032</v>
          </cell>
        </row>
        <row r="302">
          <cell r="E302">
            <v>34209</v>
          </cell>
          <cell r="J302">
            <v>32757.099999690006</v>
          </cell>
          <cell r="K302">
            <v>36430.299999690003</v>
          </cell>
          <cell r="N302">
            <v>70000</v>
          </cell>
          <cell r="P302">
            <v>34209</v>
          </cell>
          <cell r="Q302">
            <v>14067.607</v>
          </cell>
          <cell r="R302">
            <v>16419.324000000001</v>
          </cell>
          <cell r="T302">
            <v>19032</v>
          </cell>
        </row>
        <row r="303">
          <cell r="E303">
            <v>34210</v>
          </cell>
          <cell r="J303">
            <v>33031.099999690006</v>
          </cell>
          <cell r="K303">
            <v>36602.299999690003</v>
          </cell>
          <cell r="N303">
            <v>70000</v>
          </cell>
          <cell r="P303">
            <v>34210</v>
          </cell>
          <cell r="Q303">
            <v>14121.437</v>
          </cell>
          <cell r="R303">
            <v>16353.771000000001</v>
          </cell>
          <cell r="T303">
            <v>19032</v>
          </cell>
        </row>
        <row r="304">
          <cell r="E304">
            <v>34211</v>
          </cell>
          <cell r="J304">
            <v>33297.099999690006</v>
          </cell>
          <cell r="K304">
            <v>36734.299999690003</v>
          </cell>
          <cell r="N304">
            <v>70000</v>
          </cell>
          <cell r="P304">
            <v>34211</v>
          </cell>
          <cell r="Q304">
            <v>14177.314</v>
          </cell>
          <cell r="R304">
            <v>16353.771000000001</v>
          </cell>
          <cell r="T304">
            <v>19032</v>
          </cell>
        </row>
        <row r="305">
          <cell r="E305">
            <v>34212</v>
          </cell>
          <cell r="J305">
            <v>33568.099999690006</v>
          </cell>
          <cell r="K305">
            <v>36812.299999690003</v>
          </cell>
          <cell r="N305">
            <v>70000</v>
          </cell>
          <cell r="P305">
            <v>34212</v>
          </cell>
          <cell r="Q305">
            <v>14195.561</v>
          </cell>
          <cell r="R305">
            <v>16396.297999999999</v>
          </cell>
          <cell r="T305">
            <v>19032</v>
          </cell>
        </row>
        <row r="306">
          <cell r="E306">
            <v>34213</v>
          </cell>
          <cell r="J306">
            <v>33848.099999690006</v>
          </cell>
          <cell r="K306">
            <v>36854.299999690003</v>
          </cell>
          <cell r="N306">
            <v>70000</v>
          </cell>
          <cell r="P306">
            <v>34213</v>
          </cell>
          <cell r="Q306">
            <v>14262.161</v>
          </cell>
          <cell r="R306">
            <v>16386.388999999999</v>
          </cell>
          <cell r="T306">
            <v>19032</v>
          </cell>
        </row>
        <row r="307">
          <cell r="E307">
            <v>34214</v>
          </cell>
          <cell r="J307">
            <v>34021.099999690006</v>
          </cell>
          <cell r="K307">
            <v>36921.299999690003</v>
          </cell>
          <cell r="N307">
            <v>70000</v>
          </cell>
          <cell r="P307">
            <v>34214</v>
          </cell>
          <cell r="Q307">
            <v>14288.562</v>
          </cell>
          <cell r="R307">
            <v>16344.294</v>
          </cell>
          <cell r="T307">
            <v>19032</v>
          </cell>
        </row>
        <row r="308">
          <cell r="E308">
            <v>34215</v>
          </cell>
          <cell r="J308">
            <v>34267.099999690006</v>
          </cell>
          <cell r="K308">
            <v>37045.299999690003</v>
          </cell>
          <cell r="N308">
            <v>70000</v>
          </cell>
          <cell r="P308">
            <v>34215</v>
          </cell>
          <cell r="Q308">
            <v>14328.519</v>
          </cell>
          <cell r="R308">
            <v>16361.892</v>
          </cell>
          <cell r="T308">
            <v>19032</v>
          </cell>
        </row>
        <row r="309">
          <cell r="E309">
            <v>34216</v>
          </cell>
          <cell r="J309">
            <v>34540.099999690006</v>
          </cell>
          <cell r="K309">
            <v>37157.299999690003</v>
          </cell>
          <cell r="N309">
            <v>70000</v>
          </cell>
          <cell r="P309">
            <v>34216</v>
          </cell>
          <cell r="Q309">
            <v>14411.803</v>
          </cell>
          <cell r="R309">
            <v>16362.602000000001</v>
          </cell>
          <cell r="T309">
            <v>19032</v>
          </cell>
        </row>
        <row r="310">
          <cell r="E310">
            <v>34217</v>
          </cell>
          <cell r="J310">
            <v>34810.099999690006</v>
          </cell>
          <cell r="K310">
            <v>37268.299999690003</v>
          </cell>
          <cell r="N310">
            <v>70000</v>
          </cell>
          <cell r="P310">
            <v>34217</v>
          </cell>
          <cell r="Q310">
            <v>14514.411</v>
          </cell>
          <cell r="R310">
            <v>16377.855</v>
          </cell>
          <cell r="T310">
            <v>19032</v>
          </cell>
        </row>
        <row r="311">
          <cell r="E311">
            <v>34218</v>
          </cell>
          <cell r="J311">
            <v>35081.099999690006</v>
          </cell>
          <cell r="K311">
            <v>37378.299999690003</v>
          </cell>
          <cell r="N311">
            <v>70000</v>
          </cell>
          <cell r="P311">
            <v>34218</v>
          </cell>
          <cell r="Q311">
            <v>14593.903</v>
          </cell>
          <cell r="R311">
            <v>16352.790999999999</v>
          </cell>
          <cell r="T311">
            <v>19032</v>
          </cell>
        </row>
        <row r="312">
          <cell r="E312">
            <v>34219</v>
          </cell>
          <cell r="J312">
            <v>35355.099999690006</v>
          </cell>
          <cell r="K312">
            <v>37401.299999690003</v>
          </cell>
          <cell r="N312">
            <v>70000</v>
          </cell>
          <cell r="P312">
            <v>34219</v>
          </cell>
          <cell r="Q312">
            <v>14617.8</v>
          </cell>
          <cell r="R312">
            <v>16335.642</v>
          </cell>
          <cell r="T312">
            <v>19032</v>
          </cell>
        </row>
        <row r="313">
          <cell r="E313">
            <v>34220</v>
          </cell>
          <cell r="J313">
            <v>35617.099999690006</v>
          </cell>
          <cell r="K313">
            <v>37426.299999690003</v>
          </cell>
          <cell r="N313">
            <v>70000</v>
          </cell>
          <cell r="P313">
            <v>34220</v>
          </cell>
          <cell r="Q313">
            <v>14625.177</v>
          </cell>
          <cell r="R313">
            <v>16361.496999999999</v>
          </cell>
          <cell r="T313">
            <v>19032</v>
          </cell>
        </row>
        <row r="314">
          <cell r="E314">
            <v>34221</v>
          </cell>
          <cell r="J314">
            <v>35861.099999690006</v>
          </cell>
          <cell r="K314">
            <v>37488.299999690003</v>
          </cell>
          <cell r="N314">
            <v>70000</v>
          </cell>
          <cell r="P314">
            <v>34221</v>
          </cell>
          <cell r="Q314">
            <v>14631.341</v>
          </cell>
          <cell r="R314">
            <v>16417.418000000001</v>
          </cell>
          <cell r="T314">
            <v>19032</v>
          </cell>
        </row>
        <row r="315">
          <cell r="E315">
            <v>34222</v>
          </cell>
          <cell r="J315">
            <v>36087.099999690006</v>
          </cell>
          <cell r="K315">
            <v>37607.299999690003</v>
          </cell>
          <cell r="N315">
            <v>70000</v>
          </cell>
          <cell r="P315">
            <v>34222</v>
          </cell>
          <cell r="Q315">
            <v>14649.537</v>
          </cell>
          <cell r="R315">
            <v>16480.977999999999</v>
          </cell>
          <cell r="T315">
            <v>19032</v>
          </cell>
        </row>
        <row r="316">
          <cell r="E316">
            <v>34223</v>
          </cell>
          <cell r="J316">
            <v>36320.099999690006</v>
          </cell>
          <cell r="K316">
            <v>37577.299999690003</v>
          </cell>
          <cell r="N316">
            <v>70000</v>
          </cell>
          <cell r="P316">
            <v>34223</v>
          </cell>
          <cell r="Q316">
            <v>14670.602000000001</v>
          </cell>
          <cell r="R316">
            <v>16570.014999999999</v>
          </cell>
          <cell r="T316">
            <v>19032</v>
          </cell>
        </row>
        <row r="317">
          <cell r="E317">
            <v>34224</v>
          </cell>
          <cell r="J317">
            <v>36544.099999690006</v>
          </cell>
          <cell r="K317">
            <v>37720.299999690003</v>
          </cell>
          <cell r="N317">
            <v>70000</v>
          </cell>
          <cell r="P317">
            <v>34224</v>
          </cell>
          <cell r="Q317">
            <v>14733.362999999999</v>
          </cell>
          <cell r="R317">
            <v>16655.018</v>
          </cell>
          <cell r="T317">
            <v>19032</v>
          </cell>
        </row>
        <row r="318">
          <cell r="E318">
            <v>34225</v>
          </cell>
          <cell r="J318">
            <v>36804.099999690006</v>
          </cell>
          <cell r="K318">
            <v>37867.299999690003</v>
          </cell>
          <cell r="N318">
            <v>70000</v>
          </cell>
          <cell r="P318">
            <v>34225</v>
          </cell>
          <cell r="Q318">
            <v>14765.963</v>
          </cell>
          <cell r="R318">
            <v>16692.487000000001</v>
          </cell>
          <cell r="T318">
            <v>19032</v>
          </cell>
        </row>
        <row r="319">
          <cell r="E319">
            <v>34226</v>
          </cell>
          <cell r="J319">
            <v>37020.099999690006</v>
          </cell>
          <cell r="K319">
            <v>38026.299999690003</v>
          </cell>
          <cell r="N319">
            <v>70000</v>
          </cell>
          <cell r="P319">
            <v>34226</v>
          </cell>
          <cell r="Q319">
            <v>14821.745000000001</v>
          </cell>
          <cell r="R319">
            <v>16727.566999999999</v>
          </cell>
          <cell r="T319">
            <v>19032</v>
          </cell>
        </row>
        <row r="320">
          <cell r="E320">
            <v>34227</v>
          </cell>
          <cell r="J320">
            <v>37210.099999690006</v>
          </cell>
          <cell r="K320">
            <v>38189.299999690003</v>
          </cell>
          <cell r="N320">
            <v>70000</v>
          </cell>
          <cell r="P320">
            <v>34227</v>
          </cell>
          <cell r="Q320">
            <v>14846.281000000001</v>
          </cell>
          <cell r="R320">
            <v>16786.477999999999</v>
          </cell>
          <cell r="T320">
            <v>19032</v>
          </cell>
        </row>
        <row r="321">
          <cell r="E321">
            <v>34228</v>
          </cell>
          <cell r="J321">
            <v>37425.099999690006</v>
          </cell>
          <cell r="K321">
            <v>38380.299999690003</v>
          </cell>
          <cell r="N321">
            <v>70000</v>
          </cell>
          <cell r="P321">
            <v>34228</v>
          </cell>
          <cell r="Q321">
            <v>14895.039000000001</v>
          </cell>
          <cell r="R321">
            <v>16861.277999999998</v>
          </cell>
          <cell r="T321">
            <v>19032</v>
          </cell>
        </row>
        <row r="322">
          <cell r="E322">
            <v>34229</v>
          </cell>
          <cell r="J322">
            <v>37688.099999690006</v>
          </cell>
          <cell r="K322">
            <v>38553.299999690003</v>
          </cell>
          <cell r="N322">
            <v>70000</v>
          </cell>
          <cell r="P322">
            <v>34229</v>
          </cell>
          <cell r="Q322">
            <v>14973.575999999999</v>
          </cell>
          <cell r="R322">
            <v>17016.833999999999</v>
          </cell>
          <cell r="T322">
            <v>19032</v>
          </cell>
        </row>
        <row r="323">
          <cell r="E323">
            <v>34230</v>
          </cell>
          <cell r="J323">
            <v>37951.099999690006</v>
          </cell>
          <cell r="K323">
            <v>38763.299999690003</v>
          </cell>
          <cell r="N323">
            <v>70000</v>
          </cell>
          <cell r="P323">
            <v>34230</v>
          </cell>
          <cell r="Q323">
            <v>15057.861999999999</v>
          </cell>
          <cell r="R323">
            <v>17352.932000000001</v>
          </cell>
          <cell r="T323">
            <v>19032</v>
          </cell>
        </row>
        <row r="324">
          <cell r="E324">
            <v>34231</v>
          </cell>
          <cell r="J324">
            <v>38183.099999690006</v>
          </cell>
          <cell r="K324">
            <v>38953.299999690003</v>
          </cell>
          <cell r="N324">
            <v>70000</v>
          </cell>
          <cell r="P324">
            <v>34231</v>
          </cell>
          <cell r="Q324">
            <v>15166.45</v>
          </cell>
          <cell r="R324">
            <v>17279.555</v>
          </cell>
          <cell r="T324">
            <v>19032</v>
          </cell>
        </row>
        <row r="325">
          <cell r="E325">
            <v>34232</v>
          </cell>
          <cell r="J325">
            <v>38422.099999690006</v>
          </cell>
          <cell r="K325">
            <v>39109.299999690003</v>
          </cell>
          <cell r="N325">
            <v>70000</v>
          </cell>
          <cell r="P325">
            <v>34232</v>
          </cell>
          <cell r="Q325">
            <v>15241.365</v>
          </cell>
          <cell r="R325">
            <v>17353.152999999998</v>
          </cell>
          <cell r="T325">
            <v>19032</v>
          </cell>
        </row>
        <row r="326">
          <cell r="E326">
            <v>34233</v>
          </cell>
          <cell r="J326">
            <v>38667.099999690006</v>
          </cell>
          <cell r="K326">
            <v>39319.299999690003</v>
          </cell>
          <cell r="N326">
            <v>70000</v>
          </cell>
          <cell r="P326">
            <v>34233</v>
          </cell>
          <cell r="Q326">
            <v>15308.22</v>
          </cell>
          <cell r="R326">
            <v>17428.13</v>
          </cell>
          <cell r="T326">
            <v>19032</v>
          </cell>
        </row>
        <row r="327">
          <cell r="E327">
            <v>34234</v>
          </cell>
          <cell r="J327">
            <v>38889.099999690006</v>
          </cell>
          <cell r="K327">
            <v>39522.299999690003</v>
          </cell>
          <cell r="N327">
            <v>70000</v>
          </cell>
          <cell r="P327">
            <v>34234</v>
          </cell>
          <cell r="Q327">
            <v>15332.281999999999</v>
          </cell>
          <cell r="R327">
            <v>17482.682000000001</v>
          </cell>
          <cell r="T327">
            <v>19032</v>
          </cell>
        </row>
        <row r="328">
          <cell r="E328">
            <v>34235</v>
          </cell>
          <cell r="J328">
            <v>39144.099999690006</v>
          </cell>
          <cell r="K328">
            <v>39697.299999690003</v>
          </cell>
          <cell r="N328">
            <v>70000</v>
          </cell>
          <cell r="P328">
            <v>34235</v>
          </cell>
          <cell r="Q328">
            <v>15373.558999999999</v>
          </cell>
          <cell r="R328">
            <v>17495.944</v>
          </cell>
          <cell r="T328">
            <v>19032</v>
          </cell>
        </row>
        <row r="329">
          <cell r="E329">
            <v>34236</v>
          </cell>
          <cell r="J329">
            <v>39393.099999690006</v>
          </cell>
          <cell r="K329">
            <v>39799.299999690003</v>
          </cell>
          <cell r="N329">
            <v>70000</v>
          </cell>
          <cell r="P329">
            <v>34236</v>
          </cell>
          <cell r="Q329">
            <v>15428.235000000001</v>
          </cell>
          <cell r="R329">
            <v>17486.616999999998</v>
          </cell>
          <cell r="T329">
            <v>19032</v>
          </cell>
        </row>
        <row r="330">
          <cell r="E330">
            <v>34237</v>
          </cell>
          <cell r="J330">
            <v>39564.099999690006</v>
          </cell>
          <cell r="K330">
            <v>39901.299999690003</v>
          </cell>
          <cell r="N330">
            <v>70000</v>
          </cell>
          <cell r="P330">
            <v>34237</v>
          </cell>
          <cell r="Q330">
            <v>15539.546</v>
          </cell>
          <cell r="R330">
            <v>17481.650000000001</v>
          </cell>
          <cell r="T330">
            <v>19032</v>
          </cell>
        </row>
        <row r="331">
          <cell r="E331">
            <v>34238</v>
          </cell>
          <cell r="J331">
            <v>39770.099999690006</v>
          </cell>
          <cell r="K331">
            <v>40015.299999690003</v>
          </cell>
          <cell r="N331">
            <v>70000</v>
          </cell>
          <cell r="P331">
            <v>34238</v>
          </cell>
          <cell r="Q331">
            <v>15568.187</v>
          </cell>
          <cell r="R331">
            <v>17531.736000000001</v>
          </cell>
          <cell r="T331">
            <v>19032</v>
          </cell>
        </row>
        <row r="332">
          <cell r="E332">
            <v>34239</v>
          </cell>
          <cell r="J332">
            <v>39931.099999690006</v>
          </cell>
          <cell r="K332">
            <v>40130.299999690003</v>
          </cell>
          <cell r="N332">
            <v>70000</v>
          </cell>
          <cell r="P332">
            <v>34239</v>
          </cell>
          <cell r="Q332">
            <v>15627.304</v>
          </cell>
          <cell r="R332">
            <v>17674.666000000001</v>
          </cell>
          <cell r="T332">
            <v>19032</v>
          </cell>
        </row>
        <row r="333">
          <cell r="E333">
            <v>34240</v>
          </cell>
          <cell r="J333">
            <v>40060.099999690006</v>
          </cell>
          <cell r="K333">
            <v>40132.299999690003</v>
          </cell>
          <cell r="N333">
            <v>70000</v>
          </cell>
          <cell r="P333">
            <v>34240</v>
          </cell>
          <cell r="Q333">
            <v>15683.525</v>
          </cell>
          <cell r="R333">
            <v>17797.039000000001</v>
          </cell>
          <cell r="T333">
            <v>19032</v>
          </cell>
        </row>
        <row r="334">
          <cell r="E334">
            <v>34241</v>
          </cell>
          <cell r="J334">
            <v>40223.099999690006</v>
          </cell>
          <cell r="K334">
            <v>40098.299999690003</v>
          </cell>
          <cell r="N334">
            <v>70000</v>
          </cell>
          <cell r="P334">
            <v>34241</v>
          </cell>
          <cell r="Q334">
            <v>15761.159</v>
          </cell>
          <cell r="R334">
            <v>17891.024000000001</v>
          </cell>
          <cell r="T334">
            <v>19032</v>
          </cell>
        </row>
        <row r="335">
          <cell r="E335">
            <v>34242</v>
          </cell>
          <cell r="J335">
            <v>40376.099999690006</v>
          </cell>
          <cell r="K335">
            <v>40102.299999690003</v>
          </cell>
          <cell r="N335">
            <v>70000</v>
          </cell>
          <cell r="P335">
            <v>34242</v>
          </cell>
          <cell r="Q335">
            <v>15767.946</v>
          </cell>
          <cell r="R335">
            <v>17919.316999999999</v>
          </cell>
          <cell r="T335">
            <v>19032</v>
          </cell>
        </row>
        <row r="336">
          <cell r="E336">
            <v>34243</v>
          </cell>
          <cell r="J336">
            <v>40558.099999690006</v>
          </cell>
          <cell r="K336">
            <v>40292.299999690003</v>
          </cell>
          <cell r="N336">
            <v>70000</v>
          </cell>
          <cell r="P336">
            <v>34243</v>
          </cell>
          <cell r="Q336">
            <v>15767.946</v>
          </cell>
          <cell r="R336">
            <v>19032</v>
          </cell>
          <cell r="T336">
            <v>19032</v>
          </cell>
        </row>
        <row r="337">
          <cell r="E337">
            <v>34244</v>
          </cell>
          <cell r="J337">
            <v>40703.099999690006</v>
          </cell>
          <cell r="K337">
            <v>40493.299999690003</v>
          </cell>
          <cell r="N337">
            <v>70000</v>
          </cell>
          <cell r="P337">
            <v>34244</v>
          </cell>
          <cell r="Q337">
            <v>15703.562</v>
          </cell>
          <cell r="R337">
            <v>19032</v>
          </cell>
          <cell r="T337">
            <v>19032</v>
          </cell>
        </row>
        <row r="338">
          <cell r="E338">
            <v>34245</v>
          </cell>
          <cell r="J338">
            <v>40859.099999690006</v>
          </cell>
          <cell r="K338">
            <v>40700.299999690003</v>
          </cell>
          <cell r="N338">
            <v>70000</v>
          </cell>
          <cell r="P338">
            <v>34245</v>
          </cell>
          <cell r="Q338">
            <v>15644.136</v>
          </cell>
          <cell r="R338">
            <v>19032</v>
          </cell>
          <cell r="T338">
            <v>19032</v>
          </cell>
        </row>
        <row r="339">
          <cell r="E339">
            <v>34246</v>
          </cell>
          <cell r="J339">
            <v>40998.099999690006</v>
          </cell>
          <cell r="K339">
            <v>40773.299999690003</v>
          </cell>
          <cell r="N339">
            <v>70000</v>
          </cell>
          <cell r="P339">
            <v>34246</v>
          </cell>
          <cell r="Q339">
            <v>15634.29</v>
          </cell>
          <cell r="R339">
            <v>19032</v>
          </cell>
          <cell r="T339">
            <v>19032</v>
          </cell>
        </row>
        <row r="340">
          <cell r="E340">
            <v>34247</v>
          </cell>
          <cell r="J340">
            <v>41141.099999690006</v>
          </cell>
          <cell r="K340">
            <v>40830.299999690003</v>
          </cell>
          <cell r="N340">
            <v>70000</v>
          </cell>
          <cell r="P340">
            <v>34247</v>
          </cell>
          <cell r="Q340">
            <v>15629.222</v>
          </cell>
          <cell r="R340">
            <v>19032</v>
          </cell>
          <cell r="T340">
            <v>19032</v>
          </cell>
        </row>
        <row r="341">
          <cell r="E341">
            <v>34248</v>
          </cell>
          <cell r="J341">
            <v>41259.099999690006</v>
          </cell>
          <cell r="K341">
            <v>40863.299999690003</v>
          </cell>
          <cell r="N341">
            <v>70000</v>
          </cell>
          <cell r="P341">
            <v>34248</v>
          </cell>
          <cell r="Q341">
            <v>15633.654</v>
          </cell>
          <cell r="R341">
            <v>18969.52</v>
          </cell>
          <cell r="T341">
            <v>19032</v>
          </cell>
        </row>
        <row r="342">
          <cell r="E342">
            <v>34249</v>
          </cell>
          <cell r="J342">
            <v>41379.099999690006</v>
          </cell>
          <cell r="K342">
            <v>40891.299999690003</v>
          </cell>
          <cell r="N342">
            <v>70000</v>
          </cell>
          <cell r="P342">
            <v>34249</v>
          </cell>
          <cell r="Q342">
            <v>15633.654</v>
          </cell>
          <cell r="R342">
            <v>18944.38</v>
          </cell>
          <cell r="T342">
            <v>19032</v>
          </cell>
        </row>
        <row r="343">
          <cell r="E343">
            <v>34250</v>
          </cell>
          <cell r="J343">
            <v>41516.099999690006</v>
          </cell>
          <cell r="K343">
            <v>40920.299999690003</v>
          </cell>
          <cell r="N343">
            <v>70000</v>
          </cell>
          <cell r="P343">
            <v>34250</v>
          </cell>
          <cell r="Q343">
            <v>15584.074000000001</v>
          </cell>
          <cell r="R343">
            <v>18947.584999999999</v>
          </cell>
          <cell r="T343">
            <v>19032</v>
          </cell>
        </row>
        <row r="344">
          <cell r="E344">
            <v>34251</v>
          </cell>
          <cell r="J344">
            <v>41648.099999690006</v>
          </cell>
          <cell r="K344">
            <v>41032.299999690003</v>
          </cell>
          <cell r="N344">
            <v>70000</v>
          </cell>
          <cell r="P344">
            <v>34251</v>
          </cell>
          <cell r="Q344">
            <v>15584.074000000001</v>
          </cell>
          <cell r="R344">
            <v>18947.384999999998</v>
          </cell>
          <cell r="T344">
            <v>19032</v>
          </cell>
        </row>
        <row r="345">
          <cell r="E345">
            <v>34252</v>
          </cell>
          <cell r="J345">
            <v>41775.099999690006</v>
          </cell>
          <cell r="K345">
            <v>41156.299999690003</v>
          </cell>
          <cell r="N345">
            <v>70000</v>
          </cell>
          <cell r="P345">
            <v>34252</v>
          </cell>
          <cell r="Q345">
            <v>15530.528</v>
          </cell>
          <cell r="R345">
            <v>18919.995999999999</v>
          </cell>
          <cell r="T345">
            <v>19032</v>
          </cell>
        </row>
        <row r="346">
          <cell r="E346">
            <v>34253</v>
          </cell>
          <cell r="J346">
            <v>41868.099999690006</v>
          </cell>
          <cell r="K346">
            <v>41310.299999690003</v>
          </cell>
          <cell r="N346">
            <v>70000</v>
          </cell>
          <cell r="P346">
            <v>34253</v>
          </cell>
          <cell r="Q346">
            <v>15481.758</v>
          </cell>
          <cell r="R346">
            <v>17554.407999999999</v>
          </cell>
          <cell r="T346">
            <v>19032</v>
          </cell>
        </row>
        <row r="347">
          <cell r="E347">
            <v>34254</v>
          </cell>
          <cell r="J347">
            <v>41966.099999690006</v>
          </cell>
          <cell r="K347">
            <v>41448.299999690003</v>
          </cell>
          <cell r="N347">
            <v>70000</v>
          </cell>
          <cell r="P347">
            <v>34254</v>
          </cell>
          <cell r="Q347">
            <v>15478.331</v>
          </cell>
          <cell r="R347">
            <v>17479.588</v>
          </cell>
          <cell r="T347">
            <v>19032</v>
          </cell>
        </row>
        <row r="348">
          <cell r="E348">
            <v>34255</v>
          </cell>
          <cell r="J348">
            <v>42045.099999690006</v>
          </cell>
          <cell r="K348">
            <v>41518.299999690003</v>
          </cell>
          <cell r="N348">
            <v>70000</v>
          </cell>
          <cell r="P348">
            <v>34255</v>
          </cell>
          <cell r="Q348">
            <v>15475.950999999999</v>
          </cell>
          <cell r="R348">
            <v>17390.620999999999</v>
          </cell>
          <cell r="T348">
            <v>19032</v>
          </cell>
        </row>
        <row r="349">
          <cell r="E349">
            <v>34256</v>
          </cell>
          <cell r="J349">
            <v>42126.099999690006</v>
          </cell>
          <cell r="K349">
            <v>41567.299999690003</v>
          </cell>
          <cell r="N349">
            <v>70000</v>
          </cell>
          <cell r="P349">
            <v>34256</v>
          </cell>
          <cell r="Q349">
            <v>15447.928</v>
          </cell>
          <cell r="R349">
            <v>17412.707999999999</v>
          </cell>
          <cell r="T349">
            <v>19032</v>
          </cell>
        </row>
        <row r="350">
          <cell r="E350">
            <v>34257</v>
          </cell>
          <cell r="J350">
            <v>42161.099999690006</v>
          </cell>
          <cell r="K350">
            <v>41617.299999690003</v>
          </cell>
          <cell r="N350">
            <v>70000</v>
          </cell>
          <cell r="P350">
            <v>34257</v>
          </cell>
          <cell r="Q350">
            <v>15406.281000000001</v>
          </cell>
          <cell r="R350">
            <v>17489.615000000002</v>
          </cell>
          <cell r="T350">
            <v>19032</v>
          </cell>
        </row>
        <row r="351">
          <cell r="E351">
            <v>34258</v>
          </cell>
          <cell r="J351">
            <v>42163.099999690006</v>
          </cell>
          <cell r="K351">
            <v>41668.299999690003</v>
          </cell>
          <cell r="N351">
            <v>70000</v>
          </cell>
          <cell r="P351">
            <v>34258</v>
          </cell>
          <cell r="Q351">
            <v>15406.781999999999</v>
          </cell>
          <cell r="R351">
            <v>17382.893</v>
          </cell>
          <cell r="T351">
            <v>19032</v>
          </cell>
        </row>
        <row r="352">
          <cell r="E352">
            <v>34259</v>
          </cell>
          <cell r="J352">
            <v>42152.099999690006</v>
          </cell>
          <cell r="K352">
            <v>41658.299999690003</v>
          </cell>
          <cell r="N352">
            <v>70000</v>
          </cell>
          <cell r="P352">
            <v>34259</v>
          </cell>
          <cell r="Q352">
            <v>15407.282999999999</v>
          </cell>
          <cell r="R352">
            <v>17359.562000000002</v>
          </cell>
          <cell r="T352">
            <v>19032</v>
          </cell>
        </row>
        <row r="353">
          <cell r="E353">
            <v>34260</v>
          </cell>
          <cell r="J353">
            <v>42176.099999690006</v>
          </cell>
          <cell r="K353">
            <v>41629.299999690003</v>
          </cell>
          <cell r="N353">
            <v>70000</v>
          </cell>
          <cell r="P353">
            <v>34260</v>
          </cell>
          <cell r="Q353">
            <v>15405.700999999999</v>
          </cell>
          <cell r="R353">
            <v>17374.491000000002</v>
          </cell>
          <cell r="T353">
            <v>19032</v>
          </cell>
        </row>
        <row r="354">
          <cell r="E354">
            <v>34261</v>
          </cell>
          <cell r="J354">
            <v>42237.099999690006</v>
          </cell>
          <cell r="K354">
            <v>41672.299999690003</v>
          </cell>
          <cell r="N354">
            <v>70000</v>
          </cell>
          <cell r="P354">
            <v>34261</v>
          </cell>
          <cell r="Q354">
            <v>15414.33</v>
          </cell>
          <cell r="R354">
            <v>17376.401000000002</v>
          </cell>
          <cell r="T354">
            <v>19032</v>
          </cell>
        </row>
        <row r="355">
          <cell r="E355">
            <v>34262</v>
          </cell>
          <cell r="J355">
            <v>42301.099999690006</v>
          </cell>
          <cell r="K355">
            <v>41721.299999690003</v>
          </cell>
          <cell r="N355">
            <v>70000</v>
          </cell>
          <cell r="P355">
            <v>34262</v>
          </cell>
          <cell r="Q355">
            <v>15413.725</v>
          </cell>
          <cell r="R355">
            <v>17290.635999999999</v>
          </cell>
          <cell r="T355">
            <v>19032</v>
          </cell>
        </row>
        <row r="356">
          <cell r="E356">
            <v>34263</v>
          </cell>
          <cell r="J356">
            <v>42390.099999690006</v>
          </cell>
          <cell r="K356">
            <v>41705.299999690003</v>
          </cell>
          <cell r="N356">
            <v>70000</v>
          </cell>
          <cell r="P356">
            <v>34263</v>
          </cell>
          <cell r="Q356">
            <v>15412.064</v>
          </cell>
          <cell r="R356">
            <v>17253.942999999999</v>
          </cell>
          <cell r="T356">
            <v>19032</v>
          </cell>
        </row>
        <row r="357">
          <cell r="E357">
            <v>34264</v>
          </cell>
          <cell r="J357">
            <v>42460.099999690006</v>
          </cell>
          <cell r="K357">
            <v>41653.299999690003</v>
          </cell>
          <cell r="N357">
            <v>70000</v>
          </cell>
          <cell r="P357">
            <v>34264</v>
          </cell>
          <cell r="Q357">
            <v>15410.403</v>
          </cell>
          <cell r="R357">
            <v>17256.059000000001</v>
          </cell>
          <cell r="T357">
            <v>19032</v>
          </cell>
        </row>
        <row r="358">
          <cell r="E358">
            <v>34265</v>
          </cell>
          <cell r="J358">
            <v>42498.099999690006</v>
          </cell>
          <cell r="K358">
            <v>41671.299999690003</v>
          </cell>
          <cell r="N358">
            <v>70000</v>
          </cell>
          <cell r="P358">
            <v>34265</v>
          </cell>
          <cell r="Q358">
            <v>15409.608</v>
          </cell>
          <cell r="R358">
            <v>17258.565999999999</v>
          </cell>
          <cell r="T358">
            <v>19032</v>
          </cell>
        </row>
        <row r="359">
          <cell r="E359">
            <v>34266</v>
          </cell>
          <cell r="J359">
            <v>42544.099999690006</v>
          </cell>
          <cell r="K359">
            <v>41672.299999690003</v>
          </cell>
          <cell r="N359">
            <v>70000</v>
          </cell>
          <cell r="P359">
            <v>34266</v>
          </cell>
          <cell r="Q359">
            <v>15418.81</v>
          </cell>
          <cell r="R359">
            <v>17309.956999999999</v>
          </cell>
          <cell r="T359">
            <v>19032</v>
          </cell>
        </row>
        <row r="360">
          <cell r="E360">
            <v>34267</v>
          </cell>
          <cell r="J360">
            <v>42553.099999690006</v>
          </cell>
          <cell r="K360">
            <v>41639.299999690003</v>
          </cell>
          <cell r="N360">
            <v>70000</v>
          </cell>
          <cell r="P360">
            <v>34267</v>
          </cell>
          <cell r="Q360">
            <v>15390.089</v>
          </cell>
          <cell r="R360">
            <v>17312.241000000002</v>
          </cell>
          <cell r="T360">
            <v>19032</v>
          </cell>
        </row>
        <row r="361">
          <cell r="E361">
            <v>34268</v>
          </cell>
          <cell r="J361">
            <v>42499.099999690006</v>
          </cell>
          <cell r="K361">
            <v>41641.299999690003</v>
          </cell>
          <cell r="N361">
            <v>70000</v>
          </cell>
          <cell r="P361">
            <v>34268</v>
          </cell>
          <cell r="Q361">
            <v>15372.487999999999</v>
          </cell>
          <cell r="R361">
            <v>17324.973999999998</v>
          </cell>
          <cell r="T361">
            <v>19032</v>
          </cell>
        </row>
        <row r="362">
          <cell r="E362">
            <v>34269</v>
          </cell>
          <cell r="J362">
            <v>42459.099999690006</v>
          </cell>
          <cell r="K362">
            <v>41562.299999690003</v>
          </cell>
          <cell r="N362">
            <v>70000</v>
          </cell>
          <cell r="P362">
            <v>34269</v>
          </cell>
          <cell r="Q362">
            <v>15180.907999999999</v>
          </cell>
          <cell r="R362">
            <v>17325.009999999998</v>
          </cell>
          <cell r="T362">
            <v>19032</v>
          </cell>
        </row>
        <row r="363">
          <cell r="E363">
            <v>34270</v>
          </cell>
          <cell r="J363">
            <v>42432.099999690006</v>
          </cell>
          <cell r="K363">
            <v>41526.299999690003</v>
          </cell>
          <cell r="N363">
            <v>70000</v>
          </cell>
          <cell r="P363">
            <v>34270</v>
          </cell>
          <cell r="Q363">
            <v>15131.424999999999</v>
          </cell>
          <cell r="R363">
            <v>17324.099999999999</v>
          </cell>
          <cell r="T363">
            <v>19032</v>
          </cell>
        </row>
        <row r="364">
          <cell r="E364">
            <v>34271</v>
          </cell>
          <cell r="J364">
            <v>42410.099999690006</v>
          </cell>
          <cell r="K364">
            <v>41460.299999690003</v>
          </cell>
          <cell r="N364">
            <v>70000</v>
          </cell>
          <cell r="P364">
            <v>34271</v>
          </cell>
          <cell r="Q364">
            <v>15081.941999999999</v>
          </cell>
          <cell r="R364">
            <v>17291.392</v>
          </cell>
          <cell r="T364">
            <v>19032</v>
          </cell>
        </row>
        <row r="365">
          <cell r="E365">
            <v>34272</v>
          </cell>
          <cell r="J365">
            <v>42342.099999690006</v>
          </cell>
          <cell r="K365">
            <v>41449.299999690003</v>
          </cell>
          <cell r="N365">
            <v>70000</v>
          </cell>
          <cell r="P365">
            <v>34272</v>
          </cell>
          <cell r="Q365">
            <v>15079.626</v>
          </cell>
          <cell r="R365">
            <v>17324.597000000002</v>
          </cell>
          <cell r="T365">
            <v>19032</v>
          </cell>
        </row>
        <row r="366">
          <cell r="E366">
            <v>34273</v>
          </cell>
          <cell r="J366">
            <v>42331.099999690006</v>
          </cell>
          <cell r="K366">
            <v>41441.299999690003</v>
          </cell>
          <cell r="N366">
            <v>70000</v>
          </cell>
          <cell r="P366">
            <v>34273</v>
          </cell>
          <cell r="Q366">
            <v>15013.115</v>
          </cell>
          <cell r="R366">
            <v>17231.713</v>
          </cell>
          <cell r="T366">
            <v>19032</v>
          </cell>
        </row>
      </sheetData>
      <sheetData sheetId="32">
        <row r="36">
          <cell r="B36">
            <v>777.66513333333364</v>
          </cell>
          <cell r="C36">
            <v>373.87120000000039</v>
          </cell>
          <cell r="D36">
            <v>403.79393333333326</v>
          </cell>
          <cell r="E36">
            <v>-198.47846666666666</v>
          </cell>
          <cell r="F36">
            <v>-14.382</v>
          </cell>
          <cell r="G36">
            <v>-229.27269999999996</v>
          </cell>
          <cell r="H36">
            <v>-17.002066666666668</v>
          </cell>
          <cell r="I36">
            <v>5274.4889999999996</v>
          </cell>
          <cell r="J36">
            <v>0.27760468421052631</v>
          </cell>
          <cell r="K36">
            <v>-40.237666666666684</v>
          </cell>
          <cell r="L36">
            <v>70.388833333333338</v>
          </cell>
          <cell r="M36">
            <v>-141.12576666666675</v>
          </cell>
          <cell r="N36">
            <v>-90.0255333333333</v>
          </cell>
          <cell r="O36">
            <v>-201.00013333333339</v>
          </cell>
          <cell r="P36">
            <v>-110.79263333333331</v>
          </cell>
          <cell r="Q36">
            <v>-48.285266666666658</v>
          </cell>
          <cell r="R36">
            <v>-100.43440000000001</v>
          </cell>
          <cell r="S36">
            <v>-460.51243333333338</v>
          </cell>
          <cell r="T36">
            <v>2011.427545544881</v>
          </cell>
          <cell r="U36">
            <v>-0.65947446172525648</v>
          </cell>
          <cell r="V36">
            <v>-69.566666666666677</v>
          </cell>
          <cell r="W36">
            <v>-27.47</v>
          </cell>
          <cell r="X36">
            <v>-29.208969389890747</v>
          </cell>
          <cell r="Y36">
            <v>73.167846048338063</v>
          </cell>
          <cell r="Z36">
            <v>-72.068721945462613</v>
          </cell>
          <cell r="AA36">
            <v>-10.693632040898773</v>
          </cell>
          <cell r="AC36">
            <v>-44.110386688628303</v>
          </cell>
          <cell r="AD36">
            <v>-2.157665161952377</v>
          </cell>
          <cell r="AE36">
            <v>-1797.5278493643732</v>
          </cell>
        </row>
        <row r="37">
          <cell r="B37">
            <v>857.07896774193546</v>
          </cell>
          <cell r="C37">
            <v>338.63370967741912</v>
          </cell>
          <cell r="D37">
            <v>518.44525806451634</v>
          </cell>
          <cell r="E37">
            <v>-199.91625806451609</v>
          </cell>
          <cell r="F37">
            <v>-16.100999999999999</v>
          </cell>
          <cell r="G37">
            <v>-220.08545161290323</v>
          </cell>
          <cell r="H37">
            <v>-125.79825806451613</v>
          </cell>
          <cell r="I37">
            <v>9174.2350000000006</v>
          </cell>
          <cell r="J37">
            <v>0.48285447368421058</v>
          </cell>
          <cell r="K37">
            <v>-47.276129032258062</v>
          </cell>
          <cell r="L37">
            <v>52.518354838709683</v>
          </cell>
          <cell r="M37">
            <v>-122.75716129032261</v>
          </cell>
          <cell r="N37">
            <v>-79.592483870967712</v>
          </cell>
          <cell r="O37">
            <v>-197.1074193548387</v>
          </cell>
          <cell r="P37">
            <v>-105.34445161290324</v>
          </cell>
          <cell r="Q37">
            <v>-20.891677419354892</v>
          </cell>
          <cell r="R37">
            <v>-97.566806451612905</v>
          </cell>
          <cell r="S37">
            <v>-420.91035483870974</v>
          </cell>
          <cell r="T37">
            <v>2116.0722994410021</v>
          </cell>
          <cell r="U37">
            <v>-12.142184878415392</v>
          </cell>
          <cell r="V37">
            <v>-50</v>
          </cell>
          <cell r="W37">
            <v>-22.877419354838707</v>
          </cell>
          <cell r="X37">
            <v>-25.506443027343007</v>
          </cell>
          <cell r="Y37">
            <v>11.291056540705393</v>
          </cell>
          <cell r="Z37">
            <v>-67.47912879330687</v>
          </cell>
          <cell r="AA37">
            <v>-38.239700301726529</v>
          </cell>
          <cell r="AC37">
            <v>-49.998964524946622</v>
          </cell>
          <cell r="AD37">
            <v>-1.2764021839843673</v>
          </cell>
          <cell r="AE37">
            <v>-1883.7830724724975</v>
          </cell>
        </row>
        <row r="38">
          <cell r="B38">
            <v>836.93916666666655</v>
          </cell>
          <cell r="C38">
            <v>347.09596666666658</v>
          </cell>
          <cell r="D38">
            <v>489.84319999999997</v>
          </cell>
          <cell r="E38">
            <v>-221.11580000000001</v>
          </cell>
          <cell r="F38">
            <v>-75.819000000000003</v>
          </cell>
          <cell r="G38">
            <v>-192.97660000000002</v>
          </cell>
          <cell r="H38">
            <v>-129.99589999999998</v>
          </cell>
          <cell r="I38">
            <v>13074.111999999999</v>
          </cell>
          <cell r="J38">
            <v>0.68811115789473676</v>
          </cell>
          <cell r="K38">
            <v>-130.40180000000001</v>
          </cell>
          <cell r="L38">
            <v>81.210366666666658</v>
          </cell>
          <cell r="M38">
            <v>-117.44376666666668</v>
          </cell>
          <cell r="N38">
            <v>27.489566666666665</v>
          </cell>
          <cell r="O38">
            <v>-139.14563333333336</v>
          </cell>
          <cell r="P38">
            <v>-129.52993333333336</v>
          </cell>
          <cell r="Q38">
            <v>-9.5534666666665657</v>
          </cell>
          <cell r="R38">
            <v>-89.231966666666651</v>
          </cell>
          <cell r="S38">
            <v>-367.46099999999996</v>
          </cell>
          <cell r="T38">
            <v>2275.1158726254876</v>
          </cell>
          <cell r="U38">
            <v>-27.085799815167071</v>
          </cell>
          <cell r="V38">
            <v>-79.893333333333331</v>
          </cell>
          <cell r="W38">
            <v>-15.703333333333333</v>
          </cell>
          <cell r="X38">
            <v>-25.506443027343003</v>
          </cell>
          <cell r="Y38">
            <v>-178.26440180512819</v>
          </cell>
          <cell r="Z38">
            <v>-80.878624370048755</v>
          </cell>
          <cell r="AA38">
            <v>-25.756705130766946</v>
          </cell>
          <cell r="AC38">
            <v>-52.744429256754351</v>
          </cell>
          <cell r="AD38">
            <v>-4.2037269534589434</v>
          </cell>
          <cell r="AE38">
            <v>-1890.8857597024542</v>
          </cell>
        </row>
        <row r="39">
          <cell r="B39">
            <v>699.16980645161289</v>
          </cell>
          <cell r="C39">
            <v>302.11796774193544</v>
          </cell>
          <cell r="D39">
            <v>397.05183870967744</v>
          </cell>
          <cell r="E39">
            <v>-185.98974193548389</v>
          </cell>
          <cell r="F39">
            <v>-115.18709677419352</v>
          </cell>
          <cell r="G39">
            <v>-208.83074193548387</v>
          </cell>
          <cell r="H39">
            <v>-90.145354838709693</v>
          </cell>
          <cell r="I39">
            <v>15499.026</v>
          </cell>
          <cell r="J39">
            <v>0.81573821052631579</v>
          </cell>
          <cell r="K39">
            <v>-211.05690322580645</v>
          </cell>
          <cell r="L39">
            <v>60.526806451612906</v>
          </cell>
          <cell r="M39">
            <v>-125.29641935483872</v>
          </cell>
          <cell r="N39">
            <v>135.05174193548385</v>
          </cell>
          <cell r="O39">
            <v>-140.77477419354841</v>
          </cell>
          <cell r="P39">
            <v>-125.04051612903226</v>
          </cell>
          <cell r="Q39">
            <v>-24.459999999999951</v>
          </cell>
          <cell r="R39">
            <v>-86.81858064516129</v>
          </cell>
          <cell r="S39">
            <v>-377.09387096774191</v>
          </cell>
          <cell r="T39">
            <v>2388.4004938454345</v>
          </cell>
          <cell r="U39">
            <v>-37.87314377709513</v>
          </cell>
          <cell r="V39">
            <v>-62.645454545454541</v>
          </cell>
          <cell r="W39">
            <v>-15.554545454545455</v>
          </cell>
          <cell r="X39">
            <v>-23.688351817361124</v>
          </cell>
          <cell r="Y39">
            <v>-174.85400790140721</v>
          </cell>
          <cell r="Z39">
            <v>-77.919444093076464</v>
          </cell>
          <cell r="AA39">
            <v>-38.521163347425656</v>
          </cell>
          <cell r="AC39">
            <v>-53.009964548704623</v>
          </cell>
          <cell r="AD39">
            <v>-6.7060207050870986</v>
          </cell>
          <cell r="AE39">
            <v>-1887.3406344570899</v>
          </cell>
        </row>
        <row r="40">
          <cell r="B40">
            <v>947.30848387096785</v>
          </cell>
          <cell r="C40">
            <v>312.82745161290359</v>
          </cell>
          <cell r="D40">
            <v>634.48103225806426</v>
          </cell>
          <cell r="E40">
            <v>-151.75222580645161</v>
          </cell>
          <cell r="F40">
            <v>-125.61596774193548</v>
          </cell>
          <cell r="G40">
            <v>-232.63445161290326</v>
          </cell>
          <cell r="H40">
            <v>-26.323709677419359</v>
          </cell>
          <cell r="I40">
            <v>16386.388999999999</v>
          </cell>
          <cell r="J40">
            <v>0.86244152631578941</v>
          </cell>
          <cell r="K40">
            <v>85.239064516129019</v>
          </cell>
          <cell r="L40">
            <v>40.516774193548379</v>
          </cell>
          <cell r="M40">
            <v>-137.93183870967738</v>
          </cell>
          <cell r="N40">
            <v>-112.50054838709676</v>
          </cell>
          <cell r="O40">
            <v>-124.67654838709674</v>
          </cell>
          <cell r="P40">
            <v>-132.86503225806453</v>
          </cell>
          <cell r="Q40">
            <v>-11.129225806451615</v>
          </cell>
          <cell r="R40">
            <v>-68.319548387096773</v>
          </cell>
          <cell r="S40">
            <v>-336.99035483870966</v>
          </cell>
          <cell r="T40">
            <v>2106.5676187955746</v>
          </cell>
          <cell r="U40">
            <v>-42.045997070890145</v>
          </cell>
          <cell r="V40">
            <v>-51.533999999999999</v>
          </cell>
          <cell r="W40">
            <v>-15.554545454545455</v>
          </cell>
          <cell r="X40">
            <v>-23.688351817361124</v>
          </cell>
          <cell r="Y40">
            <v>-101.69979862853906</v>
          </cell>
          <cell r="Z40">
            <v>-77.310698436099287</v>
          </cell>
          <cell r="AA40">
            <v>-37.873143777095109</v>
          </cell>
          <cell r="AC40">
            <v>-51.465190623472246</v>
          </cell>
          <cell r="AD40">
            <v>-4.9779685175390336</v>
          </cell>
          <cell r="AE40">
            <v>-1878.5007311264706</v>
          </cell>
        </row>
        <row r="41">
          <cell r="B41">
            <v>764.58953333333329</v>
          </cell>
          <cell r="C41">
            <v>394.2174</v>
          </cell>
          <cell r="D41">
            <v>370.3721333333333</v>
          </cell>
          <cell r="E41">
            <v>-167.77869999999996</v>
          </cell>
          <cell r="F41">
            <v>-99.467533333333321</v>
          </cell>
          <cell r="G41">
            <v>-224.41450000000006</v>
          </cell>
          <cell r="H41">
            <v>-51.361133333333314</v>
          </cell>
          <cell r="I41">
            <v>19032</v>
          </cell>
          <cell r="J41">
            <v>1.0016842105263157</v>
          </cell>
          <cell r="K41">
            <v>-173.7748666666667</v>
          </cell>
          <cell r="L41">
            <v>75.401833333333343</v>
          </cell>
          <cell r="M41">
            <v>-139.10393333333337</v>
          </cell>
          <cell r="N41">
            <v>25.310633333333335</v>
          </cell>
          <cell r="O41">
            <v>-212.16633333333337</v>
          </cell>
          <cell r="P41">
            <v>-126.55316666666666</v>
          </cell>
          <cell r="Q41">
            <v>-24.364733333333376</v>
          </cell>
          <cell r="R41">
            <v>-77.617966666666661</v>
          </cell>
          <cell r="S41">
            <v>-440.70220000000006</v>
          </cell>
          <cell r="T41">
            <v>2226.3610333333327</v>
          </cell>
          <cell r="U41">
            <v>-40.372266666666661</v>
          </cell>
          <cell r="V41">
            <v>-73.024899999999988</v>
          </cell>
          <cell r="W41">
            <v>-12.81433333333333</v>
          </cell>
          <cell r="X41">
            <v>-23.688351817361127</v>
          </cell>
          <cell r="Y41">
            <v>-25.425666666666668</v>
          </cell>
          <cell r="Z41">
            <v>-77.582399999999993</v>
          </cell>
          <cell r="AA41">
            <v>-39.215999999999994</v>
          </cell>
          <cell r="AC41">
            <v>-53.977233333333324</v>
          </cell>
          <cell r="AD41">
            <v>-2.3399999999999997E-2</v>
          </cell>
          <cell r="AE41">
            <v>-1823.3982000000003</v>
          </cell>
        </row>
        <row r="42">
          <cell r="B42">
            <v>856.00932258064495</v>
          </cell>
          <cell r="C42">
            <v>445.18896774193536</v>
          </cell>
          <cell r="D42">
            <v>410.82035483870959</v>
          </cell>
          <cell r="E42">
            <v>-257.1307096774193</v>
          </cell>
          <cell r="F42">
            <v>-103.20516129032261</v>
          </cell>
          <cell r="G42">
            <v>-257.08361290322591</v>
          </cell>
          <cell r="H42">
            <v>20.504548387096779</v>
          </cell>
          <cell r="I42">
            <v>17135.815999999999</v>
          </cell>
          <cell r="J42">
            <v>0.90188505263157892</v>
          </cell>
          <cell r="K42">
            <v>-182.76703225806449</v>
          </cell>
          <cell r="L42">
            <v>126.45977419354837</v>
          </cell>
          <cell r="M42">
            <v>-200.52974193548386</v>
          </cell>
          <cell r="N42">
            <v>87.992419354838702</v>
          </cell>
          <cell r="O42">
            <v>-168.8445806451613</v>
          </cell>
          <cell r="P42">
            <v>-141.17003225806448</v>
          </cell>
          <cell r="Q42">
            <v>-34.415032258064372</v>
          </cell>
          <cell r="R42">
            <v>-118.86638709677418</v>
          </cell>
          <cell r="S42">
            <v>-463.29603225806437</v>
          </cell>
          <cell r="T42">
            <v>2346.7224838709672</v>
          </cell>
          <cell r="U42">
            <v>-42.602999999999994</v>
          </cell>
          <cell r="V42">
            <v>-125.63309677419356</v>
          </cell>
          <cell r="W42">
            <v>-16.663161290322584</v>
          </cell>
          <cell r="X42">
            <v>-38.737608689270623</v>
          </cell>
          <cell r="Y42">
            <v>-88.750258064516146</v>
          </cell>
          <cell r="Z42">
            <v>-76.396935483870934</v>
          </cell>
          <cell r="AA42">
            <v>-40.176677419354839</v>
          </cell>
          <cell r="AC42">
            <v>-73.85216129032257</v>
          </cell>
          <cell r="AD42">
            <v>-5.0258064516129033E-2</v>
          </cell>
          <cell r="AE42">
            <v>-1796.2505161290321</v>
          </cell>
        </row>
        <row r="43">
          <cell r="B43">
            <v>911.58013333333326</v>
          </cell>
          <cell r="C43">
            <v>629.1878333333334</v>
          </cell>
          <cell r="D43">
            <v>282.39229999999992</v>
          </cell>
          <cell r="E43">
            <v>-329.65363333333329</v>
          </cell>
          <cell r="F43">
            <v>-97.140566666666643</v>
          </cell>
          <cell r="G43">
            <v>-292.44246666666663</v>
          </cell>
          <cell r="H43">
            <v>149.47606666666664</v>
          </cell>
          <cell r="I43">
            <v>12382.495000000001</v>
          </cell>
          <cell r="J43">
            <v>0.65171026315789482</v>
          </cell>
          <cell r="K43">
            <v>-271.40873333333343</v>
          </cell>
          <cell r="L43">
            <v>128.52246666666667</v>
          </cell>
          <cell r="M43">
            <v>-238.66829999999987</v>
          </cell>
          <cell r="N43">
            <v>290.22903333333329</v>
          </cell>
          <cell r="O43">
            <v>-91.32553333333334</v>
          </cell>
          <cell r="P43">
            <v>-150.80776666666671</v>
          </cell>
          <cell r="Q43">
            <v>-28.450099999999907</v>
          </cell>
          <cell r="R43">
            <v>-208.45266666666666</v>
          </cell>
          <cell r="S43">
            <v>-479.03606666666661</v>
          </cell>
          <cell r="T43">
            <v>2499.8968666666669</v>
          </cell>
          <cell r="U43">
            <v>-49.149699999999989</v>
          </cell>
          <cell r="V43">
            <v>-127.89856666666667</v>
          </cell>
          <cell r="W43">
            <v>-34.205733333333335</v>
          </cell>
          <cell r="X43">
            <v>-35.552651958877455</v>
          </cell>
          <cell r="Y43">
            <v>-288.79606666666672</v>
          </cell>
          <cell r="Z43">
            <v>-77.972233333333321</v>
          </cell>
          <cell r="AA43">
            <v>-41.891666666666673</v>
          </cell>
          <cell r="AC43">
            <v>-109.63510000000001</v>
          </cell>
          <cell r="AD43">
            <v>-7.7728333333333355</v>
          </cell>
          <cell r="AE43">
            <v>-1660.579933333333</v>
          </cell>
        </row>
        <row r="44">
          <cell r="B44">
            <v>945.77693548387094</v>
          </cell>
          <cell r="C44">
            <v>595.39845161290316</v>
          </cell>
          <cell r="D44">
            <v>350.37848387096778</v>
          </cell>
          <cell r="E44">
            <v>-293.1552258064516</v>
          </cell>
          <cell r="F44">
            <v>-90.376741935483878</v>
          </cell>
          <cell r="G44">
            <v>-212.78419354838709</v>
          </cell>
          <cell r="H44">
            <v>-68.123516129032268</v>
          </cell>
          <cell r="I44">
            <v>14693.398999999999</v>
          </cell>
          <cell r="J44">
            <v>0.77333678947368423</v>
          </cell>
          <cell r="K44">
            <v>-316.11812903225814</v>
          </cell>
          <cell r="L44">
            <v>153.61309677419354</v>
          </cell>
          <cell r="M44">
            <v>-235.92574193548387</v>
          </cell>
          <cell r="N44">
            <v>295.62932258064518</v>
          </cell>
          <cell r="O44">
            <v>-102.80145161290325</v>
          </cell>
          <cell r="P44">
            <v>-148.45825806451612</v>
          </cell>
          <cell r="Q44">
            <v>-30.281064516128936</v>
          </cell>
          <cell r="R44">
            <v>-213.39496774193552</v>
          </cell>
          <cell r="S44">
            <v>-494.9357419354838</v>
          </cell>
          <cell r="T44">
            <v>2620.4144516129031</v>
          </cell>
          <cell r="U44">
            <v>-50.572419354838722</v>
          </cell>
          <cell r="V44">
            <v>-152.39122580645162</v>
          </cell>
          <cell r="W44">
            <v>-30.836645161290324</v>
          </cell>
          <cell r="X44">
            <v>-47.553580645161269</v>
          </cell>
          <cell r="Y44">
            <v>-293.9523225806451</v>
          </cell>
          <cell r="Z44">
            <v>-81.581806451612891</v>
          </cell>
          <cell r="AA44">
            <v>-41.514838709677413</v>
          </cell>
          <cell r="AC44">
            <v>-121.06054838709674</v>
          </cell>
          <cell r="AD44">
            <v>-10.326064516129033</v>
          </cell>
          <cell r="AE44">
            <v>-1735.3701935483871</v>
          </cell>
        </row>
        <row r="45">
          <cell r="B45">
            <v>884.80674193548373</v>
          </cell>
          <cell r="C45">
            <v>616.77980645161279</v>
          </cell>
          <cell r="D45">
            <v>268.026935483871</v>
          </cell>
          <cell r="E45">
            <v>-260.17648387096773</v>
          </cell>
          <cell r="F45">
            <v>-72.959064516129033</v>
          </cell>
          <cell r="G45">
            <v>-223.18199999999999</v>
          </cell>
          <cell r="H45">
            <v>106.36454838709679</v>
          </cell>
          <cell r="I45">
            <v>12052.316000000001</v>
          </cell>
          <cell r="J45">
            <v>0.63433242105263166</v>
          </cell>
          <cell r="K45">
            <v>-192.78525806451609</v>
          </cell>
          <cell r="L45">
            <v>157.1479677419355</v>
          </cell>
          <cell r="M45">
            <v>-248.28954838709683</v>
          </cell>
          <cell r="N45">
            <v>253.21277419354837</v>
          </cell>
          <cell r="O45">
            <v>-30.714064516129032</v>
          </cell>
          <cell r="P45">
            <v>-154.89138709677417</v>
          </cell>
          <cell r="Q45">
            <v>-22.618741935483854</v>
          </cell>
          <cell r="R45">
            <v>-214.36445161290328</v>
          </cell>
          <cell r="S45">
            <v>-422.58864516129034</v>
          </cell>
          <cell r="T45">
            <v>2580.0565483870969</v>
          </cell>
          <cell r="U45">
            <v>-49.373483870967732</v>
          </cell>
          <cell r="V45">
            <v>-155.94796774193549</v>
          </cell>
          <cell r="W45">
            <v>-20.890580645161286</v>
          </cell>
          <cell r="X45">
            <v>-45.134032258064522</v>
          </cell>
          <cell r="Y45">
            <v>-227.85570967741927</v>
          </cell>
          <cell r="Z45">
            <v>-78.304161290322568</v>
          </cell>
          <cell r="AA45">
            <v>-41.033193548387089</v>
          </cell>
          <cell r="AC45">
            <v>-99.741806451612888</v>
          </cell>
          <cell r="AD45">
            <v>-9.3817419354838716</v>
          </cell>
          <cell r="AE45">
            <v>-1758.8714838709682</v>
          </cell>
        </row>
        <row r="46">
          <cell r="B46">
            <v>809.62264285714298</v>
          </cell>
          <cell r="C46">
            <v>676.40603571428574</v>
          </cell>
          <cell r="D46">
            <v>133.21660714285719</v>
          </cell>
          <cell r="E46">
            <v>-273.56871428571429</v>
          </cell>
          <cell r="F46">
            <v>-1.3907500000000002</v>
          </cell>
          <cell r="G46">
            <v>-310.78178571428572</v>
          </cell>
          <cell r="H46">
            <v>187.26267857142858</v>
          </cell>
          <cell r="I46">
            <v>6171.8310000000001</v>
          </cell>
          <cell r="J46">
            <v>0.32483321052631581</v>
          </cell>
          <cell r="K46">
            <v>-249.2474642857143</v>
          </cell>
          <cell r="L46">
            <v>144.66999999999999</v>
          </cell>
          <cell r="M46">
            <v>-212.73400000000001</v>
          </cell>
          <cell r="N46">
            <v>196.63974999999999</v>
          </cell>
          <cell r="O46">
            <v>-120.67171428571429</v>
          </cell>
          <cell r="P46">
            <v>-147.46117857142855</v>
          </cell>
          <cell r="Q46">
            <v>-27.148642857142818</v>
          </cell>
          <cell r="R46">
            <v>-196.17635714285717</v>
          </cell>
          <cell r="S46">
            <v>-491.45789285714284</v>
          </cell>
          <cell r="T46">
            <v>2540.7218571428571</v>
          </cell>
          <cell r="U46">
            <v>-46.769142857142846</v>
          </cell>
          <cell r="V46">
            <v>-143.00903571428572</v>
          </cell>
          <cell r="W46">
            <v>-15.708535714285713</v>
          </cell>
          <cell r="X46">
            <v>-44.957785714285713</v>
          </cell>
          <cell r="Y46">
            <v>-195.77235714285712</v>
          </cell>
          <cell r="Z46">
            <v>-82.218571428571437</v>
          </cell>
          <cell r="AA46">
            <v>-40.995464285714277</v>
          </cell>
          <cell r="AC46">
            <v>-100.77992857142856</v>
          </cell>
          <cell r="AD46">
            <v>-7.9346428571428564</v>
          </cell>
          <cell r="AE46">
            <v>-1793.9018214285713</v>
          </cell>
        </row>
        <row r="47">
          <cell r="B47">
            <v>783.96403225806432</v>
          </cell>
          <cell r="C47">
            <v>559.32012903225791</v>
          </cell>
          <cell r="D47">
            <v>224.64390322580647</v>
          </cell>
          <cell r="E47">
            <v>-224.88587096774188</v>
          </cell>
          <cell r="F47">
            <v>-74.673290322580641</v>
          </cell>
          <cell r="G47">
            <v>-244.19945161290326</v>
          </cell>
          <cell r="H47">
            <v>9.5584838709677378</v>
          </cell>
          <cell r="I47">
            <v>5465.1360000000004</v>
          </cell>
          <cell r="J47">
            <v>0.28763873684210528</v>
          </cell>
          <cell r="K47">
            <v>-316.02470967741937</v>
          </cell>
          <cell r="L47">
            <v>139.02954838709678</v>
          </cell>
          <cell r="M47">
            <v>-181.14580645161283</v>
          </cell>
          <cell r="N47">
            <v>167.74374193548383</v>
          </cell>
          <cell r="O47">
            <v>-190.39722580645162</v>
          </cell>
          <cell r="P47">
            <v>-136.60403225806456</v>
          </cell>
          <cell r="Q47">
            <v>-20.844838709677333</v>
          </cell>
          <cell r="R47">
            <v>-135.342064516129</v>
          </cell>
          <cell r="S47">
            <v>-483.18816129032251</v>
          </cell>
          <cell r="T47">
            <v>2449.4593225806452</v>
          </cell>
          <cell r="U47">
            <v>-34.058483870967748</v>
          </cell>
          <cell r="V47">
            <v>-137.84906451612903</v>
          </cell>
          <cell r="W47">
            <v>-18.486483870967746</v>
          </cell>
          <cell r="X47">
            <v>-31.569677419354829</v>
          </cell>
          <cell r="Y47">
            <v>-161.54416129032262</v>
          </cell>
          <cell r="Z47">
            <v>-69.121806451612883</v>
          </cell>
          <cell r="AA47">
            <v>-39.620290322580637</v>
          </cell>
          <cell r="AC47">
            <v>-71.961999999999989</v>
          </cell>
          <cell r="AD47">
            <v>-6.8637096774193536</v>
          </cell>
          <cell r="AE47">
            <v>-1815.5951612903227</v>
          </cell>
        </row>
        <row r="48">
          <cell r="B48">
            <v>752.1939000000001</v>
          </cell>
          <cell r="C48">
            <v>493.69536666666681</v>
          </cell>
          <cell r="D48">
            <v>258.49853333333328</v>
          </cell>
          <cell r="E48">
            <v>-199.179</v>
          </cell>
          <cell r="F48">
            <v>-93.022133333333329</v>
          </cell>
          <cell r="G48">
            <v>-170.50199999999998</v>
          </cell>
          <cell r="H48">
            <v>-97.884866666666639</v>
          </cell>
          <cell r="I48">
            <v>7624.3959999999979</v>
          </cell>
          <cell r="J48">
            <v>0.40128399999999986</v>
          </cell>
          <cell r="K48">
            <v>-314.90343333333328</v>
          </cell>
          <cell r="L48">
            <v>129.50413333333333</v>
          </cell>
          <cell r="M48">
            <v>-167.08213333333333</v>
          </cell>
          <cell r="N48">
            <v>100.05786666666661</v>
          </cell>
          <cell r="O48">
            <v>-252.42356666666669</v>
          </cell>
          <cell r="P48">
            <v>-105.30539999999999</v>
          </cell>
          <cell r="Q48">
            <v>-44.635999999999939</v>
          </cell>
          <cell r="R48">
            <v>-109.0628333333333</v>
          </cell>
          <cell r="S48">
            <v>-511.42779999999988</v>
          </cell>
          <cell r="T48">
            <v>2376.1790999999998</v>
          </cell>
          <cell r="U48">
            <v>-46.41</v>
          </cell>
          <cell r="V48">
            <v>-131.83283333333333</v>
          </cell>
          <cell r="W48">
            <v>-11.444666666666665</v>
          </cell>
          <cell r="X48">
            <v>-29.663966666666671</v>
          </cell>
          <cell r="Y48">
            <v>-73.891833333333381</v>
          </cell>
          <cell r="Z48">
            <v>-80.773799999999994</v>
          </cell>
          <cell r="AA48">
            <v>-25.685966666666669</v>
          </cell>
          <cell r="AC48">
            <v>-65.157699999999991</v>
          </cell>
          <cell r="AD48">
            <v>-4.894233333333335</v>
          </cell>
          <cell r="AE48">
            <v>-1828.653233333333</v>
          </cell>
        </row>
        <row r="49">
          <cell r="B49">
            <v>765.09858064516141</v>
          </cell>
          <cell r="C49">
            <v>418.20977419354858</v>
          </cell>
          <cell r="D49">
            <v>346.88880645161282</v>
          </cell>
          <cell r="E49">
            <v>-209.73070967741933</v>
          </cell>
          <cell r="F49">
            <v>-77.726225806451623</v>
          </cell>
          <cell r="G49">
            <v>-236.32561290322579</v>
          </cell>
          <cell r="H49">
            <v>-221.05561290322584</v>
          </cell>
          <cell r="I49">
            <v>16430.684999999998</v>
          </cell>
          <cell r="J49">
            <v>0.86477289473684193</v>
          </cell>
          <cell r="K49">
            <v>-402.96232258064526</v>
          </cell>
          <cell r="L49">
            <v>131.01667741935481</v>
          </cell>
          <cell r="M49">
            <v>-128.93835483870953</v>
          </cell>
          <cell r="N49">
            <v>127.56819354838709</v>
          </cell>
          <cell r="O49">
            <v>-273.3158064516129</v>
          </cell>
          <cell r="P49">
            <v>-100.51216129032257</v>
          </cell>
          <cell r="Q49">
            <v>-36.420290322580641</v>
          </cell>
          <cell r="R49">
            <v>-78.476483870967726</v>
          </cell>
          <cell r="S49">
            <v>-488.72474193548385</v>
          </cell>
          <cell r="T49">
            <v>2247.2386774193546</v>
          </cell>
          <cell r="U49">
            <v>-35.627483870967737</v>
          </cell>
          <cell r="V49">
            <v>-130.71290322580646</v>
          </cell>
          <cell r="W49">
            <v>-12.450193548387094</v>
          </cell>
          <cell r="X49">
            <v>-21.459580645161292</v>
          </cell>
          <cell r="Y49">
            <v>-123.12299999999999</v>
          </cell>
          <cell r="Z49">
            <v>-62.025838709677423</v>
          </cell>
          <cell r="AA49">
            <v>-40.996967741935485</v>
          </cell>
          <cell r="AC49">
            <v>-38.861548387096768</v>
          </cell>
          <cell r="AD49">
            <v>-1.9129677419354842</v>
          </cell>
          <cell r="AE49">
            <v>-1726.6379999999997</v>
          </cell>
        </row>
        <row r="50">
          <cell r="B50">
            <v>616.55990000000008</v>
          </cell>
          <cell r="C50">
            <v>328.89490000000012</v>
          </cell>
          <cell r="D50">
            <v>287.66499999999996</v>
          </cell>
          <cell r="E50">
            <v>-174.25083333333339</v>
          </cell>
          <cell r="F50">
            <v>-99.783799999999999</v>
          </cell>
          <cell r="G50">
            <v>-249.25596666666667</v>
          </cell>
          <cell r="H50">
            <v>2.5474000000000006</v>
          </cell>
          <cell r="I50">
            <v>16594.834999999999</v>
          </cell>
          <cell r="J50">
            <v>0.87341236842105263</v>
          </cell>
          <cell r="K50">
            <v>-249.43330000000003</v>
          </cell>
          <cell r="L50">
            <v>28.437866666666668</v>
          </cell>
          <cell r="M50">
            <v>-106.72986666666657</v>
          </cell>
          <cell r="N50">
            <v>48.880166666666653</v>
          </cell>
          <cell r="O50">
            <v>-278.84513333333325</v>
          </cell>
          <cell r="P50">
            <v>-81.882266666666652</v>
          </cell>
          <cell r="Q50">
            <v>-24.271066666666627</v>
          </cell>
          <cell r="R50">
            <v>-83.075033333333323</v>
          </cell>
          <cell r="S50">
            <v>-468.07349999999985</v>
          </cell>
          <cell r="T50">
            <v>2041.9458333333339</v>
          </cell>
          <cell r="U50">
            <v>-32.297266666666673</v>
          </cell>
          <cell r="V50">
            <v>-53.513600000000011</v>
          </cell>
          <cell r="W50">
            <v>-7.7306999999999988</v>
          </cell>
          <cell r="X50">
            <v>-30.342833333333328</v>
          </cell>
          <cell r="Y50">
            <v>-50.355200000000011</v>
          </cell>
          <cell r="Z50">
            <v>-77.011966666666652</v>
          </cell>
          <cell r="AA50">
            <v>-38.775100000000002</v>
          </cell>
          <cell r="AB50">
            <v>-60</v>
          </cell>
          <cell r="AC50">
            <v>-37.744429256754351</v>
          </cell>
          <cell r="AD50">
            <v>-5</v>
          </cell>
          <cell r="AE50">
            <v>-1252.7272500000001</v>
          </cell>
        </row>
        <row r="51">
          <cell r="B51">
            <v>767.15325806451619</v>
          </cell>
          <cell r="C51">
            <v>322.06680645161282</v>
          </cell>
          <cell r="D51">
            <v>445.08645161290337</v>
          </cell>
          <cell r="E51">
            <v>-173.37277419354839</v>
          </cell>
          <cell r="F51">
            <v>-97.030483870967728</v>
          </cell>
          <cell r="G51">
            <v>-230.50706451612908</v>
          </cell>
          <cell r="H51">
            <v>-15.419999999999996</v>
          </cell>
          <cell r="I51">
            <v>16232.234</v>
          </cell>
          <cell r="J51">
            <v>0.85432810526315794</v>
          </cell>
          <cell r="K51">
            <v>-86.543419354838676</v>
          </cell>
          <cell r="L51">
            <v>39.228548387096779</v>
          </cell>
          <cell r="M51">
            <v>-91.224967741935501</v>
          </cell>
          <cell r="N51">
            <v>-89.488967741935468</v>
          </cell>
          <cell r="O51">
            <v>-228.02880645161287</v>
          </cell>
          <cell r="P51">
            <v>-82.617225806451614</v>
          </cell>
          <cell r="Q51">
            <v>-16.559161290322635</v>
          </cell>
          <cell r="R51">
            <v>-70.67987096774192</v>
          </cell>
          <cell r="S51">
            <v>-397.88506451612903</v>
          </cell>
          <cell r="T51">
            <v>2019.4412903225807</v>
          </cell>
          <cell r="U51">
            <v>-37.034838709677409</v>
          </cell>
          <cell r="V51">
            <v>-49.704193548387089</v>
          </cell>
          <cell r="W51">
            <v>-4.6304838709677423</v>
          </cell>
          <cell r="X51">
            <v>-61.672516129032282</v>
          </cell>
          <cell r="Y51">
            <v>86.775483870967747</v>
          </cell>
          <cell r="Z51">
            <v>-74.799967741935447</v>
          </cell>
          <cell r="AA51">
            <v>-38.107161290322594</v>
          </cell>
          <cell r="AB51">
            <v>-59</v>
          </cell>
          <cell r="AC51">
            <v>-38.009964548704623</v>
          </cell>
          <cell r="AD51">
            <v>-4</v>
          </cell>
          <cell r="AE51">
            <v>-1823.3982000000003</v>
          </cell>
        </row>
        <row r="52">
          <cell r="B52">
            <v>772.93548387096769</v>
          </cell>
          <cell r="C52">
            <v>332.77629032258096</v>
          </cell>
          <cell r="D52">
            <v>440.15919354838672</v>
          </cell>
          <cell r="E52">
            <v>-165</v>
          </cell>
          <cell r="F52">
            <v>-100</v>
          </cell>
          <cell r="G52">
            <v>-232.63445161290326</v>
          </cell>
          <cell r="H52">
            <v>-30</v>
          </cell>
          <cell r="I52">
            <v>17162.234</v>
          </cell>
          <cell r="J52">
            <v>0.90327547368421057</v>
          </cell>
          <cell r="K52">
            <v>-87.475258064516538</v>
          </cell>
          <cell r="L52">
            <v>35</v>
          </cell>
          <cell r="M52">
            <v>-110</v>
          </cell>
          <cell r="N52">
            <v>-34.205193548386688</v>
          </cell>
          <cell r="O52">
            <v>-196.68045161290323</v>
          </cell>
          <cell r="P52">
            <v>-85</v>
          </cell>
          <cell r="Q52">
            <v>-25</v>
          </cell>
          <cell r="R52">
            <v>-68.319548387096773</v>
          </cell>
          <cell r="S52">
            <v>-375</v>
          </cell>
          <cell r="T52">
            <v>2103.377715147049</v>
          </cell>
          <cell r="U52">
            <v>-42.045997070890145</v>
          </cell>
          <cell r="V52">
            <v>-33.333333333333329</v>
          </cell>
          <cell r="W52">
            <v>-20.554545454545455</v>
          </cell>
          <cell r="X52">
            <v>-15</v>
          </cell>
          <cell r="Y52">
            <v>34.205193548386688</v>
          </cell>
          <cell r="Z52">
            <v>-77.310698436099287</v>
          </cell>
          <cell r="AA52">
            <v>-37.873143777095109</v>
          </cell>
          <cell r="AB52">
            <v>-80</v>
          </cell>
          <cell r="AC52">
            <v>-51.465190623472246</v>
          </cell>
          <cell r="AD52">
            <v>-5</v>
          </cell>
          <cell r="AE52">
            <v>-1775</v>
          </cell>
        </row>
        <row r="53">
          <cell r="B53">
            <v>728.13333333333344</v>
          </cell>
          <cell r="C53">
            <v>414.16623870967737</v>
          </cell>
          <cell r="D53">
            <v>313.96709462365607</v>
          </cell>
          <cell r="E53">
            <v>-181.02647419354835</v>
          </cell>
          <cell r="F53">
            <v>-73.851565591397843</v>
          </cell>
          <cell r="G53">
            <v>-224.41450000000006</v>
          </cell>
          <cell r="H53">
            <v>-55</v>
          </cell>
          <cell r="I53">
            <v>18812.234</v>
          </cell>
          <cell r="J53">
            <v>0.9901175789473684</v>
          </cell>
          <cell r="K53">
            <v>-220.32544516129019</v>
          </cell>
          <cell r="L53">
            <v>50</v>
          </cell>
          <cell r="M53">
            <v>-139.10393333333337</v>
          </cell>
          <cell r="N53">
            <v>128.60051182795686</v>
          </cell>
          <cell r="O53">
            <v>-180.8288666666667</v>
          </cell>
          <cell r="P53">
            <v>-126.55316666666666</v>
          </cell>
          <cell r="Q53">
            <v>-25</v>
          </cell>
          <cell r="R53">
            <v>-77.617966666666661</v>
          </cell>
          <cell r="S53">
            <v>-410</v>
          </cell>
          <cell r="T53">
            <v>2280.1817927803377</v>
          </cell>
          <cell r="U53">
            <v>-40.372266666666661</v>
          </cell>
          <cell r="V53">
            <v>-47.61904761904762</v>
          </cell>
          <cell r="W53">
            <v>-17.81433333333333</v>
          </cell>
          <cell r="X53">
            <v>-15</v>
          </cell>
          <cell r="Y53">
            <v>-128.60051182795686</v>
          </cell>
          <cell r="Z53">
            <v>-77.582399999999993</v>
          </cell>
          <cell r="AA53">
            <v>-39.215999999999994</v>
          </cell>
          <cell r="AB53">
            <v>-80</v>
          </cell>
          <cell r="AC53">
            <v>-53.977233333333324</v>
          </cell>
          <cell r="AD53">
            <v>-5</v>
          </cell>
          <cell r="AE53">
            <v>-1775</v>
          </cell>
        </row>
        <row r="54">
          <cell r="B54">
            <v>790</v>
          </cell>
          <cell r="C54">
            <v>465.13780645161273</v>
          </cell>
          <cell r="D54">
            <v>324.86219354838727</v>
          </cell>
          <cell r="E54">
            <v>-270.37848387096767</v>
          </cell>
          <cell r="F54">
            <v>-77.589193548387129</v>
          </cell>
          <cell r="G54">
            <v>-257.08361290322591</v>
          </cell>
          <cell r="H54">
            <v>-7</v>
          </cell>
          <cell r="I54">
            <v>19029.234</v>
          </cell>
          <cell r="J54">
            <v>1.0015386315789474</v>
          </cell>
          <cell r="K54">
            <v>-287.18909677419344</v>
          </cell>
          <cell r="L54">
            <v>125</v>
          </cell>
          <cell r="M54">
            <v>-200.52974193548386</v>
          </cell>
          <cell r="N54">
            <v>179.75525806451594</v>
          </cell>
          <cell r="O54">
            <v>-182.96358064516136</v>
          </cell>
          <cell r="P54">
            <v>-141.17003225806448</v>
          </cell>
          <cell r="Q54">
            <v>-25</v>
          </cell>
          <cell r="R54">
            <v>-118.86638709677418</v>
          </cell>
          <cell r="S54">
            <v>-468</v>
          </cell>
          <cell r="T54">
            <v>2408.4948125960059</v>
          </cell>
          <cell r="U54">
            <v>-42.602999999999994</v>
          </cell>
          <cell r="V54">
            <v>-119.04761904761904</v>
          </cell>
          <cell r="W54">
            <v>-21.663161290322584</v>
          </cell>
          <cell r="X54">
            <v>-15</v>
          </cell>
          <cell r="Y54">
            <v>-179.75525806451594</v>
          </cell>
          <cell r="Z54">
            <v>-76.396935483870934</v>
          </cell>
          <cell r="AA54">
            <v>-40.176677419354839</v>
          </cell>
          <cell r="AB54">
            <v>-80</v>
          </cell>
          <cell r="AC54">
            <v>-73.85216129032257</v>
          </cell>
          <cell r="AD54">
            <v>-5</v>
          </cell>
          <cell r="AE54">
            <v>-1755</v>
          </cell>
        </row>
        <row r="55">
          <cell r="B55">
            <v>895.2</v>
          </cell>
          <cell r="C55">
            <v>649.13667204301078</v>
          </cell>
          <cell r="D55">
            <v>246.06332795698927</v>
          </cell>
          <cell r="E55">
            <v>-342.90140752688166</v>
          </cell>
          <cell r="F55">
            <v>-60</v>
          </cell>
          <cell r="G55">
            <v>-270</v>
          </cell>
          <cell r="H55">
            <v>60</v>
          </cell>
          <cell r="I55">
            <v>17229.234</v>
          </cell>
          <cell r="J55">
            <v>0.90680178947368428</v>
          </cell>
          <cell r="K55">
            <v>-366.83807956989239</v>
          </cell>
          <cell r="L55">
            <v>127.0626924731183</v>
          </cell>
          <cell r="M55">
            <v>-243.66829999999987</v>
          </cell>
          <cell r="N55">
            <v>382.70412043010731</v>
          </cell>
          <cell r="O55">
            <v>-100.73956666666666</v>
          </cell>
          <cell r="P55">
            <v>-150.80776666666671</v>
          </cell>
          <cell r="Q55">
            <v>-25</v>
          </cell>
          <cell r="R55">
            <v>-198.45266666666666</v>
          </cell>
          <cell r="S55">
            <v>-475</v>
          </cell>
          <cell r="T55">
            <v>2801.5706418330769</v>
          </cell>
          <cell r="U55">
            <v>-84.149699999999996</v>
          </cell>
          <cell r="V55">
            <v>-121.01208806963648</v>
          </cell>
          <cell r="W55">
            <v>-39.205733333333335</v>
          </cell>
          <cell r="X55">
            <v>-15</v>
          </cell>
          <cell r="Y55">
            <v>-382.70412043010731</v>
          </cell>
          <cell r="Z55">
            <v>-77.972233333333321</v>
          </cell>
          <cell r="AA55">
            <v>-51.891666666666673</v>
          </cell>
          <cell r="AB55">
            <v>-80</v>
          </cell>
          <cell r="AC55">
            <v>-94.635100000000008</v>
          </cell>
          <cell r="AD55">
            <v>-5</v>
          </cell>
          <cell r="AE55">
            <v>-1850</v>
          </cell>
        </row>
        <row r="56">
          <cell r="B56">
            <v>875</v>
          </cell>
          <cell r="C56">
            <v>615.34729032258053</v>
          </cell>
          <cell r="D56">
            <v>259.65270967741947</v>
          </cell>
          <cell r="E56">
            <v>-306.40299999999996</v>
          </cell>
          <cell r="F56">
            <v>-60</v>
          </cell>
          <cell r="G56">
            <v>-212.78419354838709</v>
          </cell>
          <cell r="H56">
            <v>150</v>
          </cell>
          <cell r="I56">
            <v>12579.234</v>
          </cell>
          <cell r="J56">
            <v>0.66206494736842103</v>
          </cell>
          <cell r="K56">
            <v>-169.53448387096762</v>
          </cell>
          <cell r="L56">
            <v>152.15332258064518</v>
          </cell>
          <cell r="M56">
            <v>-240.92574193548387</v>
          </cell>
          <cell r="N56">
            <v>160.16012903225794</v>
          </cell>
          <cell r="O56">
            <v>-98.146774193548339</v>
          </cell>
          <cell r="P56">
            <v>-148.45825806451612</v>
          </cell>
          <cell r="Q56">
            <v>-25</v>
          </cell>
          <cell r="R56">
            <v>-203.39496774193552</v>
          </cell>
          <cell r="S56">
            <v>-475</v>
          </cell>
          <cell r="T56">
            <v>2615.6343133640553</v>
          </cell>
          <cell r="U56">
            <v>-85.572419354838729</v>
          </cell>
          <cell r="V56">
            <v>-144.90792626728111</v>
          </cell>
          <cell r="W56">
            <v>-35.836645161290321</v>
          </cell>
          <cell r="X56">
            <v>-15</v>
          </cell>
          <cell r="Y56">
            <v>-160.16012903225794</v>
          </cell>
          <cell r="Z56">
            <v>-81.581806451612891</v>
          </cell>
          <cell r="AA56">
            <v>-51.514838709677413</v>
          </cell>
          <cell r="AB56">
            <v>-80</v>
          </cell>
          <cell r="AC56">
            <v>-106.06054838709674</v>
          </cell>
          <cell r="AD56">
            <v>-5</v>
          </cell>
          <cell r="AE56">
            <v>-1850</v>
          </cell>
        </row>
        <row r="57">
          <cell r="B57">
            <v>900</v>
          </cell>
          <cell r="C57">
            <v>636.72864516129016</v>
          </cell>
          <cell r="D57">
            <v>263.27135483870984</v>
          </cell>
          <cell r="E57">
            <v>-273.4242580645161</v>
          </cell>
          <cell r="F57">
            <v>-60</v>
          </cell>
          <cell r="G57">
            <v>-305</v>
          </cell>
          <cell r="H57">
            <v>200</v>
          </cell>
          <cell r="I57">
            <v>6379.2340000000004</v>
          </cell>
          <cell r="J57">
            <v>0.33574915789473686</v>
          </cell>
          <cell r="K57">
            <v>-175.15290322580626</v>
          </cell>
          <cell r="L57">
            <v>155.68819354838715</v>
          </cell>
          <cell r="M57">
            <v>-253.28954838709683</v>
          </cell>
          <cell r="N57">
            <v>182.01009677419333</v>
          </cell>
          <cell r="O57">
            <v>-90.744161290322609</v>
          </cell>
          <cell r="P57">
            <v>-154.89138709677414</v>
          </cell>
          <cell r="Q57">
            <v>-25</v>
          </cell>
          <cell r="R57">
            <v>-204.36445161290328</v>
          </cell>
          <cell r="S57">
            <v>-475</v>
          </cell>
          <cell r="T57">
            <v>2604.627792626728</v>
          </cell>
          <cell r="U57">
            <v>-84.373483870967732</v>
          </cell>
          <cell r="V57">
            <v>-148.274470046083</v>
          </cell>
          <cell r="W57">
            <v>-25.890580645161286</v>
          </cell>
          <cell r="X57">
            <v>-15</v>
          </cell>
          <cell r="Y57">
            <v>-182.01009677419333</v>
          </cell>
          <cell r="Z57">
            <v>-78.304161290322568</v>
          </cell>
          <cell r="AA57">
            <v>-51.033193548387089</v>
          </cell>
          <cell r="AB57">
            <v>-80</v>
          </cell>
          <cell r="AC57">
            <v>-84.741806451612888</v>
          </cell>
          <cell r="AD57">
            <v>-5</v>
          </cell>
          <cell r="AE57">
            <v>-1850</v>
          </cell>
        </row>
        <row r="58">
          <cell r="B58">
            <v>900</v>
          </cell>
          <cell r="C58">
            <v>696.35487442396311</v>
          </cell>
          <cell r="D58">
            <v>203.64512557603689</v>
          </cell>
          <cell r="E58">
            <v>-286.81648847926266</v>
          </cell>
          <cell r="F58">
            <v>-60</v>
          </cell>
          <cell r="G58">
            <v>-310.78178571428572</v>
          </cell>
          <cell r="H58">
            <v>120</v>
          </cell>
          <cell r="I58">
            <v>3019.2340000000004</v>
          </cell>
          <cell r="J58">
            <v>0.15890705263157898</v>
          </cell>
          <cell r="K58">
            <v>-333.95314861751149</v>
          </cell>
          <cell r="L58">
            <v>143.21022580645163</v>
          </cell>
          <cell r="M58">
            <v>-217.73400000000001</v>
          </cell>
          <cell r="N58">
            <v>292.11445852534564</v>
          </cell>
          <cell r="O58">
            <v>-116.36246428571428</v>
          </cell>
          <cell r="P58">
            <v>-147.46117857142855</v>
          </cell>
          <cell r="Q58">
            <v>-25</v>
          </cell>
          <cell r="R58">
            <v>-186.17635714285717</v>
          </cell>
          <cell r="S58">
            <v>-475</v>
          </cell>
          <cell r="T58">
            <v>2699.9767926267282</v>
          </cell>
          <cell r="U58">
            <v>-81.769142857142839</v>
          </cell>
          <cell r="V58">
            <v>-136.39069124423963</v>
          </cell>
          <cell r="W58">
            <v>-20.708535714285713</v>
          </cell>
          <cell r="X58">
            <v>-15</v>
          </cell>
          <cell r="Y58">
            <v>-292.11445852534564</v>
          </cell>
          <cell r="Z58">
            <v>-82.218571428571437</v>
          </cell>
          <cell r="AA58">
            <v>-50.995464285714277</v>
          </cell>
          <cell r="AB58">
            <v>-80</v>
          </cell>
          <cell r="AC58">
            <v>-85.779928571428556</v>
          </cell>
          <cell r="AD58">
            <v>-5</v>
          </cell>
          <cell r="AE58">
            <v>-1850</v>
          </cell>
        </row>
        <row r="59">
          <cell r="B59">
            <v>980</v>
          </cell>
          <cell r="C59">
            <v>579.26896774193528</v>
          </cell>
          <cell r="D59">
            <v>400.73103225806472</v>
          </cell>
          <cell r="E59">
            <v>-238.13364516129025</v>
          </cell>
          <cell r="F59">
            <v>-60</v>
          </cell>
          <cell r="G59">
            <v>-244.19945161290326</v>
          </cell>
          <cell r="H59">
            <v>30</v>
          </cell>
          <cell r="I59">
            <v>2089.2340000000004</v>
          </cell>
          <cell r="J59">
            <v>0.10995968421052633</v>
          </cell>
          <cell r="K59">
            <v>-111.60206451612879</v>
          </cell>
          <cell r="L59">
            <v>137.56977419354843</v>
          </cell>
          <cell r="M59">
            <v>-186.14580645161283</v>
          </cell>
          <cell r="N59">
            <v>-27.875806451613215</v>
          </cell>
          <cell r="O59">
            <v>-188.05390322580641</v>
          </cell>
          <cell r="P59">
            <v>-136.60403225806459</v>
          </cell>
          <cell r="Q59">
            <v>-25</v>
          </cell>
          <cell r="R59">
            <v>-125.342064516129</v>
          </cell>
          <cell r="S59">
            <v>-475</v>
          </cell>
          <cell r="T59">
            <v>2321.3920906297999</v>
          </cell>
          <cell r="U59">
            <v>-69.058483870967748</v>
          </cell>
          <cell r="V59">
            <v>-131.01883256528421</v>
          </cell>
          <cell r="W59">
            <v>-23.486483870967746</v>
          </cell>
          <cell r="X59">
            <v>-15</v>
          </cell>
          <cell r="Y59">
            <v>27.875806451613215</v>
          </cell>
          <cell r="Z59">
            <v>-69.121806451612883</v>
          </cell>
          <cell r="AA59">
            <v>-49.620290322580637</v>
          </cell>
          <cell r="AB59">
            <v>-80</v>
          </cell>
          <cell r="AC59">
            <v>-56.961999999999989</v>
          </cell>
          <cell r="AD59">
            <v>-5</v>
          </cell>
          <cell r="AE59">
            <v>-1850</v>
          </cell>
        </row>
        <row r="60">
          <cell r="B60">
            <v>770</v>
          </cell>
          <cell r="C60">
            <v>513.64420537634419</v>
          </cell>
          <cell r="D60">
            <v>256.35579462365581</v>
          </cell>
          <cell r="E60">
            <v>-212.42677419354837</v>
          </cell>
          <cell r="F60">
            <v>-105</v>
          </cell>
          <cell r="G60">
            <v>-170.50199999999998</v>
          </cell>
          <cell r="H60">
            <v>-100</v>
          </cell>
          <cell r="I60">
            <v>5089.2340000000004</v>
          </cell>
          <cell r="J60">
            <v>0.26785442105263157</v>
          </cell>
          <cell r="K60">
            <v>-331.57297956989254</v>
          </cell>
          <cell r="L60">
            <v>128.04435913978497</v>
          </cell>
          <cell r="M60">
            <v>-172.08213333333333</v>
          </cell>
          <cell r="N60">
            <v>129.9789870967742</v>
          </cell>
          <cell r="O60">
            <v>-245.63176666666669</v>
          </cell>
          <cell r="P60">
            <v>-105.30540000000002</v>
          </cell>
          <cell r="Q60">
            <v>-25</v>
          </cell>
          <cell r="R60">
            <v>-99.062833333333302</v>
          </cell>
          <cell r="S60">
            <v>-475</v>
          </cell>
          <cell r="T60">
            <v>2347.3981291346645</v>
          </cell>
          <cell r="U60">
            <v>-81.41</v>
          </cell>
          <cell r="V60">
            <v>-121.94700870455711</v>
          </cell>
          <cell r="W60">
            <v>-16.444666666666663</v>
          </cell>
          <cell r="X60">
            <v>-16</v>
          </cell>
          <cell r="Y60">
            <v>-129.9789870967742</v>
          </cell>
          <cell r="Z60">
            <v>-80.773799999999994</v>
          </cell>
          <cell r="AA60">
            <v>-35.685966666666673</v>
          </cell>
          <cell r="AB60">
            <v>-60</v>
          </cell>
          <cell r="AC60">
            <v>-50.157699999999991</v>
          </cell>
          <cell r="AD60">
            <v>-5</v>
          </cell>
          <cell r="AE60">
            <v>-1750</v>
          </cell>
        </row>
        <row r="61">
          <cell r="B61">
            <v>780</v>
          </cell>
          <cell r="C61">
            <v>438.15861290322596</v>
          </cell>
          <cell r="D61">
            <v>341.84138709677404</v>
          </cell>
          <cell r="E61">
            <v>-222.97848387096769</v>
          </cell>
          <cell r="F61">
            <v>-105</v>
          </cell>
          <cell r="G61">
            <v>-236.32561290322579</v>
          </cell>
          <cell r="H61">
            <v>-125.79825806451613</v>
          </cell>
          <cell r="I61">
            <v>8988.98</v>
          </cell>
          <cell r="J61">
            <v>0.47310421052631579</v>
          </cell>
          <cell r="K61">
            <v>-348.26096774193559</v>
          </cell>
          <cell r="L61">
            <v>129.55690322580645</v>
          </cell>
          <cell r="M61">
            <v>-133.93835483870953</v>
          </cell>
          <cell r="N61">
            <v>71.631064516129044</v>
          </cell>
          <cell r="O61">
            <v>-281.01135483870962</v>
          </cell>
          <cell r="P61">
            <v>-100.51216129032261</v>
          </cell>
          <cell r="Q61">
            <v>-25</v>
          </cell>
          <cell r="R61">
            <v>-68.476483870967726</v>
          </cell>
          <cell r="S61">
            <v>-475</v>
          </cell>
          <cell r="T61">
            <v>2249.9806236559139</v>
          </cell>
          <cell r="U61">
            <v>-70.627483870967737</v>
          </cell>
          <cell r="V61">
            <v>-123.38752688172042</v>
          </cell>
          <cell r="W61">
            <v>-17.450193548387094</v>
          </cell>
          <cell r="X61">
            <v>-15</v>
          </cell>
          <cell r="Y61">
            <v>-71.631064516129044</v>
          </cell>
          <cell r="Z61">
            <v>-62.025838709677423</v>
          </cell>
          <cell r="AA61">
            <v>-50.996967741935485</v>
          </cell>
          <cell r="AB61">
            <v>-60</v>
          </cell>
          <cell r="AC61">
            <v>-23.861548387096768</v>
          </cell>
          <cell r="AD61">
            <v>-5</v>
          </cell>
          <cell r="AE61">
            <v>-1750</v>
          </cell>
        </row>
        <row r="62">
          <cell r="B62">
            <v>800</v>
          </cell>
          <cell r="C62">
            <v>348.8437387096775</v>
          </cell>
          <cell r="D62">
            <v>451.1562612903225</v>
          </cell>
          <cell r="E62">
            <v>-187.49860752688176</v>
          </cell>
          <cell r="F62">
            <v>-105</v>
          </cell>
          <cell r="G62">
            <v>-249.25596666666667</v>
          </cell>
          <cell r="H62">
            <v>-129.99589999999998</v>
          </cell>
          <cell r="I62">
            <v>12888.857</v>
          </cell>
          <cell r="J62">
            <v>0.67836089473684213</v>
          </cell>
          <cell r="K62">
            <v>-220.59421290322589</v>
          </cell>
          <cell r="L62">
            <v>26.978092473118309</v>
          </cell>
          <cell r="M62">
            <v>-111.72986666666657</v>
          </cell>
          <cell r="N62">
            <v>10.303287096774156</v>
          </cell>
          <cell r="O62">
            <v>-295.04269999999997</v>
          </cell>
          <cell r="P62">
            <v>-81.882266666666695</v>
          </cell>
          <cell r="Q62">
            <v>-25</v>
          </cell>
          <cell r="R62">
            <v>-73.075033333333323</v>
          </cell>
          <cell r="S62">
            <v>-475</v>
          </cell>
          <cell r="T62">
            <v>2194.5561710898319</v>
          </cell>
          <cell r="U62">
            <v>-67.297266666666673</v>
          </cell>
          <cell r="V62">
            <v>-25.693421402969818</v>
          </cell>
          <cell r="W62">
            <v>-12.730699999999999</v>
          </cell>
          <cell r="X62">
            <v>-15</v>
          </cell>
          <cell r="Y62">
            <v>-10.303287096774156</v>
          </cell>
          <cell r="Z62">
            <v>-77.011966666666652</v>
          </cell>
          <cell r="AA62">
            <v>-48.775100000000002</v>
          </cell>
          <cell r="AB62">
            <v>-60</v>
          </cell>
          <cell r="AC62">
            <v>-22.744429256754351</v>
          </cell>
          <cell r="AD62">
            <v>-5</v>
          </cell>
          <cell r="AE62">
            <v>-1850</v>
          </cell>
        </row>
        <row r="63">
          <cell r="B63">
            <v>759.83870967741939</v>
          </cell>
          <cell r="C63">
            <v>342.01564516129019</v>
          </cell>
          <cell r="D63">
            <v>417.82306451612919</v>
          </cell>
          <cell r="E63">
            <v>-186.62054838709676</v>
          </cell>
          <cell r="F63">
            <v>-105</v>
          </cell>
          <cell r="G63">
            <v>-230.50706451612908</v>
          </cell>
          <cell r="H63">
            <v>-90.145354838709693</v>
          </cell>
          <cell r="I63">
            <v>15683.363000000001</v>
          </cell>
          <cell r="J63">
            <v>0.8254401578947369</v>
          </cell>
          <cell r="K63">
            <v>-194.44990322580634</v>
          </cell>
          <cell r="L63">
            <v>37.768774193548424</v>
          </cell>
          <cell r="M63">
            <v>-96.224967741935501</v>
          </cell>
          <cell r="N63">
            <v>-53.796806451612994</v>
          </cell>
          <cell r="O63">
            <v>-306.70290322580644</v>
          </cell>
          <cell r="P63">
            <v>-82.617225806451671</v>
          </cell>
          <cell r="Q63">
            <v>-25</v>
          </cell>
          <cell r="R63">
            <v>-60.67987096774192</v>
          </cell>
          <cell r="S63">
            <v>-475</v>
          </cell>
          <cell r="T63">
            <v>2239.7558708467077</v>
          </cell>
          <cell r="U63">
            <v>-72.034838709677416</v>
          </cell>
          <cell r="V63">
            <v>-35.970261136712786</v>
          </cell>
          <cell r="W63">
            <v>-9.6304838709677423</v>
          </cell>
          <cell r="X63">
            <v>-15</v>
          </cell>
          <cell r="Y63">
            <v>53.796806451612994</v>
          </cell>
          <cell r="Z63">
            <v>-74.799967741935447</v>
          </cell>
          <cell r="AA63">
            <v>-48.107161290322594</v>
          </cell>
          <cell r="AB63">
            <v>-60</v>
          </cell>
          <cell r="AC63">
            <v>-23.009964548704623</v>
          </cell>
          <cell r="AD63">
            <v>-5</v>
          </cell>
          <cell r="AE63">
            <v>-1950</v>
          </cell>
        </row>
        <row r="64">
          <cell r="B64">
            <v>771.51612903225805</v>
          </cell>
          <cell r="C64">
            <v>352.72512903225834</v>
          </cell>
          <cell r="D64">
            <v>418.79099999999971</v>
          </cell>
          <cell r="E64">
            <v>-178.24777419354837</v>
          </cell>
          <cell r="F64">
            <v>-125</v>
          </cell>
          <cell r="G64">
            <v>-232.63445161290326</v>
          </cell>
          <cell r="H64">
            <v>-26.323709677419359</v>
          </cell>
          <cell r="I64">
            <v>16499.398000000001</v>
          </cell>
          <cell r="J64">
            <v>0.86838936842105263</v>
          </cell>
          <cell r="K64">
            <v>-143.41493548387126</v>
          </cell>
          <cell r="L64">
            <v>33.540225806451645</v>
          </cell>
          <cell r="M64">
            <v>-115</v>
          </cell>
          <cell r="N64">
            <v>-81.805741935483582</v>
          </cell>
          <cell r="O64">
            <v>-306.6804516129032</v>
          </cell>
          <cell r="P64">
            <v>-85.000000000000057</v>
          </cell>
          <cell r="Q64">
            <v>-25</v>
          </cell>
          <cell r="R64">
            <v>-58.319548387096773</v>
          </cell>
          <cell r="S64">
            <v>-475</v>
          </cell>
          <cell r="T64">
            <v>2344.3869056232393</v>
          </cell>
          <cell r="U64">
            <v>-77.045997070890138</v>
          </cell>
          <cell r="V64">
            <v>-31.943072196620612</v>
          </cell>
          <cell r="W64">
            <v>-25.554545454545455</v>
          </cell>
          <cell r="X64">
            <v>-15</v>
          </cell>
          <cell r="Y64">
            <v>81.805741935483582</v>
          </cell>
          <cell r="Z64">
            <v>-77.310698436099287</v>
          </cell>
          <cell r="AA64">
            <v>-47.873143777095109</v>
          </cell>
          <cell r="AB64">
            <v>-60</v>
          </cell>
          <cell r="AC64">
            <v>-36.465190623472246</v>
          </cell>
          <cell r="AD64">
            <v>-5</v>
          </cell>
          <cell r="AE64">
            <v>-2050</v>
          </cell>
        </row>
        <row r="65">
          <cell r="B65">
            <v>762.06666666666661</v>
          </cell>
          <cell r="C65">
            <v>434.11507741935475</v>
          </cell>
          <cell r="D65">
            <v>327.95158924731186</v>
          </cell>
          <cell r="E65">
            <v>-194.27424838709672</v>
          </cell>
          <cell r="F65">
            <v>-105</v>
          </cell>
          <cell r="G65">
            <v>-224.41450000000006</v>
          </cell>
          <cell r="H65">
            <v>-51.361133333333314</v>
          </cell>
          <cell r="I65">
            <v>18040.232</v>
          </cell>
          <cell r="J65">
            <v>0.94948589473684208</v>
          </cell>
          <cell r="K65">
            <v>-247.09829247311825</v>
          </cell>
          <cell r="L65">
            <v>48.540225806451645</v>
          </cell>
          <cell r="M65">
            <v>-144.10393333333337</v>
          </cell>
          <cell r="N65">
            <v>86.833133333333336</v>
          </cell>
          <cell r="O65">
            <v>-255.82886666666664</v>
          </cell>
          <cell r="P65">
            <v>-126.5531666666667</v>
          </cell>
          <cell r="Q65">
            <v>-25</v>
          </cell>
          <cell r="R65">
            <v>-67.617966666666661</v>
          </cell>
          <cell r="S65">
            <v>-475</v>
          </cell>
          <cell r="T65">
            <v>2526.0241531490014</v>
          </cell>
          <cell r="U65">
            <v>-75.372266666666661</v>
          </cell>
          <cell r="V65">
            <v>-46.228786482334897</v>
          </cell>
          <cell r="W65">
            <v>-22.81433333333333</v>
          </cell>
          <cell r="X65">
            <v>-14</v>
          </cell>
          <cell r="Y65">
            <v>-86.833133333333336</v>
          </cell>
          <cell r="Z65">
            <v>-77.582399999999993</v>
          </cell>
          <cell r="AA65">
            <v>-49.215999999999994</v>
          </cell>
          <cell r="AB65">
            <v>-60</v>
          </cell>
          <cell r="AC65">
            <v>-38.977233333333324</v>
          </cell>
          <cell r="AD65">
            <v>-5</v>
          </cell>
          <cell r="AE65">
            <v>-2050</v>
          </cell>
        </row>
        <row r="66">
          <cell r="B66">
            <v>760</v>
          </cell>
          <cell r="C66">
            <v>485.08664516129011</v>
          </cell>
          <cell r="D66">
            <v>274.91335483870989</v>
          </cell>
          <cell r="E66">
            <v>-283.62625806451604</v>
          </cell>
          <cell r="F66">
            <v>-125</v>
          </cell>
          <cell r="G66">
            <v>-257.08361290322591</v>
          </cell>
          <cell r="H66">
            <v>-70</v>
          </cell>
          <cell r="I66">
            <v>20210.232</v>
          </cell>
          <cell r="J66">
            <v>1.0636964210526316</v>
          </cell>
          <cell r="K66">
            <v>-460.79651612903206</v>
          </cell>
          <cell r="L66">
            <v>123.54022580645164</v>
          </cell>
          <cell r="M66">
            <v>-205.52974193548386</v>
          </cell>
          <cell r="N66">
            <v>342.82245161290302</v>
          </cell>
          <cell r="O66">
            <v>-199.9635806451613</v>
          </cell>
          <cell r="P66">
            <v>-141.17003225806451</v>
          </cell>
          <cell r="Q66">
            <v>-25</v>
          </cell>
          <cell r="R66">
            <v>-108.86638709677418</v>
          </cell>
          <cell r="S66">
            <v>-475</v>
          </cell>
          <cell r="T66">
            <v>2878.1717450076803</v>
          </cell>
          <cell r="U66">
            <v>-77.602999999999994</v>
          </cell>
          <cell r="V66">
            <v>-117.65735791090633</v>
          </cell>
          <cell r="W66">
            <v>-26.663161290322584</v>
          </cell>
          <cell r="X66">
            <v>-13</v>
          </cell>
          <cell r="Y66">
            <v>-342.82245161290302</v>
          </cell>
          <cell r="Z66">
            <v>-76.396935483870934</v>
          </cell>
          <cell r="AA66">
            <v>-50.176677419354839</v>
          </cell>
          <cell r="AB66">
            <v>-60</v>
          </cell>
          <cell r="AC66">
            <v>-58.85216129032257</v>
          </cell>
          <cell r="AD66">
            <v>-5</v>
          </cell>
          <cell r="AE66">
            <v>-2050</v>
          </cell>
        </row>
      </sheetData>
      <sheetData sheetId="33"/>
      <sheetData sheetId="34">
        <row r="8">
          <cell r="A8">
            <v>36251</v>
          </cell>
          <cell r="B8">
            <v>961.6</v>
          </cell>
          <cell r="C8">
            <v>0</v>
          </cell>
          <cell r="D8">
            <v>961.6</v>
          </cell>
          <cell r="E8">
            <v>423.13333333333333</v>
          </cell>
          <cell r="F8">
            <v>132.46666666666667</v>
          </cell>
          <cell r="G8">
            <v>103.6</v>
          </cell>
          <cell r="H8">
            <v>14.966666666666667</v>
          </cell>
          <cell r="I8">
            <v>45.3</v>
          </cell>
          <cell r="J8">
            <v>1666.1</v>
          </cell>
          <cell r="K8">
            <v>27.8</v>
          </cell>
          <cell r="L8">
            <v>0</v>
          </cell>
          <cell r="M8">
            <v>-101.86666666666666</v>
          </cell>
          <cell r="N8">
            <v>1708.8666666666666</v>
          </cell>
          <cell r="O8">
            <v>1886.5</v>
          </cell>
          <cell r="P8">
            <v>177.63333333333344</v>
          </cell>
          <cell r="Q8">
            <v>4875.0999996900064</v>
          </cell>
          <cell r="R8">
            <v>0.10156458332687514</v>
          </cell>
        </row>
        <row r="9">
          <cell r="A9">
            <v>36281</v>
          </cell>
          <cell r="B9">
            <v>968.90322580645159</v>
          </cell>
          <cell r="C9">
            <v>0</v>
          </cell>
          <cell r="D9">
            <v>968.90322580645159</v>
          </cell>
          <cell r="E9">
            <v>401.83870967741933</v>
          </cell>
          <cell r="F9">
            <v>115.64516129032258</v>
          </cell>
          <cell r="G9">
            <v>82.645161290322577</v>
          </cell>
          <cell r="H9">
            <v>15.838709677419354</v>
          </cell>
          <cell r="I9">
            <v>44.677419354838712</v>
          </cell>
          <cell r="J9">
            <v>1613.7096774193551</v>
          </cell>
          <cell r="K9">
            <v>24</v>
          </cell>
          <cell r="L9">
            <v>0</v>
          </cell>
          <cell r="M9">
            <v>102.74193548387096</v>
          </cell>
          <cell r="N9">
            <v>1653.5483870967741</v>
          </cell>
          <cell r="O9">
            <v>1880.8709677419354</v>
          </cell>
          <cell r="P9">
            <v>128.83870967741936</v>
          </cell>
          <cell r="Q9">
            <v>8739.0999996900064</v>
          </cell>
          <cell r="R9">
            <v>0.18206458332687514</v>
          </cell>
        </row>
        <row r="10">
          <cell r="A10">
            <v>36312</v>
          </cell>
          <cell r="B10">
            <v>852.23333333333335</v>
          </cell>
          <cell r="C10">
            <v>0</v>
          </cell>
          <cell r="D10">
            <v>852.23333333333335</v>
          </cell>
          <cell r="E10">
            <v>295.10000000000002</v>
          </cell>
          <cell r="F10">
            <v>87.666666666666671</v>
          </cell>
          <cell r="G10">
            <v>93.833333333333329</v>
          </cell>
          <cell r="H10">
            <v>16.133333333333333</v>
          </cell>
          <cell r="I10">
            <v>29.2</v>
          </cell>
          <cell r="J10">
            <v>1358.0333333333335</v>
          </cell>
          <cell r="K10">
            <v>20</v>
          </cell>
          <cell r="L10">
            <v>0</v>
          </cell>
          <cell r="M10">
            <v>81.966666666666669</v>
          </cell>
          <cell r="N10">
            <v>1394.1666666666667</v>
          </cell>
          <cell r="O10">
            <v>1745.1</v>
          </cell>
          <cell r="P10">
            <v>263.06666666666666</v>
          </cell>
          <cell r="Q10">
            <v>16710.099999690006</v>
          </cell>
          <cell r="R10">
            <v>0.34812708332687514</v>
          </cell>
        </row>
        <row r="11">
          <cell r="A11">
            <v>36342</v>
          </cell>
          <cell r="B11">
            <v>901.29032258064512</v>
          </cell>
          <cell r="C11">
            <v>0</v>
          </cell>
          <cell r="D11">
            <v>901.29032258064512</v>
          </cell>
          <cell r="E11">
            <v>266.90322580645159</v>
          </cell>
          <cell r="F11">
            <v>81.806451612903231</v>
          </cell>
          <cell r="G11">
            <v>89.451612903225808</v>
          </cell>
          <cell r="H11">
            <v>16.419354838709676</v>
          </cell>
          <cell r="I11">
            <v>32.29032258064516</v>
          </cell>
          <cell r="J11">
            <v>1371.7419354838707</v>
          </cell>
          <cell r="K11">
            <v>20</v>
          </cell>
          <cell r="L11">
            <v>0</v>
          </cell>
          <cell r="M11">
            <v>80.709677419354833</v>
          </cell>
          <cell r="N11">
            <v>1408.1612903225807</v>
          </cell>
          <cell r="O11">
            <v>1818.3548387096773</v>
          </cell>
          <cell r="P11">
            <v>313</v>
          </cell>
          <cell r="Q11">
            <v>26342.099999690006</v>
          </cell>
          <cell r="R11">
            <v>0.5487937499935418</v>
          </cell>
        </row>
        <row r="12">
          <cell r="A12">
            <v>36373</v>
          </cell>
          <cell r="B12">
            <v>877.83870967741939</v>
          </cell>
          <cell r="C12">
            <v>20.527290322580647</v>
          </cell>
          <cell r="D12">
            <v>857.31141935483879</v>
          </cell>
          <cell r="E12">
            <v>240.35483870967741</v>
          </cell>
          <cell r="F12">
            <v>80.903225806451616</v>
          </cell>
          <cell r="G12">
            <v>71.548387096774192</v>
          </cell>
          <cell r="H12">
            <v>9.064516129032258</v>
          </cell>
          <cell r="I12">
            <v>28.64516129032258</v>
          </cell>
          <cell r="J12">
            <v>1299.2903225806454</v>
          </cell>
          <cell r="K12">
            <v>25</v>
          </cell>
          <cell r="L12">
            <v>0</v>
          </cell>
          <cell r="M12">
            <v>88.58064516129032</v>
          </cell>
          <cell r="N12">
            <v>1333.3548387096773</v>
          </cell>
          <cell r="O12">
            <v>1668.6129032258063</v>
          </cell>
          <cell r="P12">
            <v>231.80645161290323</v>
          </cell>
          <cell r="Q12">
            <v>33568.099999690006</v>
          </cell>
          <cell r="R12">
            <v>0.69933541666020849</v>
          </cell>
        </row>
        <row r="13">
          <cell r="A13">
            <v>36404</v>
          </cell>
          <cell r="B13">
            <v>924.63333333333333</v>
          </cell>
          <cell r="C13">
            <v>41.929066666666664</v>
          </cell>
          <cell r="D13">
            <v>882.70426666666663</v>
          </cell>
          <cell r="E13">
            <v>291.56666666666666</v>
          </cell>
          <cell r="F13">
            <v>97.7</v>
          </cell>
          <cell r="G13">
            <v>67.066666666666663</v>
          </cell>
          <cell r="H13">
            <v>18.3</v>
          </cell>
          <cell r="I13">
            <v>35.533333333333331</v>
          </cell>
          <cell r="J13">
            <v>1416.5</v>
          </cell>
          <cell r="K13">
            <v>25</v>
          </cell>
          <cell r="L13">
            <v>0</v>
          </cell>
          <cell r="M13">
            <v>54.266666666666666</v>
          </cell>
          <cell r="N13">
            <v>1459.8</v>
          </cell>
          <cell r="O13">
            <v>1769.8</v>
          </cell>
          <cell r="P13">
            <v>223.66666666666666</v>
          </cell>
          <cell r="Q13">
            <v>40376.099999690006</v>
          </cell>
          <cell r="R13">
            <v>0.84116874999354185</v>
          </cell>
        </row>
        <row r="14">
          <cell r="A14">
            <v>36434</v>
          </cell>
          <cell r="B14">
            <v>999.48387096774195</v>
          </cell>
          <cell r="C14">
            <v>68.95780645161291</v>
          </cell>
          <cell r="D14">
            <v>930.52606451612905</v>
          </cell>
          <cell r="E14">
            <v>387.87096774193549</v>
          </cell>
          <cell r="F14">
            <v>121.45161290322581</v>
          </cell>
          <cell r="G14">
            <v>99.161290322580641</v>
          </cell>
          <cell r="H14">
            <v>15.838709677419354</v>
          </cell>
          <cell r="I14">
            <v>45.29032258064516</v>
          </cell>
          <cell r="J14">
            <v>1653.2580645161293</v>
          </cell>
          <cell r="K14">
            <v>25</v>
          </cell>
          <cell r="L14">
            <v>0</v>
          </cell>
          <cell r="M14">
            <v>39.612903225806448</v>
          </cell>
          <cell r="N14">
            <v>1694.0967741935483</v>
          </cell>
          <cell r="O14">
            <v>1801.4193548387098</v>
          </cell>
          <cell r="P14">
            <v>56.70967741935484</v>
          </cell>
          <cell r="Q14">
            <v>42331.099999690006</v>
          </cell>
          <cell r="R14">
            <v>0.88189791666020845</v>
          </cell>
        </row>
        <row r="15">
          <cell r="A15" t="str">
            <v>Summer Avg</v>
          </cell>
          <cell r="B15">
            <v>926.56897081413206</v>
          </cell>
          <cell r="C15">
            <v>18.773451920122888</v>
          </cell>
          <cell r="D15">
            <v>907.79551889400921</v>
          </cell>
          <cell r="E15">
            <v>329.53824884792624</v>
          </cell>
          <cell r="F15">
            <v>102.51996927803381</v>
          </cell>
          <cell r="G15">
            <v>86.758064516129025</v>
          </cell>
          <cell r="H15">
            <v>15.223041474654378</v>
          </cell>
          <cell r="I15">
            <v>37.276651305683565</v>
          </cell>
          <cell r="J15">
            <v>1482.6619047619047</v>
          </cell>
          <cell r="K15">
            <v>23.828571428571429</v>
          </cell>
          <cell r="L15">
            <v>0</v>
          </cell>
          <cell r="M15">
            <v>49.430261136712751</v>
          </cell>
          <cell r="N15">
            <v>1521.7135176651302</v>
          </cell>
          <cell r="O15">
            <v>1795.8082949308755</v>
          </cell>
          <cell r="P15">
            <v>199.24592933947775</v>
          </cell>
        </row>
        <row r="16">
          <cell r="A16">
            <v>36465</v>
          </cell>
          <cell r="B16">
            <v>999.66666666666663</v>
          </cell>
          <cell r="C16">
            <v>43.259100000000004</v>
          </cell>
          <cell r="D16">
            <v>956.40756666666664</v>
          </cell>
          <cell r="E16">
            <v>505</v>
          </cell>
          <cell r="F16">
            <v>152.73333333333332</v>
          </cell>
          <cell r="G16">
            <v>96.233333333333334</v>
          </cell>
          <cell r="H16">
            <v>17.2</v>
          </cell>
          <cell r="I16">
            <v>58.833333333333336</v>
          </cell>
          <cell r="J16">
            <v>1812.4666666666665</v>
          </cell>
          <cell r="K16">
            <v>75</v>
          </cell>
          <cell r="L16">
            <v>0</v>
          </cell>
          <cell r="M16">
            <v>41.1</v>
          </cell>
          <cell r="N16">
            <v>1904.6666666666667</v>
          </cell>
          <cell r="O16">
            <v>1776.2333333333333</v>
          </cell>
          <cell r="P16">
            <v>-198.06666666666666</v>
          </cell>
          <cell r="Q16">
            <v>41528.099999690006</v>
          </cell>
          <cell r="R16">
            <v>0.86516874999354176</v>
          </cell>
        </row>
        <row r="17">
          <cell r="A17">
            <v>36495</v>
          </cell>
          <cell r="B17">
            <v>992.45161290322585</v>
          </cell>
          <cell r="C17">
            <v>51.413354838709665</v>
          </cell>
          <cell r="D17">
            <v>941.03825806451619</v>
          </cell>
          <cell r="E17">
            <v>613.74193548387098</v>
          </cell>
          <cell r="F17">
            <v>164.06451612903226</v>
          </cell>
          <cell r="G17">
            <v>109.38709677419355</v>
          </cell>
          <cell r="H17">
            <v>17.35483870967742</v>
          </cell>
          <cell r="I17">
            <v>72.838709677419359</v>
          </cell>
          <cell r="J17">
            <v>1952.483870967742</v>
          </cell>
          <cell r="K17">
            <v>75</v>
          </cell>
          <cell r="L17">
            <v>0</v>
          </cell>
          <cell r="M17">
            <v>35.161290322580648</v>
          </cell>
          <cell r="N17">
            <v>2044.8387096774193</v>
          </cell>
          <cell r="O17">
            <v>1732.9354838709678</v>
          </cell>
          <cell r="P17">
            <v>-358.41935483870969</v>
          </cell>
          <cell r="Q17">
            <v>30513.099999690006</v>
          </cell>
          <cell r="R17">
            <v>0.63568958332687509</v>
          </cell>
        </row>
        <row r="18">
          <cell r="A18">
            <v>36526</v>
          </cell>
          <cell r="B18">
            <v>887.48387096774195</v>
          </cell>
          <cell r="C18">
            <v>72.124322580645156</v>
          </cell>
          <cell r="D18">
            <v>815.35954838709677</v>
          </cell>
          <cell r="E18">
            <v>671.67741935483866</v>
          </cell>
          <cell r="F18">
            <v>178.7741935483871</v>
          </cell>
          <cell r="G18">
            <v>112</v>
          </cell>
          <cell r="H18">
            <v>18.677419354838708</v>
          </cell>
          <cell r="I18">
            <v>66.612903225806448</v>
          </cell>
          <cell r="J18">
            <v>1916.5483870967739</v>
          </cell>
          <cell r="K18">
            <v>75</v>
          </cell>
          <cell r="L18">
            <v>0</v>
          </cell>
          <cell r="M18">
            <v>4.806451612903226</v>
          </cell>
          <cell r="N18">
            <v>2010.2258064516129</v>
          </cell>
          <cell r="O18">
            <v>1699.741935483871</v>
          </cell>
          <cell r="P18">
            <v>-308.22580645161293</v>
          </cell>
          <cell r="Q18">
            <v>20916.099999690006</v>
          </cell>
          <cell r="R18">
            <v>0.43575208332687515</v>
          </cell>
        </row>
        <row r="19">
          <cell r="A19">
            <v>36557</v>
          </cell>
          <cell r="B19">
            <v>995.17241379310349</v>
          </cell>
          <cell r="C19">
            <v>93.656655172413792</v>
          </cell>
          <cell r="D19">
            <v>901.51575862068967</v>
          </cell>
          <cell r="E19">
            <v>570.75862068965512</v>
          </cell>
          <cell r="F19">
            <v>166.20689655172413</v>
          </cell>
          <cell r="G19">
            <v>108.44827586206897</v>
          </cell>
          <cell r="H19">
            <v>23.03448275862069</v>
          </cell>
          <cell r="I19">
            <v>62.96551724137931</v>
          </cell>
          <cell r="J19">
            <v>1903.5517241379312</v>
          </cell>
          <cell r="K19">
            <v>75</v>
          </cell>
          <cell r="L19">
            <v>0</v>
          </cell>
          <cell r="M19">
            <v>30.689655172413794</v>
          </cell>
          <cell r="N19">
            <v>2001.5862068965516</v>
          </cell>
          <cell r="O19">
            <v>1689.0344827586207</v>
          </cell>
          <cell r="P19">
            <v>-282.27586206896552</v>
          </cell>
          <cell r="Q19">
            <v>12690.099999690006</v>
          </cell>
          <cell r="R19">
            <v>0.26437708332687515</v>
          </cell>
        </row>
        <row r="20">
          <cell r="A20">
            <v>36586</v>
          </cell>
          <cell r="B20">
            <v>958.90322580645159</v>
          </cell>
          <cell r="C20">
            <v>81.482903225806453</v>
          </cell>
          <cell r="D20">
            <v>877.42032258064512</v>
          </cell>
          <cell r="E20">
            <v>541.12903225806451</v>
          </cell>
          <cell r="F20">
            <v>163.51612903225808</v>
          </cell>
          <cell r="G20">
            <v>109</v>
          </cell>
          <cell r="H20">
            <v>25.29032258064516</v>
          </cell>
          <cell r="I20">
            <v>58.096774193548384</v>
          </cell>
          <cell r="J20">
            <v>1830.6451612903224</v>
          </cell>
          <cell r="K20">
            <v>75</v>
          </cell>
          <cell r="L20">
            <v>0</v>
          </cell>
          <cell r="M20">
            <v>53.645161290322584</v>
          </cell>
          <cell r="N20">
            <v>1930.9354838709678</v>
          </cell>
          <cell r="O20">
            <v>1657.6129032258063</v>
          </cell>
          <cell r="P20">
            <v>-224.83870967741936</v>
          </cell>
          <cell r="Q20">
            <v>5639.0999996900064</v>
          </cell>
          <cell r="R20">
            <v>0.1174812499935418</v>
          </cell>
        </row>
        <row r="21">
          <cell r="A21" t="str">
            <v>Winter Avg</v>
          </cell>
          <cell r="B21">
            <v>966.73555802743795</v>
          </cell>
          <cell r="C21">
            <v>68.38726716351502</v>
          </cell>
          <cell r="D21">
            <v>898.3482908639229</v>
          </cell>
          <cell r="E21">
            <v>580.46140155728585</v>
          </cell>
          <cell r="F21">
            <v>165.05901371894697</v>
          </cell>
          <cell r="G21">
            <v>107.01374119391917</v>
          </cell>
          <cell r="H21">
            <v>20.311412680756394</v>
          </cell>
          <cell r="I21">
            <v>63.869447534297365</v>
          </cell>
          <cell r="J21">
            <v>1883.1391620318871</v>
          </cell>
          <cell r="K21">
            <v>75</v>
          </cell>
          <cell r="L21">
            <v>0</v>
          </cell>
          <cell r="M21">
            <v>33.080511679644054</v>
          </cell>
          <cell r="N21">
            <v>1978.4505747126436</v>
          </cell>
          <cell r="O21">
            <v>1711.1116277345197</v>
          </cell>
          <cell r="P21">
            <v>-274.36527994067484</v>
          </cell>
        </row>
        <row r="22">
          <cell r="A22">
            <v>36617</v>
          </cell>
          <cell r="B22">
            <v>829.56666666666672</v>
          </cell>
          <cell r="C22">
            <v>58.933566666666657</v>
          </cell>
          <cell r="D22">
            <v>770.63310000000001</v>
          </cell>
          <cell r="E22">
            <v>437.66666666666669</v>
          </cell>
          <cell r="F22">
            <v>139.19999999999999</v>
          </cell>
          <cell r="G22">
            <v>99.833333333333329</v>
          </cell>
          <cell r="H22">
            <v>19</v>
          </cell>
          <cell r="I22">
            <v>39</v>
          </cell>
          <cell r="J22">
            <v>1545.2666666666667</v>
          </cell>
          <cell r="K22">
            <v>55.233333333333334</v>
          </cell>
          <cell r="L22">
            <v>0</v>
          </cell>
          <cell r="M22">
            <v>79.666666666666671</v>
          </cell>
          <cell r="N22">
            <v>1619.5</v>
          </cell>
          <cell r="O22">
            <v>1716.2333333333333</v>
          </cell>
          <cell r="P22">
            <v>161.43333333333334</v>
          </cell>
          <cell r="Q22">
            <v>10104.099999690006</v>
          </cell>
          <cell r="R22">
            <v>0.21050208332687514</v>
          </cell>
        </row>
        <row r="23">
          <cell r="A23">
            <v>36647</v>
          </cell>
          <cell r="B23">
            <v>927.74193548387098</v>
          </cell>
          <cell r="C23">
            <v>71.044838709677421</v>
          </cell>
          <cell r="D23">
            <v>856.6970967741936</v>
          </cell>
          <cell r="E23">
            <v>391.29032258064518</v>
          </cell>
          <cell r="F23">
            <v>107.80645161290323</v>
          </cell>
          <cell r="G23">
            <v>102.6774193548387</v>
          </cell>
          <cell r="H23">
            <v>10.903225806451612</v>
          </cell>
          <cell r="I23">
            <v>42.58064516129032</v>
          </cell>
          <cell r="J23">
            <v>1572.0967741935483</v>
          </cell>
          <cell r="K23">
            <v>55.096774193548384</v>
          </cell>
          <cell r="L23">
            <v>0</v>
          </cell>
          <cell r="M23">
            <v>67.516129032258064</v>
          </cell>
          <cell r="N23">
            <v>1638.0967741935483</v>
          </cell>
          <cell r="O23">
            <v>1787.6451612903227</v>
          </cell>
          <cell r="P23">
            <v>206.52258064516124</v>
          </cell>
          <cell r="Q23">
            <v>16451.899999690006</v>
          </cell>
          <cell r="R23">
            <v>0.34274791666020843</v>
          </cell>
        </row>
        <row r="24">
          <cell r="A24">
            <v>36678</v>
          </cell>
          <cell r="B24">
            <v>937.23333333333335</v>
          </cell>
          <cell r="C24">
            <v>100.2941666666667</v>
          </cell>
          <cell r="D24">
            <v>836.93916666666667</v>
          </cell>
          <cell r="E24">
            <v>335.96666666666664</v>
          </cell>
          <cell r="F24">
            <v>90.266666666666666</v>
          </cell>
          <cell r="G24">
            <v>87.233333333333334</v>
          </cell>
          <cell r="H24">
            <v>20.533333333333335</v>
          </cell>
          <cell r="I24">
            <v>36.633333333333333</v>
          </cell>
          <cell r="J24">
            <v>1487.3333333333335</v>
          </cell>
          <cell r="K24">
            <v>55</v>
          </cell>
          <cell r="L24">
            <v>0</v>
          </cell>
          <cell r="M24">
            <v>58.7</v>
          </cell>
          <cell r="N24">
            <v>1562.8666666666666</v>
          </cell>
          <cell r="O24">
            <v>1750.4666666666667</v>
          </cell>
          <cell r="P24">
            <v>237.7</v>
          </cell>
          <cell r="Q24">
            <v>23519.299999690007</v>
          </cell>
          <cell r="R24">
            <v>0.48998541666020851</v>
          </cell>
        </row>
        <row r="25">
          <cell r="A25">
            <v>36708</v>
          </cell>
          <cell r="B25">
            <v>789.25806451612902</v>
          </cell>
          <cell r="C25">
            <v>90.088258064516126</v>
          </cell>
          <cell r="D25">
            <v>699.16980645161289</v>
          </cell>
          <cell r="E25">
            <v>292.45161290322579</v>
          </cell>
          <cell r="F25">
            <v>74.096774193548384</v>
          </cell>
          <cell r="G25">
            <v>33.322580645161288</v>
          </cell>
          <cell r="H25">
            <v>14.03225806451613</v>
          </cell>
          <cell r="I25">
            <v>22.774193548387096</v>
          </cell>
          <cell r="J25">
            <v>1211.9032258064515</v>
          </cell>
          <cell r="K25">
            <v>55</v>
          </cell>
          <cell r="L25">
            <v>0</v>
          </cell>
          <cell r="M25">
            <v>25.806451612903224</v>
          </cell>
          <cell r="N25">
            <v>1280.9354838709678</v>
          </cell>
          <cell r="O25">
            <v>1475.3548387096773</v>
          </cell>
          <cell r="P25">
            <v>221.93548387096774</v>
          </cell>
          <cell r="Q25">
            <v>30466.299999690007</v>
          </cell>
          <cell r="R25">
            <v>0.63471458332687514</v>
          </cell>
        </row>
        <row r="26">
          <cell r="A26">
            <v>36739</v>
          </cell>
          <cell r="B26">
            <v>1059.2258064516129</v>
          </cell>
          <cell r="C26">
            <v>139.87096774193549</v>
          </cell>
          <cell r="D26">
            <v>919.35483870967744</v>
          </cell>
          <cell r="E26">
            <v>304.03225806451616</v>
          </cell>
          <cell r="F26">
            <v>82.258064516129039</v>
          </cell>
          <cell r="G26">
            <v>45.483870967741936</v>
          </cell>
          <cell r="H26">
            <v>16.129032258064516</v>
          </cell>
          <cell r="I26">
            <v>43.096774193548384</v>
          </cell>
          <cell r="J26">
            <v>1534.0967741935483</v>
          </cell>
          <cell r="K26">
            <v>55</v>
          </cell>
          <cell r="L26">
            <v>0</v>
          </cell>
          <cell r="M26">
            <v>71.387096774193552</v>
          </cell>
          <cell r="N26">
            <v>1605.2258064516129</v>
          </cell>
          <cell r="O26">
            <v>1729.1290322580646</v>
          </cell>
          <cell r="P26">
            <v>200.32258064516128</v>
          </cell>
          <cell r="Q26">
            <v>36854.299999690003</v>
          </cell>
          <cell r="R26">
            <v>0.76779791666020836</v>
          </cell>
        </row>
        <row r="27">
          <cell r="A27">
            <v>36770</v>
          </cell>
          <cell r="B27">
            <v>894</v>
          </cell>
          <cell r="C27">
            <v>139.83333333333334</v>
          </cell>
          <cell r="D27">
            <v>754.16666666666663</v>
          </cell>
          <cell r="E27">
            <v>388.86666666666667</v>
          </cell>
          <cell r="F27">
            <v>93.333333333333329</v>
          </cell>
          <cell r="G27">
            <v>45.766666666666666</v>
          </cell>
          <cell r="H27">
            <v>20.9</v>
          </cell>
          <cell r="I27">
            <v>40.533333333333331</v>
          </cell>
          <cell r="J27">
            <v>1462.5</v>
          </cell>
          <cell r="K27">
            <v>55</v>
          </cell>
          <cell r="L27">
            <v>0</v>
          </cell>
          <cell r="M27">
            <v>43.733333333333334</v>
          </cell>
          <cell r="N27">
            <v>1538.4</v>
          </cell>
          <cell r="O27">
            <v>1667.0666666666666</v>
          </cell>
          <cell r="P27">
            <v>119.06666666666666</v>
          </cell>
          <cell r="Q27">
            <v>40292.299999690003</v>
          </cell>
          <cell r="R27">
            <v>0.83942291666020841</v>
          </cell>
        </row>
        <row r="28">
          <cell r="A28">
            <v>36800</v>
          </cell>
          <cell r="B28">
            <v>969.29032258064512</v>
          </cell>
          <cell r="C28">
            <v>140.35483870967741</v>
          </cell>
          <cell r="D28">
            <v>828.93548387096769</v>
          </cell>
          <cell r="E28">
            <v>444.90322580645159</v>
          </cell>
          <cell r="F28">
            <v>132.70967741935485</v>
          </cell>
          <cell r="G28">
            <v>47.806451612903224</v>
          </cell>
          <cell r="H28">
            <v>25.193548387096776</v>
          </cell>
          <cell r="I28">
            <v>47.645161290322584</v>
          </cell>
          <cell r="J28">
            <v>1642.3548387096773</v>
          </cell>
          <cell r="K28">
            <v>55</v>
          </cell>
          <cell r="L28">
            <v>48.967741935483872</v>
          </cell>
          <cell r="M28">
            <v>-27.258064516129032</v>
          </cell>
          <cell r="N28">
            <v>1771.516129032254</v>
          </cell>
          <cell r="O28">
            <v>1798.8064516129032</v>
          </cell>
          <cell r="P28">
            <v>26.548387096774192</v>
          </cell>
          <cell r="Q28">
            <v>41363.299999690003</v>
          </cell>
          <cell r="R28">
            <v>0.86173541666020836</v>
          </cell>
        </row>
        <row r="29">
          <cell r="A29" t="str">
            <v>Summer Avg</v>
          </cell>
          <cell r="B29">
            <v>915.18801843317965</v>
          </cell>
          <cell r="C29">
            <v>105.77428141321046</v>
          </cell>
          <cell r="D29">
            <v>809.41373701996929</v>
          </cell>
          <cell r="E29">
            <v>370.73963133640558</v>
          </cell>
          <cell r="F29">
            <v>102.81013824884793</v>
          </cell>
          <cell r="G29">
            <v>66.017665130568361</v>
          </cell>
          <cell r="H29">
            <v>18.098771121351767</v>
          </cell>
          <cell r="I29">
            <v>38.894777265745006</v>
          </cell>
          <cell r="J29">
            <v>1493.6502304147466</v>
          </cell>
          <cell r="K29">
            <v>55.047158218125958</v>
          </cell>
          <cell r="L29">
            <v>6.9953917050691246</v>
          </cell>
          <cell r="M29">
            <v>45.650230414746545</v>
          </cell>
          <cell r="N29">
            <v>1573.7915514592928</v>
          </cell>
          <cell r="O29">
            <v>1703.5288786482336</v>
          </cell>
          <cell r="P29">
            <v>167.64700460829491</v>
          </cell>
        </row>
        <row r="30">
          <cell r="A30">
            <v>36831</v>
          </cell>
          <cell r="B30">
            <v>1015.2</v>
          </cell>
          <cell r="C30">
            <v>114.8</v>
          </cell>
          <cell r="D30">
            <v>900.40000000000009</v>
          </cell>
          <cell r="E30">
            <v>593.9666666666667</v>
          </cell>
          <cell r="F30">
            <v>182.46666666666667</v>
          </cell>
          <cell r="G30">
            <v>46.8</v>
          </cell>
          <cell r="H30">
            <v>24.8</v>
          </cell>
          <cell r="I30">
            <v>73.733333333333334</v>
          </cell>
          <cell r="J30">
            <v>1912.1666666666667</v>
          </cell>
          <cell r="K30">
            <v>30</v>
          </cell>
          <cell r="L30">
            <v>192.83333333333334</v>
          </cell>
          <cell r="M30">
            <v>-78.066666666666663</v>
          </cell>
          <cell r="N30">
            <v>2159.8000000000002</v>
          </cell>
          <cell r="O30">
            <v>1915.9666666666667</v>
          </cell>
          <cell r="P30">
            <v>-245.46666666666667</v>
          </cell>
          <cell r="Q30">
            <v>34214.299999690003</v>
          </cell>
          <cell r="R30">
            <v>0.71279791666020842</v>
          </cell>
        </row>
        <row r="31">
          <cell r="A31">
            <v>36861</v>
          </cell>
          <cell r="B31">
            <v>995</v>
          </cell>
          <cell r="C31">
            <v>66.870967741935488</v>
          </cell>
          <cell r="D31">
            <v>928.12903225806451</v>
          </cell>
          <cell r="E31">
            <v>621.74193548387098</v>
          </cell>
          <cell r="F31">
            <v>187.16129032258064</v>
          </cell>
          <cell r="G31">
            <v>46.29032258064516</v>
          </cell>
          <cell r="H31">
            <v>25.225806451612904</v>
          </cell>
          <cell r="I31">
            <v>72.548387096774192</v>
          </cell>
          <cell r="J31">
            <v>1922.741935483871</v>
          </cell>
          <cell r="K31">
            <v>30</v>
          </cell>
          <cell r="L31">
            <v>259.35483870967744</v>
          </cell>
          <cell r="M31">
            <v>-106.51612903225806</v>
          </cell>
          <cell r="N31">
            <v>2237.3225806451615</v>
          </cell>
          <cell r="O31">
            <v>1959.1548387096775</v>
          </cell>
          <cell r="P31">
            <v>-313.83291389682086</v>
          </cell>
          <cell r="Q31">
            <v>24482.357073587922</v>
          </cell>
          <cell r="R31">
            <v>0.51004910569974837</v>
          </cell>
        </row>
        <row r="32">
          <cell r="A32">
            <v>36892</v>
          </cell>
          <cell r="B32">
            <v>965.61290322580646</v>
          </cell>
          <cell r="C32">
            <v>100.6774193548387</v>
          </cell>
          <cell r="D32">
            <v>864.9354838709678</v>
          </cell>
          <cell r="E32">
            <v>603.80645161290317</v>
          </cell>
          <cell r="F32">
            <v>183.90322580645162</v>
          </cell>
          <cell r="G32">
            <v>42.322580645161288</v>
          </cell>
          <cell r="H32">
            <v>22.806451612903224</v>
          </cell>
          <cell r="I32">
            <v>64.161290322580641</v>
          </cell>
          <cell r="J32">
            <v>1859.8064516129034</v>
          </cell>
          <cell r="K32">
            <v>30</v>
          </cell>
          <cell r="L32">
            <v>292.35483870967744</v>
          </cell>
          <cell r="M32">
            <v>-66.354838709677423</v>
          </cell>
          <cell r="N32">
            <v>2204.9677419354839</v>
          </cell>
          <cell r="O32">
            <v>1927.3225806451612</v>
          </cell>
          <cell r="P32">
            <v>-306.08310109755735</v>
          </cell>
          <cell r="Q32">
            <v>15068.943429802885</v>
          </cell>
          <cell r="R32">
            <v>0.31393632145422679</v>
          </cell>
        </row>
        <row r="33">
          <cell r="A33">
            <v>36923</v>
          </cell>
          <cell r="B33">
            <v>969</v>
          </cell>
          <cell r="C33">
            <v>140.32142857142858</v>
          </cell>
          <cell r="D33">
            <v>828.67857142857144</v>
          </cell>
          <cell r="E33">
            <v>613.85714285714289</v>
          </cell>
          <cell r="F33">
            <v>167.14285714285714</v>
          </cell>
          <cell r="G33">
            <v>53.785714285714285</v>
          </cell>
          <cell r="H33">
            <v>25.178571428571427</v>
          </cell>
          <cell r="I33">
            <v>71.607142857142861</v>
          </cell>
          <cell r="J33">
            <v>1875.3928571428571</v>
          </cell>
          <cell r="K33">
            <v>30</v>
          </cell>
          <cell r="L33">
            <v>305.71428571428572</v>
          </cell>
          <cell r="M33">
            <v>-97.535714285714292</v>
          </cell>
          <cell r="N33">
            <v>2236.2857142857142</v>
          </cell>
          <cell r="O33">
            <v>1992.6785714285713</v>
          </cell>
          <cell r="P33">
            <v>-296.45064091512944</v>
          </cell>
          <cell r="Q33">
            <v>6701.6430819644456</v>
          </cell>
          <cell r="R33">
            <v>0.13961756420759261</v>
          </cell>
        </row>
        <row r="34">
          <cell r="A34">
            <v>36951</v>
          </cell>
          <cell r="B34">
            <v>895.51612903225805</v>
          </cell>
          <cell r="C34">
            <v>133.16129032258064</v>
          </cell>
          <cell r="D34">
            <v>762.35483870967744</v>
          </cell>
          <cell r="E34">
            <v>582.19354838709683</v>
          </cell>
          <cell r="F34">
            <v>133.25806451612902</v>
          </cell>
          <cell r="G34">
            <v>55.516129032258064</v>
          </cell>
          <cell r="H34">
            <v>22.161290322580644</v>
          </cell>
          <cell r="I34">
            <v>56.935483870967744</v>
          </cell>
          <cell r="J34">
            <v>1723.4193548387098</v>
          </cell>
          <cell r="K34">
            <v>30</v>
          </cell>
          <cell r="L34">
            <v>326.93548387096774</v>
          </cell>
          <cell r="M34">
            <v>-61.967741935483872</v>
          </cell>
          <cell r="N34">
            <v>2102.516129032258</v>
          </cell>
          <cell r="O34">
            <v>1964.516129032258</v>
          </cell>
          <cell r="P34">
            <v>-172.78700792540357</v>
          </cell>
          <cell r="Q34">
            <v>1185.4345918671911</v>
          </cell>
          <cell r="R34">
            <v>2.4696553997233146E-2</v>
          </cell>
        </row>
        <row r="35">
          <cell r="A35" t="str">
            <v>Winter Avg</v>
          </cell>
          <cell r="B35">
            <v>968.06580645161307</v>
          </cell>
          <cell r="C35">
            <v>111.16622119815668</v>
          </cell>
          <cell r="D35">
            <v>856.89958525345628</v>
          </cell>
          <cell r="E35">
            <v>603.11314900153616</v>
          </cell>
          <cell r="F35">
            <v>170.78642089093699</v>
          </cell>
          <cell r="G35">
            <v>48.942949308755757</v>
          </cell>
          <cell r="H35">
            <v>24.034423963133641</v>
          </cell>
          <cell r="I35">
            <v>67.797127496159746</v>
          </cell>
          <cell r="J35">
            <v>1858.7054531490016</v>
          </cell>
          <cell r="K35">
            <v>30</v>
          </cell>
          <cell r="L35">
            <v>275.43855606758837</v>
          </cell>
          <cell r="M35">
            <v>-82.088218125960069</v>
          </cell>
          <cell r="N35">
            <v>2188.1784331797235</v>
          </cell>
          <cell r="O35">
            <v>1951.927757296467</v>
          </cell>
          <cell r="P35">
            <v>-266.9240661003156</v>
          </cell>
        </row>
        <row r="36">
          <cell r="A36">
            <v>36982</v>
          </cell>
          <cell r="B36">
            <v>842.36666666666667</v>
          </cell>
          <cell r="C36">
            <v>134.9</v>
          </cell>
          <cell r="D36">
            <v>707.4666666666667</v>
          </cell>
          <cell r="E36">
            <v>514.66666666666663</v>
          </cell>
          <cell r="F36">
            <v>98.833333333333329</v>
          </cell>
          <cell r="G36">
            <v>53.9</v>
          </cell>
          <cell r="H36">
            <v>26.133333333333333</v>
          </cell>
          <cell r="I36">
            <v>42.866666666666667</v>
          </cell>
          <cell r="J36">
            <v>1509.7666666666667</v>
          </cell>
          <cell r="K36">
            <v>30</v>
          </cell>
          <cell r="L36">
            <v>288.76666666666665</v>
          </cell>
          <cell r="M36">
            <v>-37.866666666666667</v>
          </cell>
          <cell r="N36">
            <v>1897.5666666666666</v>
          </cell>
          <cell r="O36">
            <v>2051.8333333333335</v>
          </cell>
          <cell r="P36">
            <v>136.85159840041649</v>
          </cell>
          <cell r="Q36">
            <v>4957.19366051204</v>
          </cell>
          <cell r="R36">
            <v>0.10327486792733416</v>
          </cell>
        </row>
        <row r="37">
          <cell r="A37">
            <v>37012</v>
          </cell>
          <cell r="B37">
            <v>854.12903225806451</v>
          </cell>
          <cell r="C37">
            <v>118.64516129032258</v>
          </cell>
          <cell r="D37">
            <v>735.48387096774195</v>
          </cell>
          <cell r="E37">
            <v>420.64516129032256</v>
          </cell>
          <cell r="F37">
            <v>71.387096774193552</v>
          </cell>
          <cell r="G37">
            <v>51.58064516129032</v>
          </cell>
          <cell r="H37">
            <v>26.032258064516128</v>
          </cell>
          <cell r="I37">
            <v>36.548387096774192</v>
          </cell>
          <cell r="J37">
            <v>1397.741935483871</v>
          </cell>
          <cell r="K37">
            <v>25</v>
          </cell>
          <cell r="L37">
            <v>240.16129032258064</v>
          </cell>
          <cell r="M37">
            <v>-61.612903225806448</v>
          </cell>
          <cell r="N37">
            <v>1730.6774193548388</v>
          </cell>
          <cell r="O37">
            <v>2017.6774193548388</v>
          </cell>
          <cell r="P37">
            <v>260.08097605433494</v>
          </cell>
          <cell r="Q37">
            <v>12987.529998980122</v>
          </cell>
          <cell r="R37">
            <v>0.27057354164541919</v>
          </cell>
        </row>
        <row r="38">
          <cell r="A38">
            <v>37043</v>
          </cell>
          <cell r="B38">
            <v>727.5</v>
          </cell>
          <cell r="C38">
            <v>115.6</v>
          </cell>
          <cell r="D38">
            <v>611.9</v>
          </cell>
          <cell r="E38">
            <v>361.43333333333334</v>
          </cell>
          <cell r="F38">
            <v>78.733333333333334</v>
          </cell>
          <cell r="G38">
            <v>37.700000000000003</v>
          </cell>
          <cell r="H38">
            <v>16.600000000000001</v>
          </cell>
          <cell r="I38">
            <v>28.2</v>
          </cell>
          <cell r="J38">
            <v>1205.3666666666668</v>
          </cell>
          <cell r="K38">
            <v>25</v>
          </cell>
          <cell r="L38">
            <v>231.73333333333332</v>
          </cell>
          <cell r="M38">
            <v>-10.166666666666666</v>
          </cell>
          <cell r="N38">
            <v>1508</v>
          </cell>
          <cell r="O38">
            <v>1752.5666666666666</v>
          </cell>
          <cell r="P38">
            <v>239.84988760322739</v>
          </cell>
          <cell r="Q38">
            <v>20200.026627076939</v>
          </cell>
          <cell r="R38">
            <v>0.42083388806410288</v>
          </cell>
        </row>
        <row r="39">
          <cell r="A39">
            <v>37073</v>
          </cell>
          <cell r="B39">
            <v>894.19354838709683</v>
          </cell>
          <cell r="C39">
            <v>140.16129032258064</v>
          </cell>
          <cell r="D39">
            <v>754.03225806451621</v>
          </cell>
          <cell r="E39">
            <v>339.32258064516128</v>
          </cell>
          <cell r="F39">
            <v>61.41935483870968</v>
          </cell>
          <cell r="G39">
            <v>82.354838709677423</v>
          </cell>
          <cell r="H39">
            <v>13.516129032258064</v>
          </cell>
          <cell r="I39">
            <v>35.741935483870968</v>
          </cell>
          <cell r="J39">
            <v>1377.2903225806451</v>
          </cell>
          <cell r="K39">
            <v>25</v>
          </cell>
          <cell r="L39">
            <v>279.64516129032256</v>
          </cell>
          <cell r="M39">
            <v>-1.2258064516129032</v>
          </cell>
          <cell r="N39">
            <v>1731.4193548387098</v>
          </cell>
          <cell r="O39">
            <v>1950</v>
          </cell>
          <cell r="P39">
            <v>205.51279262280244</v>
          </cell>
          <cell r="Q39">
            <v>26624.617881424914</v>
          </cell>
          <cell r="R39">
            <v>0.55467953919635238</v>
          </cell>
        </row>
        <row r="40">
          <cell r="A40">
            <v>37104</v>
          </cell>
          <cell r="B40">
            <v>901.41935483870964</v>
          </cell>
          <cell r="C40">
            <v>128.48387096774192</v>
          </cell>
          <cell r="D40">
            <v>772.93548387096769</v>
          </cell>
          <cell r="E40">
            <v>317.45161290322579</v>
          </cell>
          <cell r="F40">
            <v>70.709677419354833</v>
          </cell>
          <cell r="G40">
            <v>86.709677419354833</v>
          </cell>
          <cell r="H40">
            <v>26.322580645161292</v>
          </cell>
          <cell r="I40">
            <v>33.387096774193552</v>
          </cell>
          <cell r="J40">
            <v>1409.6774193548388</v>
          </cell>
          <cell r="K40">
            <v>25</v>
          </cell>
          <cell r="L40">
            <v>313.41935483870969</v>
          </cell>
          <cell r="M40">
            <v>-14.774193548387096</v>
          </cell>
          <cell r="N40">
            <v>1759.6451612903227</v>
          </cell>
          <cell r="O40">
            <v>1948.0322580645161</v>
          </cell>
          <cell r="P40">
            <v>188.38709677419342</v>
          </cell>
          <cell r="Q40">
            <v>32464.617881424911</v>
          </cell>
          <cell r="R40">
            <v>0.46378025544892731</v>
          </cell>
        </row>
        <row r="41">
          <cell r="A41">
            <v>37135</v>
          </cell>
          <cell r="B41">
            <v>866.06666666666672</v>
          </cell>
          <cell r="C41">
            <v>137.93333333333334</v>
          </cell>
          <cell r="D41">
            <v>728.13333333333344</v>
          </cell>
          <cell r="E41">
            <v>357.36666666666667</v>
          </cell>
          <cell r="F41">
            <v>84.63333333333334</v>
          </cell>
          <cell r="G41">
            <v>84.933333333333337</v>
          </cell>
          <cell r="H41">
            <v>15.233333333333333</v>
          </cell>
          <cell r="I41">
            <v>29.933333333333334</v>
          </cell>
          <cell r="J41">
            <v>1422.9333333333336</v>
          </cell>
          <cell r="K41">
            <v>25</v>
          </cell>
          <cell r="L41">
            <v>312.33333333333331</v>
          </cell>
          <cell r="M41">
            <v>-20.466666666666665</v>
          </cell>
          <cell r="N41">
            <v>1755.0333333333335</v>
          </cell>
          <cell r="O41">
            <v>1948.5666666666666</v>
          </cell>
          <cell r="P41">
            <v>193.53333333333308</v>
          </cell>
          <cell r="Q41">
            <v>38270.6178814249</v>
          </cell>
          <cell r="R41">
            <v>0.5467231125917843</v>
          </cell>
        </row>
        <row r="42">
          <cell r="A42">
            <v>37165</v>
          </cell>
          <cell r="B42">
            <v>930</v>
          </cell>
          <cell r="C42">
            <v>140</v>
          </cell>
          <cell r="D42">
            <v>790</v>
          </cell>
          <cell r="E42">
            <v>480</v>
          </cell>
          <cell r="F42">
            <v>85</v>
          </cell>
          <cell r="G42">
            <v>85</v>
          </cell>
          <cell r="H42">
            <v>15</v>
          </cell>
          <cell r="I42">
            <v>30</v>
          </cell>
          <cell r="J42">
            <v>1610</v>
          </cell>
          <cell r="K42">
            <v>25</v>
          </cell>
          <cell r="L42">
            <v>300</v>
          </cell>
          <cell r="M42">
            <v>-20.466666666666665</v>
          </cell>
          <cell r="N42">
            <v>1929.5333333333333</v>
          </cell>
          <cell r="O42">
            <v>1990</v>
          </cell>
          <cell r="P42">
            <v>60.466666666666697</v>
          </cell>
          <cell r="Q42">
            <v>40145.084548091567</v>
          </cell>
          <cell r="R42">
            <v>0.57350120782987957</v>
          </cell>
        </row>
        <row r="43">
          <cell r="A43" t="str">
            <v>Summer Avg</v>
          </cell>
          <cell r="B43">
            <v>859.38218125960054</v>
          </cell>
          <cell r="C43">
            <v>130.81766513056837</v>
          </cell>
          <cell r="D43">
            <v>728.56451612903231</v>
          </cell>
          <cell r="E43">
            <v>398.69800307219663</v>
          </cell>
          <cell r="F43">
            <v>78.673732718894016</v>
          </cell>
          <cell r="G43">
            <v>68.882642089093707</v>
          </cell>
          <cell r="H43">
            <v>19.833947772657449</v>
          </cell>
          <cell r="I43">
            <v>33.8110599078341</v>
          </cell>
          <cell r="J43">
            <v>1418.968049155146</v>
          </cell>
          <cell r="K43">
            <v>25.714285714285715</v>
          </cell>
          <cell r="L43">
            <v>280.86559139784947</v>
          </cell>
          <cell r="M43">
            <v>-23.797081413210442</v>
          </cell>
          <cell r="N43">
            <v>1758.8393241167432</v>
          </cell>
          <cell r="O43">
            <v>1951.2394777265743</v>
          </cell>
          <cell r="P43">
            <v>183.5260502078535</v>
          </cell>
        </row>
        <row r="44">
          <cell r="A44">
            <v>37196</v>
          </cell>
          <cell r="B44">
            <v>1015.2</v>
          </cell>
          <cell r="C44">
            <v>120</v>
          </cell>
          <cell r="D44">
            <v>895.2</v>
          </cell>
          <cell r="E44">
            <v>593.9666666666667</v>
          </cell>
          <cell r="F44">
            <v>182.46666666666667</v>
          </cell>
          <cell r="G44">
            <v>90</v>
          </cell>
          <cell r="H44">
            <v>24.8</v>
          </cell>
          <cell r="I44">
            <v>73.733333333333334</v>
          </cell>
          <cell r="J44">
            <v>1955.3666666666668</v>
          </cell>
          <cell r="K44">
            <v>40</v>
          </cell>
          <cell r="L44">
            <v>300</v>
          </cell>
          <cell r="M44">
            <v>-75</v>
          </cell>
          <cell r="N44">
            <v>2245.166666666667</v>
          </cell>
          <cell r="O44">
            <v>2000</v>
          </cell>
          <cell r="P44">
            <v>-245.16666666666697</v>
          </cell>
          <cell r="Q44">
            <v>32790.08454809156</v>
          </cell>
          <cell r="R44">
            <v>0.46842977925845086</v>
          </cell>
        </row>
        <row r="45">
          <cell r="A45">
            <v>37226</v>
          </cell>
          <cell r="B45">
            <v>995</v>
          </cell>
          <cell r="C45">
            <v>120</v>
          </cell>
          <cell r="D45">
            <v>875</v>
          </cell>
          <cell r="E45">
            <v>621.74193548387098</v>
          </cell>
          <cell r="F45">
            <v>187.16129032258064</v>
          </cell>
          <cell r="G45">
            <v>90</v>
          </cell>
          <cell r="H45">
            <v>25.225806451612904</v>
          </cell>
          <cell r="I45">
            <v>72.548387096774192</v>
          </cell>
          <cell r="J45">
            <v>1966.4516129032259</v>
          </cell>
          <cell r="K45">
            <v>40</v>
          </cell>
          <cell r="L45">
            <v>300</v>
          </cell>
          <cell r="M45">
            <v>-75</v>
          </cell>
          <cell r="N45">
            <v>2256.677419354839</v>
          </cell>
          <cell r="O45">
            <v>2000</v>
          </cell>
          <cell r="P45">
            <v>-256.677419354839</v>
          </cell>
          <cell r="Q45">
            <v>24833.084548091552</v>
          </cell>
          <cell r="R45">
            <v>0.35475835068702216</v>
          </cell>
        </row>
        <row r="46">
          <cell r="A46">
            <v>37257</v>
          </cell>
          <cell r="B46">
            <v>1020</v>
          </cell>
          <cell r="C46">
            <v>120</v>
          </cell>
          <cell r="D46">
            <v>900</v>
          </cell>
          <cell r="E46">
            <v>603.80645161290317</v>
          </cell>
          <cell r="F46">
            <v>183.90322580645162</v>
          </cell>
          <cell r="G46">
            <v>90</v>
          </cell>
          <cell r="H46">
            <v>22.806451612903224</v>
          </cell>
          <cell r="I46">
            <v>64.161290322580641</v>
          </cell>
          <cell r="J46">
            <v>1961.8709677419356</v>
          </cell>
          <cell r="K46">
            <v>40</v>
          </cell>
          <cell r="L46">
            <v>300</v>
          </cell>
          <cell r="M46">
            <v>-75</v>
          </cell>
          <cell r="N46">
            <v>2249.677419354839</v>
          </cell>
          <cell r="O46">
            <v>2000</v>
          </cell>
          <cell r="P46">
            <v>-249.677419354839</v>
          </cell>
          <cell r="Q46">
            <v>17093.084548091545</v>
          </cell>
          <cell r="R46">
            <v>0.24418692211559351</v>
          </cell>
        </row>
        <row r="47">
          <cell r="A47">
            <v>37288</v>
          </cell>
          <cell r="B47">
            <v>1020</v>
          </cell>
          <cell r="C47">
            <v>120</v>
          </cell>
          <cell r="D47">
            <v>900</v>
          </cell>
          <cell r="E47">
            <v>613.85714285714289</v>
          </cell>
          <cell r="F47">
            <v>167.14285714285714</v>
          </cell>
          <cell r="G47">
            <v>90</v>
          </cell>
          <cell r="H47">
            <v>25.178571428571427</v>
          </cell>
          <cell r="I47">
            <v>71.607142857142861</v>
          </cell>
          <cell r="J47">
            <v>1962.6071428571429</v>
          </cell>
          <cell r="K47">
            <v>40</v>
          </cell>
          <cell r="L47">
            <v>300</v>
          </cell>
          <cell r="M47">
            <v>-75</v>
          </cell>
          <cell r="N47">
            <v>2252.7857142857142</v>
          </cell>
          <cell r="O47">
            <v>2000</v>
          </cell>
          <cell r="P47">
            <v>-252.78571428571422</v>
          </cell>
          <cell r="Q47">
            <v>10015.084548091547</v>
          </cell>
          <cell r="R47">
            <v>0.14307263640130782</v>
          </cell>
        </row>
        <row r="48">
          <cell r="A48">
            <v>37316</v>
          </cell>
          <cell r="B48">
            <v>1100</v>
          </cell>
          <cell r="C48">
            <v>120</v>
          </cell>
          <cell r="D48">
            <v>980</v>
          </cell>
          <cell r="E48">
            <v>582.19354838709683</v>
          </cell>
          <cell r="F48">
            <v>133.25806451612902</v>
          </cell>
          <cell r="G48">
            <v>90</v>
          </cell>
          <cell r="H48">
            <v>22.161290322580644</v>
          </cell>
          <cell r="I48">
            <v>56.935483870967744</v>
          </cell>
          <cell r="J48">
            <v>1962.3870967741937</v>
          </cell>
          <cell r="K48">
            <v>40</v>
          </cell>
          <cell r="L48">
            <v>300</v>
          </cell>
          <cell r="M48">
            <v>-75</v>
          </cell>
          <cell r="N48">
            <v>2249.5483870967746</v>
          </cell>
          <cell r="O48">
            <v>2000</v>
          </cell>
          <cell r="P48">
            <v>-249.5483870967746</v>
          </cell>
          <cell r="Q48">
            <v>2279.0845480915341</v>
          </cell>
          <cell r="R48">
            <v>3.2558350687021918E-2</v>
          </cell>
        </row>
        <row r="49">
          <cell r="A49" t="str">
            <v>Winter Avg</v>
          </cell>
          <cell r="B49">
            <v>1030.04</v>
          </cell>
          <cell r="C49">
            <v>120</v>
          </cell>
          <cell r="D49">
            <v>910.04</v>
          </cell>
          <cell r="E49">
            <v>603.11314900153616</v>
          </cell>
          <cell r="F49">
            <v>170.78642089093699</v>
          </cell>
          <cell r="G49">
            <v>90</v>
          </cell>
          <cell r="H49">
            <v>24.034423963133641</v>
          </cell>
          <cell r="I49">
            <v>67.797127496159746</v>
          </cell>
          <cell r="J49">
            <v>1961.7366973886328</v>
          </cell>
          <cell r="K49">
            <v>40</v>
          </cell>
          <cell r="L49">
            <v>300</v>
          </cell>
          <cell r="M49">
            <v>-75</v>
          </cell>
          <cell r="N49">
            <v>2250.7711213517669</v>
          </cell>
          <cell r="O49">
            <v>2000</v>
          </cell>
          <cell r="P49">
            <v>-250.77112135176677</v>
          </cell>
        </row>
        <row r="50">
          <cell r="A50">
            <v>37347</v>
          </cell>
          <cell r="B50">
            <v>900</v>
          </cell>
          <cell r="C50">
            <v>130</v>
          </cell>
          <cell r="D50">
            <v>770</v>
          </cell>
          <cell r="E50">
            <v>514.66666666666663</v>
          </cell>
          <cell r="F50">
            <v>98.833333333333329</v>
          </cell>
          <cell r="G50">
            <v>85</v>
          </cell>
          <cell r="H50">
            <v>26.133333333333333</v>
          </cell>
          <cell r="I50">
            <v>42.866666666666667</v>
          </cell>
          <cell r="J50">
            <v>1598.4999999999998</v>
          </cell>
          <cell r="K50">
            <v>30</v>
          </cell>
          <cell r="L50">
            <v>288.76666666666665</v>
          </cell>
          <cell r="M50">
            <v>0</v>
          </cell>
          <cell r="N50">
            <v>1986.2666666666664</v>
          </cell>
          <cell r="O50">
            <v>2120</v>
          </cell>
          <cell r="P50">
            <v>133.73333333333358</v>
          </cell>
          <cell r="Q50">
            <v>6291.0845480915414</v>
          </cell>
          <cell r="R50">
            <v>8.9872636401307729E-2</v>
          </cell>
        </row>
        <row r="51">
          <cell r="A51">
            <v>37377</v>
          </cell>
          <cell r="B51">
            <v>900</v>
          </cell>
          <cell r="C51">
            <v>120</v>
          </cell>
          <cell r="D51">
            <v>780</v>
          </cell>
          <cell r="E51">
            <v>420.64516129032256</v>
          </cell>
          <cell r="F51">
            <v>71.387096774193552</v>
          </cell>
          <cell r="G51">
            <v>85</v>
          </cell>
          <cell r="H51">
            <v>26.032258064516128</v>
          </cell>
          <cell r="I51">
            <v>36.548387096774192</v>
          </cell>
          <cell r="J51">
            <v>1477.0322580645161</v>
          </cell>
          <cell r="K51">
            <v>25</v>
          </cell>
          <cell r="L51">
            <v>240.16129032258064</v>
          </cell>
          <cell r="M51">
            <v>0</v>
          </cell>
          <cell r="N51">
            <v>1804.7741935483871</v>
          </cell>
          <cell r="O51">
            <v>2150</v>
          </cell>
          <cell r="P51">
            <v>345.22580645161293</v>
          </cell>
          <cell r="Q51">
            <v>16993.084548091541</v>
          </cell>
          <cell r="R51">
            <v>0.24275835068702201</v>
          </cell>
        </row>
        <row r="52">
          <cell r="A52">
            <v>37408</v>
          </cell>
          <cell r="B52">
            <v>900</v>
          </cell>
          <cell r="C52">
            <v>100</v>
          </cell>
          <cell r="D52">
            <v>800</v>
          </cell>
          <cell r="E52">
            <v>361.43333333333334</v>
          </cell>
          <cell r="F52">
            <v>78.733333333333334</v>
          </cell>
          <cell r="G52">
            <v>85</v>
          </cell>
          <cell r="H52">
            <v>16.600000000000001</v>
          </cell>
          <cell r="I52">
            <v>28.2</v>
          </cell>
          <cell r="J52">
            <v>1453.3666666666668</v>
          </cell>
          <cell r="K52">
            <v>25</v>
          </cell>
          <cell r="L52">
            <v>231.73333333333332</v>
          </cell>
          <cell r="M52">
            <v>0</v>
          </cell>
          <cell r="N52">
            <v>1726.7</v>
          </cell>
          <cell r="O52">
            <v>2150</v>
          </cell>
          <cell r="P52">
            <v>423.29999999999995</v>
          </cell>
          <cell r="Q52">
            <v>29692.084548091538</v>
          </cell>
          <cell r="R52">
            <v>0.4241726364013077</v>
          </cell>
        </row>
        <row r="53">
          <cell r="A53">
            <v>37438</v>
          </cell>
          <cell r="B53">
            <v>900</v>
          </cell>
          <cell r="C53">
            <v>140.16129032258064</v>
          </cell>
          <cell r="D53">
            <v>759.83870967741939</v>
          </cell>
          <cell r="E53">
            <v>339.32258064516128</v>
          </cell>
          <cell r="F53">
            <v>61.41935483870968</v>
          </cell>
          <cell r="G53">
            <v>82.354838709677423</v>
          </cell>
          <cell r="H53">
            <v>13.516129032258064</v>
          </cell>
          <cell r="I53">
            <v>35.741935483870968</v>
          </cell>
          <cell r="J53">
            <v>1418.8387096774193</v>
          </cell>
          <cell r="K53">
            <v>25</v>
          </cell>
          <cell r="L53">
            <v>279.64516129032256</v>
          </cell>
          <cell r="M53">
            <v>-150</v>
          </cell>
          <cell r="N53">
            <v>1587</v>
          </cell>
          <cell r="O53">
            <v>1800</v>
          </cell>
          <cell r="P53">
            <v>213</v>
          </cell>
          <cell r="Q53">
            <v>36295.084548091538</v>
          </cell>
          <cell r="R53">
            <v>0.51850120782987907</v>
          </cell>
        </row>
        <row r="54">
          <cell r="A54">
            <v>37469</v>
          </cell>
          <cell r="B54">
            <v>900</v>
          </cell>
          <cell r="C54">
            <v>128.48387096774192</v>
          </cell>
          <cell r="D54">
            <v>771.51612903225805</v>
          </cell>
          <cell r="E54">
            <v>317.45161290322579</v>
          </cell>
          <cell r="F54">
            <v>70.709677419354833</v>
          </cell>
          <cell r="G54">
            <v>86.709677419354833</v>
          </cell>
          <cell r="H54">
            <v>26.322580645161292</v>
          </cell>
          <cell r="I54">
            <v>33.387096774193552</v>
          </cell>
          <cell r="J54">
            <v>1408.2580645161293</v>
          </cell>
          <cell r="K54">
            <v>25</v>
          </cell>
          <cell r="L54">
            <v>313.41935483870969</v>
          </cell>
          <cell r="M54">
            <v>0</v>
          </cell>
          <cell r="N54">
            <v>1773.0000000000002</v>
          </cell>
          <cell r="O54">
            <v>2150</v>
          </cell>
          <cell r="P54">
            <v>376.99999999999977</v>
          </cell>
          <cell r="Q54">
            <v>47982.08454809153</v>
          </cell>
          <cell r="R54">
            <v>0.68545835068702188</v>
          </cell>
        </row>
        <row r="55">
          <cell r="A55">
            <v>37500</v>
          </cell>
          <cell r="B55">
            <v>900</v>
          </cell>
          <cell r="C55">
            <v>137.93333333333334</v>
          </cell>
          <cell r="D55">
            <v>762.06666666666661</v>
          </cell>
          <cell r="E55">
            <v>357.36666666666667</v>
          </cell>
          <cell r="F55">
            <v>84.63333333333334</v>
          </cell>
          <cell r="G55">
            <v>84.933333333333337</v>
          </cell>
          <cell r="H55">
            <v>15.233333333333333</v>
          </cell>
          <cell r="I55">
            <v>29.933333333333334</v>
          </cell>
          <cell r="J55">
            <v>1456.866666666667</v>
          </cell>
          <cell r="K55">
            <v>25</v>
          </cell>
          <cell r="L55">
            <v>312.33333333333331</v>
          </cell>
          <cell r="M55">
            <v>0</v>
          </cell>
          <cell r="N55">
            <v>1809.4333333333336</v>
          </cell>
          <cell r="O55">
            <v>2150</v>
          </cell>
          <cell r="P55">
            <v>340.56666666666638</v>
          </cell>
          <cell r="Q55">
            <v>58199.084548091523</v>
          </cell>
          <cell r="R55">
            <v>0.83141549354416466</v>
          </cell>
        </row>
        <row r="56">
          <cell r="A56">
            <v>37530</v>
          </cell>
          <cell r="B56">
            <v>900</v>
          </cell>
          <cell r="C56">
            <v>140</v>
          </cell>
          <cell r="D56">
            <v>760</v>
          </cell>
          <cell r="E56">
            <v>480</v>
          </cell>
          <cell r="F56">
            <v>85</v>
          </cell>
          <cell r="G56">
            <v>85</v>
          </cell>
          <cell r="H56">
            <v>15</v>
          </cell>
          <cell r="I56">
            <v>30</v>
          </cell>
          <cell r="J56">
            <v>1580</v>
          </cell>
          <cell r="K56">
            <v>25</v>
          </cell>
          <cell r="L56">
            <v>300</v>
          </cell>
          <cell r="M56">
            <v>0</v>
          </cell>
          <cell r="N56">
            <v>1920</v>
          </cell>
          <cell r="O56">
            <v>2150</v>
          </cell>
          <cell r="P56">
            <v>230</v>
          </cell>
          <cell r="Q56">
            <v>65329.084548091523</v>
          </cell>
          <cell r="R56">
            <v>0.93327263640130742</v>
          </cell>
        </row>
        <row r="57">
          <cell r="A57" t="str">
            <v>Summer Avg</v>
          </cell>
          <cell r="B57">
            <v>900</v>
          </cell>
          <cell r="C57">
            <v>128.0826420890937</v>
          </cell>
          <cell r="D57">
            <v>771.91735791090628</v>
          </cell>
          <cell r="E57">
            <v>398.69800307219663</v>
          </cell>
          <cell r="F57">
            <v>78.673732718894016</v>
          </cell>
          <cell r="G57">
            <v>84.856835637480799</v>
          </cell>
          <cell r="H57">
            <v>19.833947772657449</v>
          </cell>
          <cell r="I57">
            <v>33.8110599078341</v>
          </cell>
          <cell r="J57">
            <v>1484.694623655914</v>
          </cell>
          <cell r="K57">
            <v>25.714285714285715</v>
          </cell>
          <cell r="L57">
            <v>280.86559139784947</v>
          </cell>
          <cell r="M57">
            <v>-21.428571428571427</v>
          </cell>
          <cell r="N57">
            <v>1801.0248847926268</v>
          </cell>
          <cell r="O57">
            <v>2095.7142857142858</v>
          </cell>
          <cell r="P57">
            <v>294.68940092165894</v>
          </cell>
        </row>
      </sheetData>
      <sheetData sheetId="35"/>
      <sheetData sheetId="36"/>
      <sheetData sheetId="37"/>
      <sheetData sheetId="38">
        <row r="4">
          <cell r="A4">
            <v>37043</v>
          </cell>
          <cell r="B4">
            <v>250</v>
          </cell>
          <cell r="D4">
            <v>250</v>
          </cell>
        </row>
        <row r="5">
          <cell r="A5">
            <v>37044</v>
          </cell>
          <cell r="B5">
            <v>140</v>
          </cell>
          <cell r="D5">
            <v>140</v>
          </cell>
        </row>
        <row r="6">
          <cell r="A6">
            <v>37045</v>
          </cell>
          <cell r="B6">
            <v>140</v>
          </cell>
          <cell r="D6">
            <v>140</v>
          </cell>
        </row>
        <row r="7">
          <cell r="A7">
            <v>37046</v>
          </cell>
          <cell r="B7">
            <v>152</v>
          </cell>
          <cell r="D7">
            <v>152</v>
          </cell>
        </row>
        <row r="8">
          <cell r="A8">
            <v>37047</v>
          </cell>
          <cell r="B8">
            <v>152</v>
          </cell>
          <cell r="D8">
            <v>152</v>
          </cell>
        </row>
        <row r="9">
          <cell r="A9">
            <v>37048</v>
          </cell>
          <cell r="B9">
            <v>152</v>
          </cell>
          <cell r="D9">
            <v>152</v>
          </cell>
        </row>
        <row r="10">
          <cell r="A10">
            <v>37049</v>
          </cell>
          <cell r="B10">
            <v>152</v>
          </cell>
          <cell r="D10">
            <v>152</v>
          </cell>
        </row>
        <row r="11">
          <cell r="A11">
            <v>37050</v>
          </cell>
          <cell r="B11">
            <v>140</v>
          </cell>
          <cell r="D11">
            <v>140</v>
          </cell>
        </row>
        <row r="12">
          <cell r="A12">
            <v>37051</v>
          </cell>
          <cell r="B12">
            <v>140</v>
          </cell>
          <cell r="D12">
            <v>140</v>
          </cell>
        </row>
        <row r="13">
          <cell r="A13">
            <v>37052</v>
          </cell>
          <cell r="B13">
            <v>140</v>
          </cell>
          <cell r="D13">
            <v>140</v>
          </cell>
        </row>
        <row r="14">
          <cell r="A14">
            <v>37053</v>
          </cell>
          <cell r="B14">
            <v>158</v>
          </cell>
          <cell r="D14">
            <v>158</v>
          </cell>
        </row>
        <row r="15">
          <cell r="A15">
            <v>37054</v>
          </cell>
          <cell r="B15">
            <v>18</v>
          </cell>
          <cell r="D15">
            <v>18</v>
          </cell>
        </row>
        <row r="16">
          <cell r="A16">
            <v>37055</v>
          </cell>
          <cell r="B16">
            <v>83</v>
          </cell>
          <cell r="D16">
            <v>83</v>
          </cell>
        </row>
        <row r="17">
          <cell r="A17">
            <v>37056</v>
          </cell>
          <cell r="B17">
            <v>280</v>
          </cell>
          <cell r="D17">
            <v>280</v>
          </cell>
        </row>
        <row r="18">
          <cell r="A18">
            <v>37057</v>
          </cell>
          <cell r="B18">
            <v>280</v>
          </cell>
          <cell r="D18">
            <v>280</v>
          </cell>
        </row>
        <row r="19">
          <cell r="A19">
            <v>37058</v>
          </cell>
          <cell r="B19">
            <v>280</v>
          </cell>
          <cell r="D19">
            <v>280</v>
          </cell>
        </row>
        <row r="20">
          <cell r="A20">
            <v>37059</v>
          </cell>
          <cell r="B20">
            <v>280</v>
          </cell>
          <cell r="D20">
            <v>280</v>
          </cell>
        </row>
        <row r="21">
          <cell r="A21">
            <v>37060</v>
          </cell>
          <cell r="B21">
            <v>280</v>
          </cell>
          <cell r="C21">
            <v>100</v>
          </cell>
          <cell r="D21">
            <v>380</v>
          </cell>
        </row>
        <row r="22">
          <cell r="A22">
            <v>37061</v>
          </cell>
          <cell r="B22">
            <v>355</v>
          </cell>
          <cell r="D22">
            <v>355</v>
          </cell>
        </row>
        <row r="23">
          <cell r="A23">
            <v>37062</v>
          </cell>
          <cell r="B23">
            <v>280</v>
          </cell>
          <cell r="D23">
            <v>280</v>
          </cell>
        </row>
        <row r="24">
          <cell r="A24">
            <v>37063</v>
          </cell>
          <cell r="B24">
            <v>280</v>
          </cell>
          <cell r="D24">
            <v>280</v>
          </cell>
        </row>
        <row r="25">
          <cell r="A25">
            <v>37064</v>
          </cell>
          <cell r="B25">
            <v>280</v>
          </cell>
          <cell r="D25">
            <v>280</v>
          </cell>
        </row>
        <row r="26">
          <cell r="A26">
            <v>37065</v>
          </cell>
          <cell r="B26">
            <v>280</v>
          </cell>
          <cell r="D26">
            <v>280</v>
          </cell>
        </row>
        <row r="27">
          <cell r="A27">
            <v>37066</v>
          </cell>
          <cell r="B27">
            <v>280</v>
          </cell>
          <cell r="D27">
            <v>280</v>
          </cell>
        </row>
        <row r="28">
          <cell r="A28">
            <v>37067</v>
          </cell>
          <cell r="B28">
            <v>355</v>
          </cell>
          <cell r="D28">
            <v>355</v>
          </cell>
        </row>
        <row r="29">
          <cell r="A29">
            <v>37068</v>
          </cell>
          <cell r="B29">
            <v>280</v>
          </cell>
          <cell r="D29">
            <v>280</v>
          </cell>
        </row>
        <row r="30">
          <cell r="A30">
            <v>37069</v>
          </cell>
          <cell r="B30">
            <v>280</v>
          </cell>
          <cell r="D30">
            <v>280</v>
          </cell>
        </row>
        <row r="31">
          <cell r="A31">
            <v>37070</v>
          </cell>
          <cell r="D31">
            <v>0</v>
          </cell>
        </row>
        <row r="32">
          <cell r="A32">
            <v>37071</v>
          </cell>
          <cell r="B32">
            <v>260</v>
          </cell>
          <cell r="D32">
            <v>260</v>
          </cell>
        </row>
        <row r="33">
          <cell r="A33">
            <v>37072</v>
          </cell>
          <cell r="D33">
            <v>0</v>
          </cell>
        </row>
        <row r="34">
          <cell r="A34">
            <v>37073</v>
          </cell>
          <cell r="D34">
            <v>0</v>
          </cell>
        </row>
        <row r="35">
          <cell r="A35">
            <v>37074</v>
          </cell>
          <cell r="D35">
            <v>0</v>
          </cell>
        </row>
        <row r="36">
          <cell r="A36">
            <v>37075</v>
          </cell>
          <cell r="B36">
            <v>140</v>
          </cell>
          <cell r="D36">
            <v>140</v>
          </cell>
        </row>
        <row r="37">
          <cell r="A37">
            <v>37076</v>
          </cell>
          <cell r="D37">
            <v>0</v>
          </cell>
        </row>
        <row r="38">
          <cell r="A38">
            <v>37077</v>
          </cell>
          <cell r="D38">
            <v>0</v>
          </cell>
        </row>
        <row r="39">
          <cell r="A39">
            <v>37078</v>
          </cell>
          <cell r="D39">
            <v>0</v>
          </cell>
        </row>
        <row r="40">
          <cell r="A40">
            <v>37079</v>
          </cell>
          <cell r="D40">
            <v>0</v>
          </cell>
        </row>
        <row r="41">
          <cell r="A41">
            <v>37080</v>
          </cell>
          <cell r="D41">
            <v>0</v>
          </cell>
        </row>
        <row r="42">
          <cell r="A42">
            <v>37081</v>
          </cell>
          <cell r="D42">
            <v>0</v>
          </cell>
        </row>
        <row r="43">
          <cell r="A43">
            <v>37082</v>
          </cell>
          <cell r="D43">
            <v>0</v>
          </cell>
        </row>
        <row r="44">
          <cell r="A44">
            <v>37083</v>
          </cell>
          <cell r="D44">
            <v>0</v>
          </cell>
        </row>
        <row r="45">
          <cell r="A45">
            <v>37084</v>
          </cell>
          <cell r="D45">
            <v>0</v>
          </cell>
        </row>
        <row r="46">
          <cell r="A46">
            <v>37085</v>
          </cell>
          <cell r="D46">
            <v>0</v>
          </cell>
        </row>
        <row r="47">
          <cell r="A47">
            <v>37086</v>
          </cell>
          <cell r="D47">
            <v>0</v>
          </cell>
        </row>
        <row r="48">
          <cell r="A48">
            <v>37087</v>
          </cell>
          <cell r="D48">
            <v>0</v>
          </cell>
        </row>
        <row r="49">
          <cell r="A49">
            <v>37088</v>
          </cell>
          <cell r="D49">
            <v>0</v>
          </cell>
        </row>
        <row r="50">
          <cell r="A50">
            <v>37089</v>
          </cell>
          <cell r="B50">
            <v>55</v>
          </cell>
          <cell r="D50">
            <v>55</v>
          </cell>
        </row>
        <row r="51">
          <cell r="A51">
            <v>37090</v>
          </cell>
          <cell r="B51">
            <v>55</v>
          </cell>
          <cell r="D51">
            <v>55</v>
          </cell>
        </row>
        <row r="52">
          <cell r="A52">
            <v>37091</v>
          </cell>
          <cell r="B52">
            <v>55</v>
          </cell>
          <cell r="D52">
            <v>55</v>
          </cell>
        </row>
        <row r="53">
          <cell r="A53">
            <v>37092</v>
          </cell>
          <cell r="B53">
            <v>55</v>
          </cell>
          <cell r="D53">
            <v>55</v>
          </cell>
        </row>
        <row r="54">
          <cell r="A54">
            <v>37093</v>
          </cell>
          <cell r="B54">
            <v>55</v>
          </cell>
          <cell r="D54">
            <v>55</v>
          </cell>
        </row>
        <row r="55">
          <cell r="A55">
            <v>37094</v>
          </cell>
          <cell r="B55">
            <v>5</v>
          </cell>
          <cell r="D55">
            <v>5</v>
          </cell>
        </row>
        <row r="56">
          <cell r="A56">
            <v>37095</v>
          </cell>
          <cell r="B56">
            <v>5</v>
          </cell>
          <cell r="D56">
            <v>5</v>
          </cell>
        </row>
        <row r="57">
          <cell r="A57">
            <v>37096</v>
          </cell>
          <cell r="B57">
            <v>5</v>
          </cell>
          <cell r="D57">
            <v>5</v>
          </cell>
        </row>
        <row r="58">
          <cell r="A58">
            <v>37097</v>
          </cell>
          <cell r="B58">
            <v>5</v>
          </cell>
          <cell r="D58">
            <v>5</v>
          </cell>
        </row>
        <row r="59">
          <cell r="A59">
            <v>37098</v>
          </cell>
          <cell r="B59">
            <v>5</v>
          </cell>
          <cell r="D59">
            <v>5</v>
          </cell>
        </row>
        <row r="60">
          <cell r="A60">
            <v>37099</v>
          </cell>
          <cell r="B60">
            <v>90</v>
          </cell>
          <cell r="D60">
            <v>90</v>
          </cell>
        </row>
        <row r="61">
          <cell r="A61">
            <v>37100</v>
          </cell>
          <cell r="B61">
            <v>90</v>
          </cell>
          <cell r="D61">
            <v>90</v>
          </cell>
        </row>
        <row r="62">
          <cell r="A62">
            <v>37101</v>
          </cell>
          <cell r="B62">
            <v>90</v>
          </cell>
          <cell r="D62">
            <v>90</v>
          </cell>
        </row>
        <row r="63">
          <cell r="A63">
            <v>37102</v>
          </cell>
          <cell r="D63">
            <v>0</v>
          </cell>
        </row>
        <row r="64">
          <cell r="A64">
            <v>37103</v>
          </cell>
          <cell r="D64">
            <v>0</v>
          </cell>
        </row>
        <row r="65">
          <cell r="A65">
            <v>37104</v>
          </cell>
          <cell r="D65">
            <v>0</v>
          </cell>
        </row>
        <row r="66">
          <cell r="A66">
            <v>37105</v>
          </cell>
          <cell r="D66">
            <v>0</v>
          </cell>
        </row>
        <row r="67">
          <cell r="A67">
            <v>37106</v>
          </cell>
          <cell r="D67">
            <v>0</v>
          </cell>
        </row>
        <row r="68">
          <cell r="A68">
            <v>37107</v>
          </cell>
          <cell r="D68">
            <v>0</v>
          </cell>
        </row>
        <row r="69">
          <cell r="A69">
            <v>37108</v>
          </cell>
          <cell r="D69">
            <v>0</v>
          </cell>
        </row>
        <row r="70">
          <cell r="A70">
            <v>37109</v>
          </cell>
          <cell r="D70">
            <v>0</v>
          </cell>
        </row>
        <row r="71">
          <cell r="A71">
            <v>37110</v>
          </cell>
          <cell r="D71">
            <v>0</v>
          </cell>
        </row>
        <row r="72">
          <cell r="A72">
            <v>37111</v>
          </cell>
          <cell r="D72">
            <v>0</v>
          </cell>
        </row>
        <row r="73">
          <cell r="A73">
            <v>37112</v>
          </cell>
          <cell r="D73">
            <v>0</v>
          </cell>
        </row>
        <row r="74">
          <cell r="A74">
            <v>37113</v>
          </cell>
          <cell r="D74">
            <v>0</v>
          </cell>
        </row>
        <row r="75">
          <cell r="A75">
            <v>37114</v>
          </cell>
          <cell r="D75">
            <v>0</v>
          </cell>
        </row>
        <row r="76">
          <cell r="A76">
            <v>37115</v>
          </cell>
          <cell r="D76">
            <v>0</v>
          </cell>
        </row>
        <row r="77">
          <cell r="A77">
            <v>37116</v>
          </cell>
          <cell r="D77">
            <v>0</v>
          </cell>
        </row>
        <row r="78">
          <cell r="A78">
            <v>37117</v>
          </cell>
          <cell r="D78">
            <v>0</v>
          </cell>
        </row>
        <row r="79">
          <cell r="A79">
            <v>37118</v>
          </cell>
          <cell r="B79">
            <v>150</v>
          </cell>
          <cell r="D79">
            <v>150</v>
          </cell>
        </row>
        <row r="80">
          <cell r="A80">
            <v>37119</v>
          </cell>
          <cell r="D80">
            <v>0</v>
          </cell>
        </row>
        <row r="81">
          <cell r="A81">
            <v>37120</v>
          </cell>
          <cell r="D81">
            <v>0</v>
          </cell>
        </row>
        <row r="82">
          <cell r="A82">
            <v>37121</v>
          </cell>
          <cell r="D82">
            <v>0</v>
          </cell>
        </row>
        <row r="83">
          <cell r="A83">
            <v>37122</v>
          </cell>
          <cell r="D83">
            <v>0</v>
          </cell>
        </row>
        <row r="84">
          <cell r="A84">
            <v>37123</v>
          </cell>
          <cell r="D84">
            <v>0</v>
          </cell>
        </row>
        <row r="85">
          <cell r="A85">
            <v>37124</v>
          </cell>
          <cell r="D85">
            <v>0</v>
          </cell>
        </row>
        <row r="86">
          <cell r="A86">
            <v>37125</v>
          </cell>
          <cell r="D86">
            <v>0</v>
          </cell>
        </row>
        <row r="87">
          <cell r="A87">
            <v>37126</v>
          </cell>
          <cell r="D87">
            <v>0</v>
          </cell>
        </row>
        <row r="88">
          <cell r="A88">
            <v>37127</v>
          </cell>
          <cell r="D88">
            <v>0</v>
          </cell>
        </row>
        <row r="89">
          <cell r="A89">
            <v>37128</v>
          </cell>
          <cell r="D89">
            <v>0</v>
          </cell>
        </row>
        <row r="90">
          <cell r="A90">
            <v>37129</v>
          </cell>
          <cell r="D90">
            <v>0</v>
          </cell>
        </row>
        <row r="91">
          <cell r="A91">
            <v>37130</v>
          </cell>
          <cell r="D91">
            <v>0</v>
          </cell>
        </row>
        <row r="92">
          <cell r="A92">
            <v>37131</v>
          </cell>
          <cell r="D92">
            <v>0</v>
          </cell>
        </row>
        <row r="93">
          <cell r="A93">
            <v>37132</v>
          </cell>
          <cell r="D93">
            <v>0</v>
          </cell>
        </row>
        <row r="94">
          <cell r="A94">
            <v>37133</v>
          </cell>
          <cell r="D94">
            <v>0</v>
          </cell>
        </row>
        <row r="95">
          <cell r="A95">
            <v>37134</v>
          </cell>
          <cell r="D95">
            <v>0</v>
          </cell>
        </row>
        <row r="96">
          <cell r="A96">
            <v>37135</v>
          </cell>
          <cell r="D96">
            <v>0</v>
          </cell>
        </row>
        <row r="97">
          <cell r="A97">
            <v>37136</v>
          </cell>
          <cell r="D97">
            <v>0</v>
          </cell>
        </row>
        <row r="98">
          <cell r="A98">
            <v>37137</v>
          </cell>
          <cell r="D98">
            <v>0</v>
          </cell>
        </row>
        <row r="99">
          <cell r="A99">
            <v>37138</v>
          </cell>
          <cell r="D99">
            <v>0</v>
          </cell>
        </row>
        <row r="100">
          <cell r="A100">
            <v>37139</v>
          </cell>
          <cell r="D100">
            <v>0</v>
          </cell>
        </row>
        <row r="101">
          <cell r="A101">
            <v>37140</v>
          </cell>
          <cell r="D101">
            <v>0</v>
          </cell>
        </row>
        <row r="102">
          <cell r="A102">
            <v>37141</v>
          </cell>
          <cell r="D102">
            <v>0</v>
          </cell>
        </row>
        <row r="103">
          <cell r="A103">
            <v>37142</v>
          </cell>
          <cell r="D103">
            <v>0</v>
          </cell>
        </row>
        <row r="104">
          <cell r="A104">
            <v>37143</v>
          </cell>
          <cell r="D104">
            <v>0</v>
          </cell>
        </row>
        <row r="105">
          <cell r="A105">
            <v>37144</v>
          </cell>
          <cell r="D105">
            <v>0</v>
          </cell>
        </row>
        <row r="106">
          <cell r="A106">
            <v>37145</v>
          </cell>
          <cell r="D106">
            <v>0</v>
          </cell>
        </row>
        <row r="107">
          <cell r="A107">
            <v>37146</v>
          </cell>
          <cell r="D107">
            <v>0</v>
          </cell>
        </row>
        <row r="108">
          <cell r="A108">
            <v>37147</v>
          </cell>
          <cell r="D108">
            <v>0</v>
          </cell>
        </row>
        <row r="109">
          <cell r="A109">
            <v>37148</v>
          </cell>
          <cell r="D109">
            <v>0</v>
          </cell>
        </row>
        <row r="110">
          <cell r="A110">
            <v>37149</v>
          </cell>
          <cell r="D110">
            <v>0</v>
          </cell>
        </row>
        <row r="111">
          <cell r="A111">
            <v>37150</v>
          </cell>
          <cell r="B111">
            <v>100</v>
          </cell>
          <cell r="D111">
            <v>100</v>
          </cell>
        </row>
        <row r="112">
          <cell r="A112">
            <v>37151</v>
          </cell>
          <cell r="B112">
            <v>100</v>
          </cell>
          <cell r="D112">
            <v>100</v>
          </cell>
        </row>
        <row r="113">
          <cell r="A113">
            <v>37152</v>
          </cell>
          <cell r="B113">
            <v>100</v>
          </cell>
          <cell r="D113">
            <v>100</v>
          </cell>
        </row>
        <row r="114">
          <cell r="A114">
            <v>37153</v>
          </cell>
          <cell r="B114">
            <v>100</v>
          </cell>
          <cell r="D114">
            <v>100</v>
          </cell>
        </row>
        <row r="115">
          <cell r="A115">
            <v>37154</v>
          </cell>
          <cell r="B115">
            <v>55</v>
          </cell>
          <cell r="D115">
            <v>55</v>
          </cell>
        </row>
        <row r="116">
          <cell r="A116">
            <v>37155</v>
          </cell>
          <cell r="B116">
            <v>55</v>
          </cell>
          <cell r="D116">
            <v>55</v>
          </cell>
        </row>
        <row r="117">
          <cell r="A117">
            <v>37156</v>
          </cell>
          <cell r="D117">
            <v>0</v>
          </cell>
        </row>
        <row r="118">
          <cell r="A118">
            <v>37157</v>
          </cell>
          <cell r="D118">
            <v>0</v>
          </cell>
        </row>
        <row r="119">
          <cell r="A119">
            <v>37158</v>
          </cell>
          <cell r="D119">
            <v>0</v>
          </cell>
        </row>
        <row r="120">
          <cell r="A120">
            <v>37159</v>
          </cell>
          <cell r="D120">
            <v>0</v>
          </cell>
        </row>
        <row r="121">
          <cell r="A121">
            <v>37160</v>
          </cell>
          <cell r="D121">
            <v>0</v>
          </cell>
        </row>
        <row r="122">
          <cell r="A122">
            <v>37161</v>
          </cell>
          <cell r="D122">
            <v>0</v>
          </cell>
        </row>
        <row r="123">
          <cell r="A123">
            <v>37162</v>
          </cell>
          <cell r="D123">
            <v>0</v>
          </cell>
        </row>
        <row r="124">
          <cell r="A124">
            <v>37163</v>
          </cell>
          <cell r="D124">
            <v>0</v>
          </cell>
        </row>
        <row r="125">
          <cell r="A125">
            <v>37164</v>
          </cell>
          <cell r="D125">
            <v>0</v>
          </cell>
        </row>
        <row r="126">
          <cell r="A126">
            <v>37165</v>
          </cell>
          <cell r="D126">
            <v>0</v>
          </cell>
        </row>
        <row r="127">
          <cell r="A127">
            <v>37166</v>
          </cell>
          <cell r="D127">
            <v>0</v>
          </cell>
        </row>
        <row r="128">
          <cell r="A128">
            <v>37167</v>
          </cell>
          <cell r="D128">
            <v>0</v>
          </cell>
        </row>
        <row r="129">
          <cell r="A129">
            <v>37168</v>
          </cell>
          <cell r="D129">
            <v>0</v>
          </cell>
        </row>
        <row r="130">
          <cell r="A130">
            <v>37169</v>
          </cell>
          <cell r="D130">
            <v>0</v>
          </cell>
        </row>
        <row r="131">
          <cell r="A131">
            <v>37170</v>
          </cell>
          <cell r="D131">
            <v>0</v>
          </cell>
        </row>
        <row r="132">
          <cell r="A132">
            <v>37171</v>
          </cell>
          <cell r="D132">
            <v>0</v>
          </cell>
        </row>
        <row r="133">
          <cell r="A133">
            <v>37172</v>
          </cell>
          <cell r="D133">
            <v>0</v>
          </cell>
        </row>
        <row r="134">
          <cell r="A134">
            <v>37173</v>
          </cell>
          <cell r="D134">
            <v>0</v>
          </cell>
        </row>
        <row r="135">
          <cell r="A135">
            <v>37174</v>
          </cell>
          <cell r="D135">
            <v>0</v>
          </cell>
        </row>
        <row r="136">
          <cell r="A136">
            <v>37175</v>
          </cell>
          <cell r="D136">
            <v>0</v>
          </cell>
        </row>
        <row r="137">
          <cell r="A137">
            <v>37176</v>
          </cell>
          <cell r="D137">
            <v>0</v>
          </cell>
        </row>
        <row r="138">
          <cell r="A138">
            <v>37177</v>
          </cell>
          <cell r="D138">
            <v>0</v>
          </cell>
        </row>
        <row r="139">
          <cell r="A139">
            <v>37178</v>
          </cell>
          <cell r="D139">
            <v>0</v>
          </cell>
        </row>
        <row r="140">
          <cell r="A140">
            <v>37179</v>
          </cell>
          <cell r="D140">
            <v>0</v>
          </cell>
        </row>
        <row r="141">
          <cell r="A141">
            <v>37180</v>
          </cell>
          <cell r="D141">
            <v>0</v>
          </cell>
        </row>
        <row r="142">
          <cell r="A142">
            <v>37181</v>
          </cell>
          <cell r="D142">
            <v>0</v>
          </cell>
        </row>
        <row r="143">
          <cell r="A143">
            <v>37182</v>
          </cell>
          <cell r="D143">
            <v>0</v>
          </cell>
        </row>
        <row r="144">
          <cell r="A144">
            <v>37183</v>
          </cell>
          <cell r="D144">
            <v>0</v>
          </cell>
        </row>
        <row r="145">
          <cell r="A145">
            <v>37184</v>
          </cell>
          <cell r="D145">
            <v>0</v>
          </cell>
        </row>
        <row r="146">
          <cell r="A146">
            <v>37185</v>
          </cell>
          <cell r="D146">
            <v>0</v>
          </cell>
        </row>
        <row r="147">
          <cell r="A147">
            <v>37186</v>
          </cell>
          <cell r="D147">
            <v>0</v>
          </cell>
        </row>
        <row r="148">
          <cell r="A148">
            <v>37187</v>
          </cell>
          <cell r="D148">
            <v>0</v>
          </cell>
        </row>
        <row r="149">
          <cell r="A149">
            <v>37188</v>
          </cell>
          <cell r="D149">
            <v>0</v>
          </cell>
        </row>
        <row r="150">
          <cell r="A150">
            <v>37189</v>
          </cell>
          <cell r="D150">
            <v>0</v>
          </cell>
        </row>
        <row r="151">
          <cell r="A151">
            <v>37190</v>
          </cell>
          <cell r="D151">
            <v>0</v>
          </cell>
        </row>
        <row r="152">
          <cell r="A152">
            <v>37191</v>
          </cell>
          <cell r="D152">
            <v>0</v>
          </cell>
        </row>
        <row r="153">
          <cell r="A153">
            <v>37192</v>
          </cell>
          <cell r="D153">
            <v>0</v>
          </cell>
        </row>
        <row r="154">
          <cell r="A154">
            <v>37193</v>
          </cell>
          <cell r="D154">
            <v>0</v>
          </cell>
        </row>
        <row r="155">
          <cell r="A155">
            <v>37194</v>
          </cell>
          <cell r="D155">
            <v>0</v>
          </cell>
        </row>
        <row r="156">
          <cell r="A156">
            <v>37195</v>
          </cell>
          <cell r="D156">
            <v>0</v>
          </cell>
        </row>
        <row r="157">
          <cell r="A157">
            <v>37196</v>
          </cell>
          <cell r="D157">
            <v>0</v>
          </cell>
        </row>
        <row r="158">
          <cell r="A158">
            <v>37197</v>
          </cell>
          <cell r="D158">
            <v>0</v>
          </cell>
        </row>
        <row r="159">
          <cell r="A159">
            <v>37198</v>
          </cell>
          <cell r="D159">
            <v>0</v>
          </cell>
        </row>
        <row r="160">
          <cell r="A160">
            <v>37199</v>
          </cell>
          <cell r="D160">
            <v>0</v>
          </cell>
        </row>
        <row r="161">
          <cell r="A161">
            <v>37200</v>
          </cell>
          <cell r="D161">
            <v>0</v>
          </cell>
        </row>
        <row r="162">
          <cell r="A162">
            <v>37201</v>
          </cell>
          <cell r="D162">
            <v>0</v>
          </cell>
        </row>
        <row r="163">
          <cell r="A163">
            <v>37202</v>
          </cell>
          <cell r="D163">
            <v>0</v>
          </cell>
        </row>
        <row r="164">
          <cell r="A164">
            <v>37203</v>
          </cell>
          <cell r="D164">
            <v>0</v>
          </cell>
        </row>
        <row r="165">
          <cell r="A165">
            <v>37204</v>
          </cell>
          <cell r="D165">
            <v>0</v>
          </cell>
        </row>
        <row r="166">
          <cell r="A166">
            <v>37205</v>
          </cell>
          <cell r="D166">
            <v>0</v>
          </cell>
        </row>
        <row r="167">
          <cell r="A167">
            <v>37206</v>
          </cell>
          <cell r="D167">
            <v>0</v>
          </cell>
        </row>
        <row r="168">
          <cell r="A168">
            <v>37207</v>
          </cell>
          <cell r="D168">
            <v>0</v>
          </cell>
        </row>
        <row r="169">
          <cell r="A169">
            <v>37208</v>
          </cell>
          <cell r="D169">
            <v>0</v>
          </cell>
        </row>
        <row r="170">
          <cell r="A170">
            <v>37209</v>
          </cell>
          <cell r="D170">
            <v>0</v>
          </cell>
        </row>
        <row r="171">
          <cell r="A171">
            <v>37210</v>
          </cell>
          <cell r="D171">
            <v>0</v>
          </cell>
        </row>
        <row r="172">
          <cell r="A172">
            <v>37211</v>
          </cell>
          <cell r="D172">
            <v>0</v>
          </cell>
        </row>
        <row r="173">
          <cell r="A173">
            <v>37212</v>
          </cell>
          <cell r="D173">
            <v>0</v>
          </cell>
        </row>
        <row r="174">
          <cell r="A174">
            <v>37213</v>
          </cell>
          <cell r="D174">
            <v>0</v>
          </cell>
        </row>
        <row r="175">
          <cell r="A175">
            <v>37214</v>
          </cell>
          <cell r="D175">
            <v>0</v>
          </cell>
        </row>
        <row r="176">
          <cell r="A176">
            <v>37215</v>
          </cell>
          <cell r="D176">
            <v>0</v>
          </cell>
        </row>
        <row r="177">
          <cell r="A177">
            <v>37216</v>
          </cell>
          <cell r="D177">
            <v>0</v>
          </cell>
        </row>
        <row r="178">
          <cell r="A178">
            <v>37217</v>
          </cell>
          <cell r="D178">
            <v>0</v>
          </cell>
        </row>
        <row r="179">
          <cell r="A179">
            <v>37218</v>
          </cell>
          <cell r="D179">
            <v>0</v>
          </cell>
        </row>
        <row r="180">
          <cell r="A180">
            <v>37219</v>
          </cell>
          <cell r="D180">
            <v>0</v>
          </cell>
        </row>
        <row r="181">
          <cell r="A181">
            <v>37220</v>
          </cell>
          <cell r="D181">
            <v>0</v>
          </cell>
        </row>
        <row r="182">
          <cell r="A182">
            <v>37221</v>
          </cell>
          <cell r="D182">
            <v>0</v>
          </cell>
        </row>
        <row r="183">
          <cell r="A183">
            <v>37222</v>
          </cell>
          <cell r="D183">
            <v>0</v>
          </cell>
        </row>
        <row r="184">
          <cell r="A184">
            <v>37223</v>
          </cell>
          <cell r="D184">
            <v>0</v>
          </cell>
        </row>
        <row r="185">
          <cell r="A185">
            <v>37224</v>
          </cell>
          <cell r="D185">
            <v>0</v>
          </cell>
        </row>
        <row r="186">
          <cell r="A186">
            <v>37225</v>
          </cell>
          <cell r="D186">
            <v>0</v>
          </cell>
        </row>
        <row r="187">
          <cell r="A187">
            <v>37226</v>
          </cell>
          <cell r="D187">
            <v>0</v>
          </cell>
        </row>
        <row r="188">
          <cell r="A188">
            <v>37227</v>
          </cell>
          <cell r="D188">
            <v>0</v>
          </cell>
        </row>
        <row r="189">
          <cell r="A189">
            <v>37228</v>
          </cell>
          <cell r="D189">
            <v>0</v>
          </cell>
        </row>
        <row r="190">
          <cell r="A190">
            <v>37229</v>
          </cell>
          <cell r="D190">
            <v>0</v>
          </cell>
        </row>
        <row r="191">
          <cell r="A191">
            <v>37230</v>
          </cell>
          <cell r="D191">
            <v>0</v>
          </cell>
        </row>
        <row r="192">
          <cell r="A192">
            <v>37231</v>
          </cell>
          <cell r="D192">
            <v>0</v>
          </cell>
        </row>
        <row r="193">
          <cell r="A193">
            <v>37232</v>
          </cell>
          <cell r="D193">
            <v>0</v>
          </cell>
        </row>
        <row r="194">
          <cell r="A194">
            <v>37233</v>
          </cell>
          <cell r="D194">
            <v>0</v>
          </cell>
        </row>
        <row r="195">
          <cell r="A195">
            <v>37234</v>
          </cell>
          <cell r="D195">
            <v>0</v>
          </cell>
        </row>
        <row r="196">
          <cell r="A196">
            <v>37235</v>
          </cell>
          <cell r="D196">
            <v>0</v>
          </cell>
        </row>
        <row r="197">
          <cell r="A197">
            <v>37236</v>
          </cell>
          <cell r="D197">
            <v>0</v>
          </cell>
        </row>
        <row r="198">
          <cell r="A198">
            <v>37237</v>
          </cell>
          <cell r="D198">
            <v>0</v>
          </cell>
        </row>
        <row r="199">
          <cell r="A199">
            <v>37238</v>
          </cell>
          <cell r="D199">
            <v>0</v>
          </cell>
        </row>
        <row r="200">
          <cell r="A200">
            <v>37239</v>
          </cell>
          <cell r="D200">
            <v>0</v>
          </cell>
        </row>
        <row r="201">
          <cell r="A201">
            <v>37240</v>
          </cell>
          <cell r="D201">
            <v>0</v>
          </cell>
        </row>
        <row r="202">
          <cell r="A202">
            <v>37241</v>
          </cell>
          <cell r="D202">
            <v>0</v>
          </cell>
        </row>
        <row r="203">
          <cell r="A203">
            <v>37242</v>
          </cell>
          <cell r="D203">
            <v>0</v>
          </cell>
        </row>
        <row r="204">
          <cell r="A204">
            <v>37243</v>
          </cell>
          <cell r="D204">
            <v>0</v>
          </cell>
        </row>
        <row r="205">
          <cell r="A205">
            <v>37244</v>
          </cell>
          <cell r="D205">
            <v>0</v>
          </cell>
        </row>
        <row r="206">
          <cell r="A206">
            <v>37245</v>
          </cell>
          <cell r="D206">
            <v>0</v>
          </cell>
        </row>
        <row r="207">
          <cell r="A207">
            <v>37246</v>
          </cell>
          <cell r="D207">
            <v>0</v>
          </cell>
        </row>
        <row r="208">
          <cell r="A208">
            <v>37247</v>
          </cell>
          <cell r="D208">
            <v>0</v>
          </cell>
        </row>
        <row r="209">
          <cell r="A209">
            <v>37248</v>
          </cell>
          <cell r="D209">
            <v>0</v>
          </cell>
        </row>
        <row r="210">
          <cell r="A210">
            <v>37249</v>
          </cell>
          <cell r="D210">
            <v>0</v>
          </cell>
        </row>
        <row r="211">
          <cell r="A211">
            <v>37250</v>
          </cell>
          <cell r="D211">
            <v>0</v>
          </cell>
        </row>
        <row r="212">
          <cell r="A212">
            <v>37251</v>
          </cell>
          <cell r="D212">
            <v>0</v>
          </cell>
        </row>
        <row r="213">
          <cell r="A213">
            <v>37252</v>
          </cell>
          <cell r="D213">
            <v>0</v>
          </cell>
        </row>
        <row r="214">
          <cell r="A214">
            <v>37253</v>
          </cell>
          <cell r="D214">
            <v>0</v>
          </cell>
        </row>
        <row r="215">
          <cell r="A215">
            <v>37254</v>
          </cell>
          <cell r="D215">
            <v>0</v>
          </cell>
        </row>
        <row r="216">
          <cell r="A216">
            <v>37255</v>
          </cell>
          <cell r="D216">
            <v>0</v>
          </cell>
        </row>
        <row r="217">
          <cell r="A217">
            <v>37256</v>
          </cell>
          <cell r="D217">
            <v>0</v>
          </cell>
        </row>
        <row r="218">
          <cell r="A218">
            <v>37257</v>
          </cell>
        </row>
        <row r="219">
          <cell r="A219">
            <v>37258</v>
          </cell>
        </row>
        <row r="220">
          <cell r="A220">
            <v>37259</v>
          </cell>
        </row>
        <row r="221">
          <cell r="A221">
            <v>37260</v>
          </cell>
        </row>
        <row r="222">
          <cell r="A222">
            <v>37261</v>
          </cell>
        </row>
        <row r="223">
          <cell r="A223">
            <v>37262</v>
          </cell>
        </row>
        <row r="224">
          <cell r="A224">
            <v>37263</v>
          </cell>
        </row>
        <row r="225">
          <cell r="A225">
            <v>37264</v>
          </cell>
        </row>
        <row r="226">
          <cell r="A226">
            <v>37265</v>
          </cell>
        </row>
        <row r="227">
          <cell r="A227">
            <v>37266</v>
          </cell>
        </row>
        <row r="228">
          <cell r="A228">
            <v>37267</v>
          </cell>
        </row>
        <row r="229">
          <cell r="A229">
            <v>37268</v>
          </cell>
        </row>
        <row r="230">
          <cell r="A230">
            <v>37269</v>
          </cell>
        </row>
        <row r="231">
          <cell r="A231">
            <v>37270</v>
          </cell>
        </row>
        <row r="232">
          <cell r="A232">
            <v>37271</v>
          </cell>
        </row>
        <row r="233">
          <cell r="A233">
            <v>37272</v>
          </cell>
        </row>
        <row r="234">
          <cell r="A234">
            <v>37273</v>
          </cell>
        </row>
        <row r="235">
          <cell r="A235">
            <v>37274</v>
          </cell>
        </row>
        <row r="236">
          <cell r="A236">
            <v>37275</v>
          </cell>
        </row>
        <row r="237">
          <cell r="A237">
            <v>37276</v>
          </cell>
        </row>
        <row r="238">
          <cell r="A238">
            <v>37277</v>
          </cell>
        </row>
        <row r="239">
          <cell r="A239">
            <v>37278</v>
          </cell>
        </row>
        <row r="240">
          <cell r="A240">
            <v>37279</v>
          </cell>
        </row>
        <row r="241">
          <cell r="A241">
            <v>37280</v>
          </cell>
        </row>
        <row r="242">
          <cell r="A242">
            <v>37281</v>
          </cell>
        </row>
        <row r="243">
          <cell r="A243">
            <v>37282</v>
          </cell>
        </row>
        <row r="244">
          <cell r="A244">
            <v>37283</v>
          </cell>
        </row>
        <row r="245">
          <cell r="A245">
            <v>37284</v>
          </cell>
        </row>
        <row r="246">
          <cell r="A246">
            <v>37285</v>
          </cell>
        </row>
        <row r="247">
          <cell r="A247">
            <v>37286</v>
          </cell>
        </row>
        <row r="248">
          <cell r="A248">
            <v>37287</v>
          </cell>
        </row>
        <row r="249">
          <cell r="A249">
            <v>37288</v>
          </cell>
        </row>
        <row r="250">
          <cell r="A250">
            <v>37289</v>
          </cell>
        </row>
        <row r="251">
          <cell r="A251">
            <v>37290</v>
          </cell>
        </row>
        <row r="252">
          <cell r="A252">
            <v>37291</v>
          </cell>
        </row>
        <row r="253">
          <cell r="A253">
            <v>37292</v>
          </cell>
        </row>
        <row r="254">
          <cell r="A254">
            <v>37293</v>
          </cell>
        </row>
        <row r="255">
          <cell r="A255">
            <v>37294</v>
          </cell>
        </row>
        <row r="256">
          <cell r="A256">
            <v>37295</v>
          </cell>
        </row>
        <row r="257">
          <cell r="A257">
            <v>37296</v>
          </cell>
        </row>
        <row r="258">
          <cell r="A258">
            <v>37297</v>
          </cell>
        </row>
        <row r="259">
          <cell r="A259">
            <v>37298</v>
          </cell>
        </row>
        <row r="260">
          <cell r="A260">
            <v>37299</v>
          </cell>
        </row>
        <row r="261">
          <cell r="A261">
            <v>37300</v>
          </cell>
        </row>
        <row r="262">
          <cell r="A262">
            <v>37301</v>
          </cell>
        </row>
        <row r="263">
          <cell r="A263">
            <v>37302</v>
          </cell>
        </row>
        <row r="264">
          <cell r="A264">
            <v>37303</v>
          </cell>
        </row>
        <row r="265">
          <cell r="A265">
            <v>37304</v>
          </cell>
        </row>
        <row r="266">
          <cell r="A266">
            <v>37305</v>
          </cell>
        </row>
        <row r="267">
          <cell r="A267">
            <v>37306</v>
          </cell>
        </row>
        <row r="268">
          <cell r="A268">
            <v>37307</v>
          </cell>
        </row>
        <row r="269">
          <cell r="A269">
            <v>37308</v>
          </cell>
        </row>
        <row r="270">
          <cell r="A270">
            <v>37309</v>
          </cell>
        </row>
        <row r="271">
          <cell r="A271">
            <v>37310</v>
          </cell>
        </row>
        <row r="272">
          <cell r="A272">
            <v>37311</v>
          </cell>
        </row>
        <row r="273">
          <cell r="A273">
            <v>37312</v>
          </cell>
        </row>
        <row r="274">
          <cell r="A274">
            <v>37313</v>
          </cell>
        </row>
        <row r="275">
          <cell r="A275">
            <v>37314</v>
          </cell>
        </row>
        <row r="276">
          <cell r="A276">
            <v>37315</v>
          </cell>
        </row>
        <row r="277">
          <cell r="A277">
            <v>37316</v>
          </cell>
        </row>
        <row r="278">
          <cell r="A278">
            <v>37317</v>
          </cell>
        </row>
        <row r="279">
          <cell r="A279">
            <v>37318</v>
          </cell>
        </row>
        <row r="280">
          <cell r="A280">
            <v>37319</v>
          </cell>
        </row>
        <row r="281">
          <cell r="A281">
            <v>37320</v>
          </cell>
        </row>
        <row r="282">
          <cell r="A282">
            <v>37321</v>
          </cell>
        </row>
        <row r="283">
          <cell r="A283">
            <v>37322</v>
          </cell>
        </row>
        <row r="284">
          <cell r="A284">
            <v>37323</v>
          </cell>
        </row>
        <row r="285">
          <cell r="A285">
            <v>37324</v>
          </cell>
        </row>
        <row r="286">
          <cell r="A286">
            <v>37325</v>
          </cell>
        </row>
        <row r="287">
          <cell r="A287">
            <v>37326</v>
          </cell>
        </row>
        <row r="288">
          <cell r="A288">
            <v>37327</v>
          </cell>
        </row>
        <row r="289">
          <cell r="A289">
            <v>37328</v>
          </cell>
        </row>
        <row r="290">
          <cell r="A290">
            <v>37329</v>
          </cell>
        </row>
        <row r="291">
          <cell r="A291">
            <v>37330</v>
          </cell>
        </row>
        <row r="292">
          <cell r="A292">
            <v>37331</v>
          </cell>
        </row>
        <row r="293">
          <cell r="A293">
            <v>37332</v>
          </cell>
        </row>
        <row r="294">
          <cell r="A294">
            <v>37333</v>
          </cell>
        </row>
        <row r="295">
          <cell r="A295">
            <v>37334</v>
          </cell>
        </row>
        <row r="296">
          <cell r="A296">
            <v>37335</v>
          </cell>
        </row>
        <row r="297">
          <cell r="A297">
            <v>37336</v>
          </cell>
        </row>
        <row r="298">
          <cell r="A298">
            <v>37337</v>
          </cell>
        </row>
        <row r="299">
          <cell r="A299">
            <v>37338</v>
          </cell>
        </row>
        <row r="300">
          <cell r="A300">
            <v>37339</v>
          </cell>
        </row>
        <row r="301">
          <cell r="A301">
            <v>37340</v>
          </cell>
        </row>
        <row r="302">
          <cell r="A302">
            <v>37341</v>
          </cell>
        </row>
        <row r="303">
          <cell r="A303">
            <v>37342</v>
          </cell>
        </row>
        <row r="304">
          <cell r="A304">
            <v>37343</v>
          </cell>
        </row>
        <row r="305">
          <cell r="A305">
            <v>37344</v>
          </cell>
        </row>
        <row r="306">
          <cell r="A306">
            <v>37345</v>
          </cell>
        </row>
        <row r="307">
          <cell r="A307">
            <v>37346</v>
          </cell>
        </row>
        <row r="308">
          <cell r="A308">
            <v>37347</v>
          </cell>
        </row>
        <row r="309">
          <cell r="A309">
            <v>37348</v>
          </cell>
        </row>
        <row r="310">
          <cell r="A310">
            <v>37349</v>
          </cell>
        </row>
        <row r="311">
          <cell r="A311">
            <v>37350</v>
          </cell>
        </row>
        <row r="312">
          <cell r="A312">
            <v>37351</v>
          </cell>
        </row>
        <row r="313">
          <cell r="A313">
            <v>37352</v>
          </cell>
        </row>
        <row r="314">
          <cell r="A314">
            <v>37353</v>
          </cell>
        </row>
        <row r="315">
          <cell r="A315">
            <v>37354</v>
          </cell>
        </row>
        <row r="316">
          <cell r="A316">
            <v>37355</v>
          </cell>
        </row>
        <row r="317">
          <cell r="A317">
            <v>37356</v>
          </cell>
        </row>
        <row r="318">
          <cell r="A318">
            <v>37357</v>
          </cell>
        </row>
        <row r="319">
          <cell r="A319">
            <v>37358</v>
          </cell>
        </row>
        <row r="320">
          <cell r="A320">
            <v>37359</v>
          </cell>
        </row>
        <row r="321">
          <cell r="A321">
            <v>37360</v>
          </cell>
        </row>
        <row r="322">
          <cell r="A322">
            <v>37361</v>
          </cell>
        </row>
        <row r="323">
          <cell r="A323">
            <v>37362</v>
          </cell>
        </row>
        <row r="324">
          <cell r="A324">
            <v>37363</v>
          </cell>
        </row>
        <row r="325">
          <cell r="A325">
            <v>37364</v>
          </cell>
        </row>
        <row r="326">
          <cell r="A326">
            <v>37365</v>
          </cell>
        </row>
        <row r="327">
          <cell r="A327">
            <v>37366</v>
          </cell>
        </row>
        <row r="328">
          <cell r="A328">
            <v>37367</v>
          </cell>
        </row>
        <row r="329">
          <cell r="A329">
            <v>37368</v>
          </cell>
        </row>
        <row r="330">
          <cell r="A330">
            <v>37369</v>
          </cell>
        </row>
        <row r="331">
          <cell r="A331">
            <v>37370</v>
          </cell>
        </row>
        <row r="332">
          <cell r="A332">
            <v>37371</v>
          </cell>
        </row>
        <row r="333">
          <cell r="A333">
            <v>37372</v>
          </cell>
        </row>
        <row r="334">
          <cell r="A334">
            <v>37373</v>
          </cell>
        </row>
        <row r="335">
          <cell r="A335">
            <v>37374</v>
          </cell>
        </row>
        <row r="336">
          <cell r="A336">
            <v>37375</v>
          </cell>
        </row>
        <row r="337">
          <cell r="A337">
            <v>37376</v>
          </cell>
        </row>
        <row r="338">
          <cell r="A338">
            <v>37377</v>
          </cell>
        </row>
        <row r="339">
          <cell r="A339">
            <v>37378</v>
          </cell>
        </row>
        <row r="340">
          <cell r="A340">
            <v>37379</v>
          </cell>
        </row>
        <row r="341">
          <cell r="A341">
            <v>37380</v>
          </cell>
        </row>
        <row r="342">
          <cell r="A342">
            <v>37381</v>
          </cell>
        </row>
        <row r="343">
          <cell r="A343">
            <v>37382</v>
          </cell>
        </row>
        <row r="344">
          <cell r="A344">
            <v>37383</v>
          </cell>
        </row>
        <row r="345">
          <cell r="A345">
            <v>37384</v>
          </cell>
        </row>
        <row r="346">
          <cell r="A346">
            <v>37385</v>
          </cell>
        </row>
        <row r="347">
          <cell r="A347">
            <v>37386</v>
          </cell>
        </row>
        <row r="348">
          <cell r="A348">
            <v>37387</v>
          </cell>
        </row>
        <row r="349">
          <cell r="A349">
            <v>37388</v>
          </cell>
        </row>
        <row r="350">
          <cell r="A350">
            <v>37389</v>
          </cell>
        </row>
        <row r="351">
          <cell r="A351">
            <v>37390</v>
          </cell>
        </row>
        <row r="352">
          <cell r="A352">
            <v>37391</v>
          </cell>
        </row>
        <row r="353">
          <cell r="A353">
            <v>37392</v>
          </cell>
        </row>
        <row r="354">
          <cell r="A354">
            <v>37393</v>
          </cell>
        </row>
        <row r="355">
          <cell r="A355">
            <v>37394</v>
          </cell>
        </row>
        <row r="356">
          <cell r="A356">
            <v>37395</v>
          </cell>
        </row>
        <row r="357">
          <cell r="A357">
            <v>37396</v>
          </cell>
        </row>
        <row r="358">
          <cell r="A358">
            <v>37397</v>
          </cell>
        </row>
        <row r="359">
          <cell r="A359">
            <v>37398</v>
          </cell>
        </row>
        <row r="360">
          <cell r="A360">
            <v>37399</v>
          </cell>
        </row>
        <row r="361">
          <cell r="A361">
            <v>37400</v>
          </cell>
        </row>
        <row r="362">
          <cell r="A362">
            <v>37401</v>
          </cell>
        </row>
        <row r="363">
          <cell r="A363">
            <v>37402</v>
          </cell>
        </row>
        <row r="364">
          <cell r="A364">
            <v>37403</v>
          </cell>
        </row>
        <row r="365">
          <cell r="A365">
            <v>37404</v>
          </cell>
        </row>
        <row r="366">
          <cell r="A366">
            <v>37405</v>
          </cell>
        </row>
        <row r="367">
          <cell r="A367">
            <v>37406</v>
          </cell>
        </row>
        <row r="368">
          <cell r="A368">
            <v>37407</v>
          </cell>
        </row>
        <row r="369">
          <cell r="A369">
            <v>37408</v>
          </cell>
        </row>
        <row r="370">
          <cell r="A370">
            <v>37409</v>
          </cell>
        </row>
        <row r="371">
          <cell r="A371">
            <v>37410</v>
          </cell>
        </row>
        <row r="372">
          <cell r="A372">
            <v>37411</v>
          </cell>
        </row>
        <row r="373">
          <cell r="A373">
            <v>37412</v>
          </cell>
        </row>
        <row r="374">
          <cell r="A374">
            <v>37413</v>
          </cell>
        </row>
        <row r="375">
          <cell r="A375">
            <v>37414</v>
          </cell>
        </row>
        <row r="376">
          <cell r="A376">
            <v>37415</v>
          </cell>
        </row>
        <row r="377">
          <cell r="A377">
            <v>37416</v>
          </cell>
        </row>
        <row r="378">
          <cell r="A378">
            <v>37417</v>
          </cell>
        </row>
        <row r="379">
          <cell r="A379">
            <v>37418</v>
          </cell>
        </row>
        <row r="380">
          <cell r="A380">
            <v>37419</v>
          </cell>
        </row>
        <row r="381">
          <cell r="A381">
            <v>37420</v>
          </cell>
        </row>
        <row r="382">
          <cell r="A382">
            <v>37421</v>
          </cell>
        </row>
        <row r="383">
          <cell r="A383">
            <v>37422</v>
          </cell>
        </row>
        <row r="384">
          <cell r="A384">
            <v>37423</v>
          </cell>
        </row>
        <row r="385">
          <cell r="A385">
            <v>37424</v>
          </cell>
        </row>
        <row r="386">
          <cell r="A386">
            <v>37425</v>
          </cell>
        </row>
        <row r="387">
          <cell r="A387">
            <v>37426</v>
          </cell>
        </row>
        <row r="388">
          <cell r="A388">
            <v>37427</v>
          </cell>
        </row>
        <row r="389">
          <cell r="A389">
            <v>37428</v>
          </cell>
        </row>
        <row r="390">
          <cell r="A390">
            <v>37429</v>
          </cell>
        </row>
        <row r="391">
          <cell r="A391">
            <v>37430</v>
          </cell>
        </row>
        <row r="392">
          <cell r="A392">
            <v>37431</v>
          </cell>
        </row>
        <row r="393">
          <cell r="A393">
            <v>37432</v>
          </cell>
        </row>
        <row r="394">
          <cell r="A394">
            <v>37433</v>
          </cell>
        </row>
        <row r="395">
          <cell r="A395">
            <v>37434</v>
          </cell>
        </row>
        <row r="396">
          <cell r="A396">
            <v>37435</v>
          </cell>
        </row>
        <row r="397">
          <cell r="A397">
            <v>37436</v>
          </cell>
        </row>
        <row r="398">
          <cell r="A398">
            <v>37437</v>
          </cell>
        </row>
        <row r="399">
          <cell r="A399">
            <v>37438</v>
          </cell>
        </row>
        <row r="400">
          <cell r="A400">
            <v>37439</v>
          </cell>
        </row>
        <row r="401">
          <cell r="A401">
            <v>37440</v>
          </cell>
        </row>
        <row r="402">
          <cell r="A402">
            <v>37441</v>
          </cell>
        </row>
        <row r="403">
          <cell r="A403">
            <v>37442</v>
          </cell>
        </row>
        <row r="404">
          <cell r="A404">
            <v>37443</v>
          </cell>
        </row>
        <row r="405">
          <cell r="A405">
            <v>37444</v>
          </cell>
        </row>
        <row r="406">
          <cell r="A406">
            <v>37445</v>
          </cell>
        </row>
        <row r="407">
          <cell r="A407">
            <v>37446</v>
          </cell>
        </row>
        <row r="408">
          <cell r="A408">
            <v>37447</v>
          </cell>
        </row>
        <row r="409">
          <cell r="A409">
            <v>37448</v>
          </cell>
        </row>
        <row r="410">
          <cell r="A410">
            <v>37449</v>
          </cell>
        </row>
        <row r="411">
          <cell r="A411">
            <v>37450</v>
          </cell>
        </row>
        <row r="412">
          <cell r="A412">
            <v>37451</v>
          </cell>
        </row>
        <row r="413">
          <cell r="A413">
            <v>37452</v>
          </cell>
        </row>
        <row r="414">
          <cell r="A414">
            <v>37453</v>
          </cell>
        </row>
        <row r="415">
          <cell r="A415">
            <v>37454</v>
          </cell>
        </row>
        <row r="416">
          <cell r="A416">
            <v>37455</v>
          </cell>
        </row>
        <row r="417">
          <cell r="A417">
            <v>37456</v>
          </cell>
        </row>
        <row r="418">
          <cell r="A418">
            <v>37457</v>
          </cell>
        </row>
        <row r="419">
          <cell r="A419">
            <v>37458</v>
          </cell>
        </row>
        <row r="420">
          <cell r="A420">
            <v>37459</v>
          </cell>
        </row>
        <row r="421">
          <cell r="A421">
            <v>37460</v>
          </cell>
        </row>
        <row r="422">
          <cell r="A422">
            <v>37461</v>
          </cell>
        </row>
        <row r="423">
          <cell r="A423">
            <v>37462</v>
          </cell>
        </row>
        <row r="424">
          <cell r="A424">
            <v>37463</v>
          </cell>
        </row>
        <row r="425">
          <cell r="A425">
            <v>37464</v>
          </cell>
        </row>
        <row r="426">
          <cell r="A426">
            <v>37465</v>
          </cell>
        </row>
        <row r="427">
          <cell r="A427">
            <v>37466</v>
          </cell>
        </row>
        <row r="428">
          <cell r="A428">
            <v>37467</v>
          </cell>
        </row>
        <row r="429">
          <cell r="A429">
            <v>37468</v>
          </cell>
        </row>
        <row r="430">
          <cell r="A430">
            <v>37469</v>
          </cell>
        </row>
        <row r="431">
          <cell r="A431">
            <v>37470</v>
          </cell>
        </row>
        <row r="432">
          <cell r="A432">
            <v>37471</v>
          </cell>
        </row>
        <row r="433">
          <cell r="A433">
            <v>37472</v>
          </cell>
        </row>
        <row r="434">
          <cell r="A434">
            <v>37473</v>
          </cell>
        </row>
        <row r="435">
          <cell r="A435">
            <v>37474</v>
          </cell>
        </row>
        <row r="436">
          <cell r="A436">
            <v>37475</v>
          </cell>
        </row>
        <row r="437">
          <cell r="A437">
            <v>37476</v>
          </cell>
        </row>
        <row r="438">
          <cell r="A438">
            <v>37477</v>
          </cell>
        </row>
        <row r="439">
          <cell r="A439">
            <v>37478</v>
          </cell>
        </row>
        <row r="440">
          <cell r="A440">
            <v>37479</v>
          </cell>
        </row>
        <row r="441">
          <cell r="A441">
            <v>37480</v>
          </cell>
        </row>
        <row r="442">
          <cell r="A442">
            <v>37481</v>
          </cell>
        </row>
        <row r="443">
          <cell r="A443">
            <v>37482</v>
          </cell>
        </row>
        <row r="444">
          <cell r="A444">
            <v>37483</v>
          </cell>
        </row>
        <row r="445">
          <cell r="A445">
            <v>37484</v>
          </cell>
        </row>
        <row r="446">
          <cell r="A446">
            <v>37485</v>
          </cell>
        </row>
        <row r="447">
          <cell r="A447">
            <v>37486</v>
          </cell>
        </row>
        <row r="448">
          <cell r="A448">
            <v>37487</v>
          </cell>
        </row>
        <row r="449">
          <cell r="A449">
            <v>37488</v>
          </cell>
        </row>
        <row r="450">
          <cell r="A450">
            <v>37489</v>
          </cell>
        </row>
        <row r="451">
          <cell r="A451">
            <v>37490</v>
          </cell>
        </row>
        <row r="452">
          <cell r="A452">
            <v>37491</v>
          </cell>
        </row>
        <row r="453">
          <cell r="A453">
            <v>37492</v>
          </cell>
        </row>
        <row r="454">
          <cell r="A454">
            <v>37493</v>
          </cell>
        </row>
        <row r="455">
          <cell r="A455">
            <v>37494</v>
          </cell>
        </row>
        <row r="456">
          <cell r="A456">
            <v>37495</v>
          </cell>
        </row>
        <row r="457">
          <cell r="A457">
            <v>37496</v>
          </cell>
        </row>
        <row r="458">
          <cell r="A458">
            <v>37497</v>
          </cell>
        </row>
        <row r="459">
          <cell r="A459">
            <v>37498</v>
          </cell>
        </row>
        <row r="460">
          <cell r="A460">
            <v>37499</v>
          </cell>
        </row>
        <row r="461">
          <cell r="A461">
            <v>37500</v>
          </cell>
        </row>
        <row r="462">
          <cell r="A462">
            <v>37501</v>
          </cell>
        </row>
        <row r="463">
          <cell r="A463">
            <v>37502</v>
          </cell>
        </row>
        <row r="464">
          <cell r="A464">
            <v>37503</v>
          </cell>
        </row>
        <row r="465">
          <cell r="A465">
            <v>37504</v>
          </cell>
        </row>
        <row r="466">
          <cell r="A466">
            <v>37505</v>
          </cell>
        </row>
        <row r="467">
          <cell r="A467">
            <v>37506</v>
          </cell>
        </row>
        <row r="468">
          <cell r="A468">
            <v>37507</v>
          </cell>
        </row>
        <row r="469">
          <cell r="A469">
            <v>37508</v>
          </cell>
        </row>
        <row r="470">
          <cell r="A470">
            <v>37509</v>
          </cell>
        </row>
        <row r="471">
          <cell r="A471">
            <v>37510</v>
          </cell>
        </row>
        <row r="472">
          <cell r="A472">
            <v>37511</v>
          </cell>
        </row>
        <row r="473">
          <cell r="A473">
            <v>37512</v>
          </cell>
        </row>
        <row r="474">
          <cell r="A474">
            <v>37513</v>
          </cell>
        </row>
        <row r="475">
          <cell r="A475">
            <v>37514</v>
          </cell>
        </row>
        <row r="476">
          <cell r="A476">
            <v>37515</v>
          </cell>
        </row>
        <row r="477">
          <cell r="A477">
            <v>37516</v>
          </cell>
        </row>
        <row r="478">
          <cell r="A478">
            <v>37517</v>
          </cell>
        </row>
        <row r="479">
          <cell r="A479">
            <v>37518</v>
          </cell>
        </row>
        <row r="480">
          <cell r="A480">
            <v>37519</v>
          </cell>
        </row>
        <row r="481">
          <cell r="A481">
            <v>37520</v>
          </cell>
        </row>
        <row r="482">
          <cell r="A482">
            <v>37521</v>
          </cell>
        </row>
        <row r="483">
          <cell r="A483">
            <v>37522</v>
          </cell>
        </row>
        <row r="484">
          <cell r="A484">
            <v>37523</v>
          </cell>
        </row>
        <row r="485">
          <cell r="A485">
            <v>37524</v>
          </cell>
        </row>
        <row r="486">
          <cell r="A486">
            <v>37525</v>
          </cell>
        </row>
        <row r="487">
          <cell r="A487">
            <v>37526</v>
          </cell>
        </row>
        <row r="488">
          <cell r="A488">
            <v>37527</v>
          </cell>
        </row>
        <row r="489">
          <cell r="A489">
            <v>37528</v>
          </cell>
        </row>
        <row r="490">
          <cell r="A490">
            <v>37529</v>
          </cell>
        </row>
        <row r="491">
          <cell r="A491">
            <v>37530</v>
          </cell>
        </row>
        <row r="492">
          <cell r="A492">
            <v>37531</v>
          </cell>
        </row>
        <row r="493">
          <cell r="A493">
            <v>37532</v>
          </cell>
        </row>
        <row r="494">
          <cell r="A494">
            <v>37533</v>
          </cell>
        </row>
        <row r="495">
          <cell r="A495">
            <v>37534</v>
          </cell>
        </row>
        <row r="496">
          <cell r="A496">
            <v>37535</v>
          </cell>
        </row>
        <row r="497">
          <cell r="A497">
            <v>37536</v>
          </cell>
        </row>
        <row r="498">
          <cell r="A498">
            <v>37537</v>
          </cell>
        </row>
        <row r="499">
          <cell r="A499">
            <v>37538</v>
          </cell>
        </row>
        <row r="500">
          <cell r="A500">
            <v>37539</v>
          </cell>
        </row>
        <row r="501">
          <cell r="A501">
            <v>37540</v>
          </cell>
        </row>
        <row r="502">
          <cell r="A502">
            <v>37541</v>
          </cell>
        </row>
        <row r="503">
          <cell r="A503">
            <v>37542</v>
          </cell>
        </row>
        <row r="504">
          <cell r="A504">
            <v>37543</v>
          </cell>
        </row>
        <row r="505">
          <cell r="A505">
            <v>37544</v>
          </cell>
        </row>
        <row r="506">
          <cell r="A506">
            <v>37545</v>
          </cell>
        </row>
        <row r="507">
          <cell r="A507">
            <v>37546</v>
          </cell>
        </row>
        <row r="508">
          <cell r="A508">
            <v>37547</v>
          </cell>
        </row>
        <row r="509">
          <cell r="A509">
            <v>37548</v>
          </cell>
        </row>
        <row r="510">
          <cell r="A510">
            <v>37549</v>
          </cell>
        </row>
        <row r="511">
          <cell r="A511">
            <v>37550</v>
          </cell>
        </row>
        <row r="512">
          <cell r="A512">
            <v>37551</v>
          </cell>
        </row>
        <row r="513">
          <cell r="A513">
            <v>37552</v>
          </cell>
        </row>
        <row r="514">
          <cell r="A514">
            <v>37553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idfax"/>
      <sheetName val="Basis Fax"/>
      <sheetName val="ROMSpreads"/>
      <sheetName val="AecoSpreads"/>
      <sheetName val="Historicals"/>
      <sheetName val="HistoricalBasis"/>
      <sheetName val="BidEmail"/>
      <sheetName val="Directions"/>
      <sheetName val="Lists"/>
    </sheetNames>
    <sheetDataSet>
      <sheetData sheetId="0"/>
      <sheetData sheetId="1" refreshError="1"/>
      <sheetData sheetId="2" refreshError="1"/>
      <sheetData sheetId="3" refreshError="1"/>
      <sheetData sheetId="4">
        <row r="116">
          <cell r="O116">
            <v>-0.51870967741935425</v>
          </cell>
        </row>
      </sheetData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OPs"/>
      <sheetName val="Opsheet"/>
      <sheetName val="Stg info"/>
      <sheetName val="data"/>
      <sheetName val="Field_Avg"/>
      <sheetName val="Alliance Sched"/>
      <sheetName val="Alliance"/>
      <sheetName val="TransGas"/>
      <sheetName val="NewForecast"/>
      <sheetName val="TCPL Map"/>
      <sheetName val="StorageChartData"/>
      <sheetName val="Storage"/>
      <sheetName val="Assump"/>
      <sheetName val="PowerGen"/>
      <sheetName val="StorageSheet"/>
      <sheetName val="OPS Historicals"/>
      <sheetName val="SouthernCross"/>
      <sheetName val="Carbon"/>
      <sheetName val="West For Houston"/>
      <sheetName val="Sheet1"/>
      <sheetName val="Morning Graphs"/>
      <sheetName val="Stg info Old"/>
      <sheetName val="StorageChartData Old"/>
      <sheetName val="Storage Old"/>
    </sheetNames>
    <definedNames>
      <definedName name="GetOutages"/>
      <definedName name="PasteOps"/>
    </definedNames>
    <sheetDataSet>
      <sheetData sheetId="0"/>
      <sheetData sheetId="1">
        <row r="4">
          <cell r="C4">
            <v>37138</v>
          </cell>
        </row>
        <row r="8">
          <cell r="L8">
            <v>5356</v>
          </cell>
          <cell r="M8">
            <v>6204.3666666666668</v>
          </cell>
        </row>
        <row r="10">
          <cell r="L10">
            <v>2020</v>
          </cell>
          <cell r="M10">
            <v>2296</v>
          </cell>
        </row>
      </sheetData>
      <sheetData sheetId="2"/>
      <sheetData sheetId="3" refreshError="1"/>
      <sheetData sheetId="4">
        <row r="687">
          <cell r="E687">
            <v>36021</v>
          </cell>
          <cell r="F687">
            <v>16.096583459642716</v>
          </cell>
        </row>
        <row r="688">
          <cell r="E688">
            <v>36022</v>
          </cell>
          <cell r="F688">
            <v>50.646583459641988</v>
          </cell>
        </row>
        <row r="689">
          <cell r="E689">
            <v>36023</v>
          </cell>
          <cell r="F689">
            <v>53.396583459641988</v>
          </cell>
        </row>
        <row r="690">
          <cell r="E690">
            <v>36024</v>
          </cell>
          <cell r="F690">
            <v>23.846583459642716</v>
          </cell>
        </row>
        <row r="691">
          <cell r="E691">
            <v>36025</v>
          </cell>
          <cell r="F691">
            <v>3.0515140981806326</v>
          </cell>
        </row>
        <row r="692">
          <cell r="E692">
            <v>36026</v>
          </cell>
          <cell r="F692">
            <v>0.40151409818281536</v>
          </cell>
        </row>
        <row r="693">
          <cell r="E693">
            <v>36027</v>
          </cell>
          <cell r="F693">
            <v>29.106685671124069</v>
          </cell>
        </row>
        <row r="694">
          <cell r="E694">
            <v>36028</v>
          </cell>
          <cell r="F694">
            <v>37.656685666122939</v>
          </cell>
        </row>
        <row r="695">
          <cell r="E695">
            <v>36029</v>
          </cell>
          <cell r="F695">
            <v>27.906685666122939</v>
          </cell>
        </row>
        <row r="696">
          <cell r="E696">
            <v>36030</v>
          </cell>
          <cell r="F696">
            <v>24.906685666122939</v>
          </cell>
        </row>
        <row r="697">
          <cell r="E697">
            <v>36031</v>
          </cell>
          <cell r="F697">
            <v>29.406685666122939</v>
          </cell>
        </row>
        <row r="698">
          <cell r="E698">
            <v>36032</v>
          </cell>
          <cell r="F698">
            <v>31.756685666121484</v>
          </cell>
        </row>
        <row r="699">
          <cell r="E699">
            <v>36033</v>
          </cell>
          <cell r="F699">
            <v>0.90668566612293944</v>
          </cell>
        </row>
        <row r="700">
          <cell r="E700">
            <v>36034</v>
          </cell>
          <cell r="F700">
            <v>-26.739235703977101</v>
          </cell>
        </row>
        <row r="701">
          <cell r="E701">
            <v>36035</v>
          </cell>
          <cell r="F701">
            <v>-22.239235703975282</v>
          </cell>
        </row>
        <row r="702">
          <cell r="E702">
            <v>36036</v>
          </cell>
          <cell r="F702">
            <v>-2.713235850987985</v>
          </cell>
        </row>
        <row r="703">
          <cell r="E703">
            <v>36037</v>
          </cell>
          <cell r="F703">
            <v>15.404930627539215</v>
          </cell>
        </row>
        <row r="704">
          <cell r="E704">
            <v>36038</v>
          </cell>
          <cell r="F704">
            <v>18.854930627538124</v>
          </cell>
        </row>
        <row r="705">
          <cell r="E705">
            <v>36039</v>
          </cell>
          <cell r="F705">
            <v>0.65493062853784068</v>
          </cell>
        </row>
        <row r="706">
          <cell r="E706">
            <v>36040</v>
          </cell>
          <cell r="F706">
            <v>-20.895069371461432</v>
          </cell>
        </row>
        <row r="707">
          <cell r="E707">
            <v>36041</v>
          </cell>
          <cell r="F707">
            <v>-11.095069371462159</v>
          </cell>
        </row>
        <row r="708">
          <cell r="E708">
            <v>36042</v>
          </cell>
          <cell r="F708">
            <v>-9.3450693714621593</v>
          </cell>
        </row>
        <row r="709">
          <cell r="E709">
            <v>36043</v>
          </cell>
          <cell r="F709">
            <v>29.454930628537113</v>
          </cell>
        </row>
        <row r="710">
          <cell r="E710">
            <v>36044</v>
          </cell>
          <cell r="F710">
            <v>59.854930628538568</v>
          </cell>
        </row>
        <row r="711">
          <cell r="E711">
            <v>36045</v>
          </cell>
          <cell r="F711">
            <v>80.499999989997377</v>
          </cell>
        </row>
        <row r="712">
          <cell r="E712">
            <v>36046</v>
          </cell>
          <cell r="F712">
            <v>76.999999989999196</v>
          </cell>
        </row>
        <row r="713">
          <cell r="E713">
            <v>36047</v>
          </cell>
          <cell r="F713">
            <v>74.749999989999196</v>
          </cell>
        </row>
        <row r="714">
          <cell r="E714">
            <v>36048</v>
          </cell>
          <cell r="F714">
            <v>78.049999989998469</v>
          </cell>
        </row>
        <row r="715">
          <cell r="E715">
            <v>36049</v>
          </cell>
          <cell r="F715">
            <v>75.349999989997741</v>
          </cell>
        </row>
        <row r="716">
          <cell r="E716">
            <v>36050</v>
          </cell>
          <cell r="F716">
            <v>92.049999989998469</v>
          </cell>
        </row>
        <row r="717">
          <cell r="E717">
            <v>36051</v>
          </cell>
          <cell r="F717">
            <v>106.09999998999956</v>
          </cell>
        </row>
        <row r="718">
          <cell r="E718">
            <v>36052</v>
          </cell>
          <cell r="F718">
            <v>117.89999998999883</v>
          </cell>
        </row>
        <row r="719">
          <cell r="E719">
            <v>36053</v>
          </cell>
          <cell r="F719">
            <v>146.79148836073909</v>
          </cell>
        </row>
        <row r="720">
          <cell r="E720">
            <v>36054</v>
          </cell>
          <cell r="F720">
            <v>178.17996348075758</v>
          </cell>
        </row>
        <row r="721">
          <cell r="E721">
            <v>36055</v>
          </cell>
          <cell r="F721">
            <v>191.12996348075831</v>
          </cell>
        </row>
        <row r="722">
          <cell r="E722">
            <v>36056</v>
          </cell>
          <cell r="F722">
            <v>218.22996348075867</v>
          </cell>
        </row>
        <row r="723">
          <cell r="E723">
            <v>36057</v>
          </cell>
          <cell r="F723">
            <v>246.62996348075831</v>
          </cell>
        </row>
        <row r="724">
          <cell r="E724">
            <v>36058</v>
          </cell>
          <cell r="F724">
            <v>275.52996348075794</v>
          </cell>
        </row>
        <row r="725">
          <cell r="E725">
            <v>36059</v>
          </cell>
          <cell r="F725">
            <v>283.32996347975859</v>
          </cell>
        </row>
        <row r="726">
          <cell r="E726">
            <v>36060</v>
          </cell>
          <cell r="F726">
            <v>298.47996347975823</v>
          </cell>
        </row>
        <row r="727">
          <cell r="E727">
            <v>36061</v>
          </cell>
          <cell r="F727">
            <v>296.62996347975968</v>
          </cell>
        </row>
        <row r="728">
          <cell r="E728">
            <v>36062</v>
          </cell>
          <cell r="F728">
            <v>277.87118593147898</v>
          </cell>
        </row>
        <row r="729">
          <cell r="E729">
            <v>36063</v>
          </cell>
          <cell r="F729">
            <v>245.88635955183781</v>
          </cell>
        </row>
        <row r="730">
          <cell r="E730">
            <v>36064</v>
          </cell>
          <cell r="F730">
            <v>233.58621055543881</v>
          </cell>
        </row>
        <row r="731">
          <cell r="E731">
            <v>36065</v>
          </cell>
          <cell r="F731">
            <v>224.86379988673798</v>
          </cell>
        </row>
        <row r="732">
          <cell r="E732">
            <v>36066</v>
          </cell>
          <cell r="F732">
            <v>193.99804074496024</v>
          </cell>
        </row>
        <row r="733">
          <cell r="E733">
            <v>36067</v>
          </cell>
          <cell r="F733">
            <v>169.84765035949931</v>
          </cell>
        </row>
        <row r="734">
          <cell r="E734">
            <v>36068</v>
          </cell>
          <cell r="F734">
            <v>144.15437706585908</v>
          </cell>
        </row>
        <row r="735">
          <cell r="E735">
            <v>36069</v>
          </cell>
          <cell r="F735">
            <v>149.76580617925902</v>
          </cell>
        </row>
        <row r="736">
          <cell r="E736">
            <v>36070</v>
          </cell>
          <cell r="F736">
            <v>150.141975762519</v>
          </cell>
        </row>
        <row r="737">
          <cell r="E737">
            <v>36071</v>
          </cell>
          <cell r="F737">
            <v>163.0481446254089</v>
          </cell>
        </row>
        <row r="738">
          <cell r="E738">
            <v>36072</v>
          </cell>
          <cell r="F738">
            <v>168.32326357651073</v>
          </cell>
        </row>
        <row r="739">
          <cell r="E739">
            <v>36073</v>
          </cell>
          <cell r="F739">
            <v>149.50860143413047</v>
          </cell>
        </row>
        <row r="740">
          <cell r="E740">
            <v>36074</v>
          </cell>
          <cell r="F740">
            <v>114.34525235482033</v>
          </cell>
        </row>
        <row r="741">
          <cell r="E741">
            <v>36075</v>
          </cell>
          <cell r="F741">
            <v>111.59525235532055</v>
          </cell>
        </row>
        <row r="742">
          <cell r="E742">
            <v>36076</v>
          </cell>
          <cell r="F742">
            <v>128.04525235581968</v>
          </cell>
        </row>
        <row r="743">
          <cell r="E743">
            <v>36077</v>
          </cell>
          <cell r="F743">
            <v>138.64525235587098</v>
          </cell>
        </row>
        <row r="744">
          <cell r="E744">
            <v>36078</v>
          </cell>
          <cell r="F744">
            <v>116.01160759734194</v>
          </cell>
        </row>
        <row r="745">
          <cell r="E745">
            <v>36079</v>
          </cell>
          <cell r="F745">
            <v>109.03773464258848</v>
          </cell>
        </row>
        <row r="746">
          <cell r="E746">
            <v>36080</v>
          </cell>
          <cell r="F746">
            <v>86.837734643138901</v>
          </cell>
        </row>
        <row r="747">
          <cell r="E747">
            <v>36081</v>
          </cell>
          <cell r="F747">
            <v>57.031804136509891</v>
          </cell>
        </row>
        <row r="748">
          <cell r="E748">
            <v>36082</v>
          </cell>
          <cell r="F748">
            <v>42.955528436528766</v>
          </cell>
        </row>
        <row r="749">
          <cell r="E749">
            <v>36083</v>
          </cell>
          <cell r="F749">
            <v>54.092079874901174</v>
          </cell>
        </row>
        <row r="750">
          <cell r="E750">
            <v>36084</v>
          </cell>
          <cell r="F750">
            <v>87.598461086919997</v>
          </cell>
        </row>
        <row r="751">
          <cell r="E751">
            <v>36085</v>
          </cell>
          <cell r="F751">
            <v>96.604313608388111</v>
          </cell>
        </row>
        <row r="752">
          <cell r="E752">
            <v>36086</v>
          </cell>
          <cell r="F752">
            <v>126.10871824965761</v>
          </cell>
        </row>
        <row r="753">
          <cell r="E753">
            <v>36087</v>
          </cell>
          <cell r="F753">
            <v>142.85910863561912</v>
          </cell>
        </row>
        <row r="754">
          <cell r="E754">
            <v>36088</v>
          </cell>
          <cell r="F754">
            <v>171.50898337494982</v>
          </cell>
        </row>
        <row r="755">
          <cell r="E755">
            <v>36089</v>
          </cell>
          <cell r="F755">
            <v>171.53404109820076</v>
          </cell>
        </row>
        <row r="756">
          <cell r="E756">
            <v>36090</v>
          </cell>
          <cell r="F756">
            <v>158.95787151548939</v>
          </cell>
        </row>
        <row r="757">
          <cell r="E757">
            <v>36091</v>
          </cell>
          <cell r="F757">
            <v>142.00118757417113</v>
          </cell>
        </row>
        <row r="758">
          <cell r="E758">
            <v>36092</v>
          </cell>
          <cell r="F758">
            <v>135.05963403395981</v>
          </cell>
        </row>
        <row r="759">
          <cell r="E759">
            <v>36093</v>
          </cell>
          <cell r="F759">
            <v>123.4887096140701</v>
          </cell>
        </row>
        <row r="760">
          <cell r="E760">
            <v>36094</v>
          </cell>
          <cell r="F760">
            <v>117.97235357836871</v>
          </cell>
        </row>
        <row r="761">
          <cell r="E761">
            <v>36095</v>
          </cell>
          <cell r="F761">
            <v>95.040224221618701</v>
          </cell>
        </row>
        <row r="762">
          <cell r="E762">
            <v>36096</v>
          </cell>
          <cell r="F762">
            <v>65.825912505930319</v>
          </cell>
        </row>
        <row r="763">
          <cell r="E763">
            <v>36097</v>
          </cell>
          <cell r="F763">
            <v>48.445035893866589</v>
          </cell>
        </row>
        <row r="764">
          <cell r="E764">
            <v>36098</v>
          </cell>
          <cell r="F764">
            <v>68.492305888928968</v>
          </cell>
        </row>
        <row r="765">
          <cell r="E765">
            <v>36099</v>
          </cell>
          <cell r="F765">
            <v>88.088145217008787</v>
          </cell>
        </row>
        <row r="766">
          <cell r="E766">
            <v>36100</v>
          </cell>
          <cell r="F766">
            <v>100.15452184039896</v>
          </cell>
        </row>
        <row r="767">
          <cell r="E767">
            <v>36101</v>
          </cell>
          <cell r="F767">
            <v>109.3572330425086</v>
          </cell>
        </row>
        <row r="768">
          <cell r="E768">
            <v>36102</v>
          </cell>
          <cell r="F768">
            <v>114.9392406261959</v>
          </cell>
        </row>
        <row r="769">
          <cell r="E769">
            <v>36103</v>
          </cell>
          <cell r="F769">
            <v>114.64960818849613</v>
          </cell>
        </row>
        <row r="770">
          <cell r="E770">
            <v>36104</v>
          </cell>
          <cell r="F770">
            <v>89.110264074246516</v>
          </cell>
        </row>
        <row r="771">
          <cell r="E771">
            <v>36105</v>
          </cell>
          <cell r="F771">
            <v>69.22379828004523</v>
          </cell>
        </row>
        <row r="772">
          <cell r="E772">
            <v>36106</v>
          </cell>
          <cell r="F772">
            <v>64.271413088708869</v>
          </cell>
        </row>
        <row r="773">
          <cell r="E773">
            <v>36107</v>
          </cell>
          <cell r="F773">
            <v>77.911673245218481</v>
          </cell>
        </row>
        <row r="774">
          <cell r="E774">
            <v>36108</v>
          </cell>
          <cell r="F774">
            <v>82.635535622795942</v>
          </cell>
        </row>
        <row r="775">
          <cell r="E775">
            <v>36109</v>
          </cell>
          <cell r="F775">
            <v>77.744867640525626</v>
          </cell>
        </row>
        <row r="776">
          <cell r="E776">
            <v>36110</v>
          </cell>
          <cell r="F776">
            <v>70.445886653014895</v>
          </cell>
        </row>
        <row r="777">
          <cell r="E777">
            <v>36111</v>
          </cell>
          <cell r="F777">
            <v>59.682505839999067</v>
          </cell>
        </row>
        <row r="778">
          <cell r="E778">
            <v>36112</v>
          </cell>
          <cell r="F778">
            <v>56.301282515338244</v>
          </cell>
        </row>
        <row r="779">
          <cell r="E779">
            <v>36113</v>
          </cell>
          <cell r="F779">
            <v>67.523513135669418</v>
          </cell>
        </row>
        <row r="780">
          <cell r="E780">
            <v>36114</v>
          </cell>
          <cell r="F780">
            <v>61.245917736519914</v>
          </cell>
        </row>
        <row r="781">
          <cell r="E781">
            <v>36115</v>
          </cell>
          <cell r="F781">
            <v>70.277377177220842</v>
          </cell>
        </row>
        <row r="782">
          <cell r="E782">
            <v>36116</v>
          </cell>
          <cell r="F782">
            <v>85.521392759081209</v>
          </cell>
        </row>
        <row r="783">
          <cell r="E783">
            <v>36117</v>
          </cell>
          <cell r="F783">
            <v>85.42864534922046</v>
          </cell>
        </row>
        <row r="784">
          <cell r="E784">
            <v>36118</v>
          </cell>
          <cell r="F784">
            <v>89.442745478330835</v>
          </cell>
        </row>
        <row r="785">
          <cell r="E785">
            <v>36119</v>
          </cell>
          <cell r="F785">
            <v>79.663682487878759</v>
          </cell>
        </row>
        <row r="786">
          <cell r="E786">
            <v>36120</v>
          </cell>
          <cell r="F786">
            <v>87.97774773693709</v>
          </cell>
        </row>
        <row r="787">
          <cell r="E787">
            <v>36121</v>
          </cell>
          <cell r="F787">
            <v>107.16734101119982</v>
          </cell>
        </row>
        <row r="788">
          <cell r="E788">
            <v>36122</v>
          </cell>
          <cell r="F788">
            <v>129.46133195000948</v>
          </cell>
        </row>
        <row r="789">
          <cell r="E789">
            <v>36123</v>
          </cell>
          <cell r="F789">
            <v>132.54919296283879</v>
          </cell>
        </row>
        <row r="790">
          <cell r="E790">
            <v>36124</v>
          </cell>
          <cell r="F790">
            <v>139.56506474440175</v>
          </cell>
        </row>
        <row r="791">
          <cell r="E791">
            <v>36125</v>
          </cell>
          <cell r="F791">
            <v>148.31122378841974</v>
          </cell>
        </row>
        <row r="792">
          <cell r="E792">
            <v>36126</v>
          </cell>
          <cell r="F792">
            <v>160.32153035060037</v>
          </cell>
        </row>
        <row r="793">
          <cell r="E793">
            <v>36127</v>
          </cell>
          <cell r="F793">
            <v>155.28817649460871</v>
          </cell>
        </row>
        <row r="794">
          <cell r="E794">
            <v>36128</v>
          </cell>
          <cell r="F794">
            <v>142.39363514195975</v>
          </cell>
        </row>
        <row r="795">
          <cell r="E795">
            <v>36129</v>
          </cell>
          <cell r="F795">
            <v>149.28617740588925</v>
          </cell>
        </row>
        <row r="796">
          <cell r="E796">
            <v>36130</v>
          </cell>
          <cell r="F796">
            <v>166.09197590236181</v>
          </cell>
        </row>
        <row r="797">
          <cell r="E797">
            <v>36131</v>
          </cell>
          <cell r="F797">
            <v>186.53472410650102</v>
          </cell>
        </row>
        <row r="798">
          <cell r="E798">
            <v>36132</v>
          </cell>
          <cell r="F798">
            <v>210.36864309102202</v>
          </cell>
        </row>
        <row r="799">
          <cell r="E799">
            <v>36133</v>
          </cell>
          <cell r="F799">
            <v>195.35456419871116</v>
          </cell>
        </row>
        <row r="800">
          <cell r="E800">
            <v>36134</v>
          </cell>
          <cell r="F800">
            <v>209.51775795561116</v>
          </cell>
        </row>
        <row r="801">
          <cell r="E801">
            <v>36135</v>
          </cell>
          <cell r="F801">
            <v>216.68951240113893</v>
          </cell>
        </row>
        <row r="802">
          <cell r="E802">
            <v>36136</v>
          </cell>
          <cell r="F802">
            <v>199.61997250867171</v>
          </cell>
        </row>
        <row r="803">
          <cell r="E803">
            <v>36137</v>
          </cell>
          <cell r="F803">
            <v>205.64470566544151</v>
          </cell>
        </row>
        <row r="804">
          <cell r="E804">
            <v>36138</v>
          </cell>
          <cell r="F804">
            <v>190.27439716938352</v>
          </cell>
        </row>
        <row r="805">
          <cell r="E805">
            <v>36139</v>
          </cell>
          <cell r="F805">
            <v>193.82575963259114</v>
          </cell>
        </row>
        <row r="806">
          <cell r="E806">
            <v>36140</v>
          </cell>
          <cell r="F806">
            <v>187.8675431888114</v>
          </cell>
        </row>
        <row r="807">
          <cell r="E807">
            <v>36141</v>
          </cell>
          <cell r="F807">
            <v>178.10175106443057</v>
          </cell>
        </row>
        <row r="808">
          <cell r="E808">
            <v>36142</v>
          </cell>
          <cell r="F808">
            <v>176.23503288836764</v>
          </cell>
        </row>
        <row r="809">
          <cell r="E809">
            <v>36143</v>
          </cell>
          <cell r="F809">
            <v>173.17071104906972</v>
          </cell>
        </row>
        <row r="810">
          <cell r="E810">
            <v>36144</v>
          </cell>
          <cell r="F810">
            <v>176.22165522278738</v>
          </cell>
        </row>
        <row r="811">
          <cell r="E811">
            <v>36145</v>
          </cell>
          <cell r="F811">
            <v>190.68177441940679</v>
          </cell>
        </row>
        <row r="812">
          <cell r="E812">
            <v>36146</v>
          </cell>
          <cell r="F812">
            <v>189.33511030592854</v>
          </cell>
        </row>
        <row r="813">
          <cell r="E813">
            <v>36147</v>
          </cell>
          <cell r="F813">
            <v>160.00924538274739</v>
          </cell>
        </row>
        <row r="814">
          <cell r="E814">
            <v>36148</v>
          </cell>
          <cell r="F814">
            <v>145.62664734578902</v>
          </cell>
        </row>
        <row r="815">
          <cell r="E815">
            <v>36149</v>
          </cell>
          <cell r="F815">
            <v>116.97880399703718</v>
          </cell>
        </row>
        <row r="816">
          <cell r="E816">
            <v>36150</v>
          </cell>
          <cell r="F816">
            <v>85.495562699969014</v>
          </cell>
        </row>
        <row r="817">
          <cell r="E817">
            <v>36151</v>
          </cell>
          <cell r="F817">
            <v>53.963151269574155</v>
          </cell>
        </row>
        <row r="818">
          <cell r="E818">
            <v>36152</v>
          </cell>
          <cell r="F818">
            <v>3.8646068838879728</v>
          </cell>
        </row>
        <row r="819">
          <cell r="E819">
            <v>36153</v>
          </cell>
          <cell r="F819">
            <v>-15.072656067539356</v>
          </cell>
        </row>
        <row r="820">
          <cell r="E820">
            <v>36154</v>
          </cell>
          <cell r="F820">
            <v>-45.118963621616786</v>
          </cell>
        </row>
        <row r="821">
          <cell r="E821">
            <v>36155</v>
          </cell>
          <cell r="F821">
            <v>-68.642800641777285</v>
          </cell>
        </row>
        <row r="822">
          <cell r="E822">
            <v>36156</v>
          </cell>
          <cell r="F822">
            <v>-77.245621822474277</v>
          </cell>
        </row>
        <row r="823">
          <cell r="E823">
            <v>36157</v>
          </cell>
          <cell r="F823">
            <v>-116.05046227479215</v>
          </cell>
        </row>
        <row r="824">
          <cell r="E824">
            <v>36158</v>
          </cell>
          <cell r="F824">
            <v>-150.8250653188552</v>
          </cell>
        </row>
        <row r="825">
          <cell r="E825">
            <v>36159</v>
          </cell>
          <cell r="F825">
            <v>-171.1994229181455</v>
          </cell>
        </row>
        <row r="826">
          <cell r="E826">
            <v>36160</v>
          </cell>
          <cell r="F826">
            <v>-166.77527851099512</v>
          </cell>
        </row>
        <row r="827">
          <cell r="E827">
            <v>36161</v>
          </cell>
          <cell r="F827">
            <v>-161.03528954652757</v>
          </cell>
        </row>
        <row r="828">
          <cell r="E828">
            <v>36162</v>
          </cell>
          <cell r="F828">
            <v>-145.38535392161793</v>
          </cell>
        </row>
        <row r="829">
          <cell r="E829">
            <v>36163</v>
          </cell>
          <cell r="F829">
            <v>-121.51662701951864</v>
          </cell>
        </row>
        <row r="830">
          <cell r="E830">
            <v>36164</v>
          </cell>
          <cell r="F830">
            <v>-112.34816793453865</v>
          </cell>
        </row>
        <row r="831">
          <cell r="E831">
            <v>36165</v>
          </cell>
          <cell r="F831">
            <v>-100.48108245813819</v>
          </cell>
        </row>
        <row r="832">
          <cell r="E832">
            <v>36166</v>
          </cell>
          <cell r="F832">
            <v>-95.466175096917141</v>
          </cell>
        </row>
        <row r="833">
          <cell r="E833">
            <v>36167</v>
          </cell>
          <cell r="F833">
            <v>-56.699840588407824</v>
          </cell>
        </row>
        <row r="834">
          <cell r="E834">
            <v>36168</v>
          </cell>
          <cell r="F834">
            <v>-41.981699661937455</v>
          </cell>
        </row>
        <row r="835">
          <cell r="E835">
            <v>36169</v>
          </cell>
          <cell r="F835">
            <v>-5.4365292602269619</v>
          </cell>
        </row>
        <row r="836">
          <cell r="E836">
            <v>36170</v>
          </cell>
          <cell r="F836">
            <v>49.049977254844634</v>
          </cell>
        </row>
        <row r="837">
          <cell r="E837">
            <v>36171</v>
          </cell>
          <cell r="F837">
            <v>89.862819412817771</v>
          </cell>
        </row>
        <row r="838">
          <cell r="E838">
            <v>36172</v>
          </cell>
          <cell r="F838">
            <v>118.05430694425195</v>
          </cell>
        </row>
        <row r="839">
          <cell r="E839">
            <v>36173</v>
          </cell>
          <cell r="F839">
            <v>150.38694638382367</v>
          </cell>
        </row>
        <row r="840">
          <cell r="E840">
            <v>36174</v>
          </cell>
          <cell r="F840">
            <v>182.33257647753635</v>
          </cell>
        </row>
        <row r="841">
          <cell r="E841">
            <v>36175</v>
          </cell>
          <cell r="F841">
            <v>198.65679815602562</v>
          </cell>
        </row>
        <row r="842">
          <cell r="E842">
            <v>36176</v>
          </cell>
          <cell r="F842">
            <v>205.98878969393081</v>
          </cell>
        </row>
        <row r="843">
          <cell r="E843">
            <v>36177</v>
          </cell>
          <cell r="F843">
            <v>217.20317621586219</v>
          </cell>
        </row>
        <row r="844">
          <cell r="E844">
            <v>36178</v>
          </cell>
          <cell r="F844">
            <v>235.6330861041497</v>
          </cell>
        </row>
        <row r="845">
          <cell r="E845">
            <v>36179</v>
          </cell>
          <cell r="F845">
            <v>252.31456788541982</v>
          </cell>
        </row>
        <row r="846">
          <cell r="E846">
            <v>36180</v>
          </cell>
          <cell r="F846">
            <v>237.26328666844893</v>
          </cell>
        </row>
        <row r="847">
          <cell r="E847">
            <v>36181</v>
          </cell>
          <cell r="F847">
            <v>236.85162742604916</v>
          </cell>
        </row>
        <row r="848">
          <cell r="E848">
            <v>36182</v>
          </cell>
          <cell r="F848">
            <v>210.26625313105069</v>
          </cell>
        </row>
        <row r="849">
          <cell r="E849">
            <v>36183</v>
          </cell>
          <cell r="F849">
            <v>179.56134470239158</v>
          </cell>
        </row>
        <row r="850">
          <cell r="E850">
            <v>36184</v>
          </cell>
          <cell r="F850">
            <v>145.58872327402059</v>
          </cell>
        </row>
        <row r="851">
          <cell r="E851">
            <v>36185</v>
          </cell>
          <cell r="F851">
            <v>125.04753122460897</v>
          </cell>
        </row>
        <row r="852">
          <cell r="E852">
            <v>36186</v>
          </cell>
          <cell r="F852">
            <v>112.84019044273919</v>
          </cell>
        </row>
        <row r="853">
          <cell r="E853">
            <v>36187</v>
          </cell>
          <cell r="F853">
            <v>104.69395803586849</v>
          </cell>
        </row>
        <row r="854">
          <cell r="E854">
            <v>36188</v>
          </cell>
          <cell r="F854">
            <v>103.47394112413895</v>
          </cell>
        </row>
        <row r="855">
          <cell r="E855">
            <v>36189</v>
          </cell>
          <cell r="F855">
            <v>91.115628686648051</v>
          </cell>
        </row>
        <row r="856">
          <cell r="E856">
            <v>36190</v>
          </cell>
          <cell r="F856">
            <v>68.598169925018738</v>
          </cell>
        </row>
        <row r="857">
          <cell r="E857">
            <v>36191</v>
          </cell>
          <cell r="F857">
            <v>28.344463704257578</v>
          </cell>
        </row>
        <row r="858">
          <cell r="E858">
            <v>36192</v>
          </cell>
          <cell r="F858">
            <v>21.007561384989458</v>
          </cell>
        </row>
        <row r="859">
          <cell r="E859">
            <v>36193</v>
          </cell>
          <cell r="F859">
            <v>2.4156579852879076</v>
          </cell>
        </row>
        <row r="860">
          <cell r="E860">
            <v>36194</v>
          </cell>
          <cell r="F860">
            <v>-23.036610591370845</v>
          </cell>
        </row>
        <row r="861">
          <cell r="E861">
            <v>36195</v>
          </cell>
          <cell r="F861">
            <v>-30.996557365351691</v>
          </cell>
        </row>
        <row r="862">
          <cell r="E862">
            <v>36196</v>
          </cell>
          <cell r="F862">
            <v>-31.139462223252849</v>
          </cell>
        </row>
        <row r="863">
          <cell r="E863">
            <v>36197</v>
          </cell>
          <cell r="F863">
            <v>-19.253918765592971</v>
          </cell>
        </row>
        <row r="864">
          <cell r="E864">
            <v>36198</v>
          </cell>
          <cell r="F864">
            <v>-85.656622310390958</v>
          </cell>
        </row>
        <row r="865">
          <cell r="E865">
            <v>36199</v>
          </cell>
          <cell r="F865">
            <v>-120.41636212274898</v>
          </cell>
        </row>
        <row r="866">
          <cell r="E866">
            <v>36200</v>
          </cell>
          <cell r="F866">
            <v>-135.31241940159634</v>
          </cell>
        </row>
        <row r="867">
          <cell r="E867">
            <v>36201</v>
          </cell>
          <cell r="F867">
            <v>-159.74985875001585</v>
          </cell>
        </row>
        <row r="868">
          <cell r="E868">
            <v>36202</v>
          </cell>
          <cell r="F868">
            <v>-174.67006180999851</v>
          </cell>
        </row>
        <row r="869">
          <cell r="E869">
            <v>36203</v>
          </cell>
          <cell r="F869">
            <v>-185.78101083790716</v>
          </cell>
        </row>
        <row r="870">
          <cell r="E870">
            <v>36204</v>
          </cell>
          <cell r="F870">
            <v>-186.76185041310782</v>
          </cell>
        </row>
        <row r="871">
          <cell r="E871">
            <v>36205</v>
          </cell>
          <cell r="F871">
            <v>-200.45035749381896</v>
          </cell>
        </row>
        <row r="872">
          <cell r="E872">
            <v>36206</v>
          </cell>
          <cell r="F872">
            <v>-208.53152569120539</v>
          </cell>
        </row>
        <row r="873">
          <cell r="E873">
            <v>36207</v>
          </cell>
          <cell r="F873">
            <v>-215.26756341297551</v>
          </cell>
        </row>
        <row r="874">
          <cell r="E874">
            <v>36208</v>
          </cell>
          <cell r="F874">
            <v>-211.51322742918637</v>
          </cell>
        </row>
        <row r="875">
          <cell r="E875">
            <v>36209</v>
          </cell>
          <cell r="F875">
            <v>-210.67491142867766</v>
          </cell>
        </row>
        <row r="876">
          <cell r="E876">
            <v>36210</v>
          </cell>
          <cell r="F876">
            <v>-213.18952045552578</v>
          </cell>
        </row>
        <row r="877">
          <cell r="E877">
            <v>36211</v>
          </cell>
          <cell r="F877">
            <v>-208.89524604380676</v>
          </cell>
        </row>
        <row r="878">
          <cell r="E878">
            <v>36212</v>
          </cell>
          <cell r="F878">
            <v>-213.25421186496533</v>
          </cell>
        </row>
        <row r="879">
          <cell r="E879">
            <v>36213</v>
          </cell>
          <cell r="F879">
            <v>-237.17613581282421</v>
          </cell>
        </row>
        <row r="880">
          <cell r="E880">
            <v>36214</v>
          </cell>
          <cell r="F880">
            <v>-246.12647027628373</v>
          </cell>
        </row>
        <row r="881">
          <cell r="E881">
            <v>36215</v>
          </cell>
          <cell r="F881">
            <v>-253.98082259560397</v>
          </cell>
        </row>
        <row r="882">
          <cell r="E882">
            <v>36216</v>
          </cell>
          <cell r="F882">
            <v>-256.45321233594586</v>
          </cell>
        </row>
        <row r="883">
          <cell r="E883">
            <v>36217</v>
          </cell>
          <cell r="F883">
            <v>-252.85058340293654</v>
          </cell>
        </row>
        <row r="884">
          <cell r="E884">
            <v>36218</v>
          </cell>
          <cell r="F884">
            <v>-172.68402627596515</v>
          </cell>
        </row>
        <row r="885">
          <cell r="E885">
            <v>36219</v>
          </cell>
          <cell r="F885">
            <v>-144.62126847538275</v>
          </cell>
        </row>
        <row r="886">
          <cell r="E886">
            <v>36220</v>
          </cell>
          <cell r="F886">
            <v>-124.36148232270352</v>
          </cell>
        </row>
        <row r="887">
          <cell r="E887">
            <v>36221</v>
          </cell>
          <cell r="F887">
            <v>-108.80237151475558</v>
          </cell>
        </row>
        <row r="888">
          <cell r="E888">
            <v>36222</v>
          </cell>
          <cell r="F888">
            <v>-101.4117754504914</v>
          </cell>
        </row>
        <row r="889">
          <cell r="E889">
            <v>36223</v>
          </cell>
          <cell r="F889">
            <v>-96.702325065254627</v>
          </cell>
        </row>
        <row r="890">
          <cell r="E890">
            <v>36224</v>
          </cell>
          <cell r="F890">
            <v>-91.140283774891941</v>
          </cell>
        </row>
        <row r="891">
          <cell r="E891">
            <v>36225</v>
          </cell>
          <cell r="F891">
            <v>-81.529306160660781</v>
          </cell>
        </row>
        <row r="892">
          <cell r="E892">
            <v>36226</v>
          </cell>
          <cell r="F892">
            <v>-66.041503795244353</v>
          </cell>
        </row>
        <row r="893">
          <cell r="E893">
            <v>36227</v>
          </cell>
          <cell r="F893">
            <v>-46.078777160622849</v>
          </cell>
        </row>
        <row r="894">
          <cell r="E894">
            <v>36228</v>
          </cell>
          <cell r="F894">
            <v>-40.864176699504242</v>
          </cell>
        </row>
        <row r="895">
          <cell r="E895">
            <v>36229</v>
          </cell>
          <cell r="F895">
            <v>-21.161500296584563</v>
          </cell>
        </row>
        <row r="896">
          <cell r="E896">
            <v>36230</v>
          </cell>
          <cell r="F896">
            <v>-15.969053913424432</v>
          </cell>
        </row>
        <row r="897">
          <cell r="E897">
            <v>36231</v>
          </cell>
          <cell r="F897">
            <v>-9.6551267419254145</v>
          </cell>
        </row>
        <row r="898">
          <cell r="E898">
            <v>36232</v>
          </cell>
          <cell r="F898">
            <v>0.8880754280344263</v>
          </cell>
        </row>
        <row r="899">
          <cell r="E899">
            <v>36233</v>
          </cell>
          <cell r="F899">
            <v>43.037224900355795</v>
          </cell>
        </row>
        <row r="900">
          <cell r="E900">
            <v>36234</v>
          </cell>
          <cell r="F900">
            <v>67.723431183954744</v>
          </cell>
        </row>
        <row r="901">
          <cell r="E901">
            <v>36235</v>
          </cell>
          <cell r="F901">
            <v>82.009032152676809</v>
          </cell>
        </row>
        <row r="902">
          <cell r="E902">
            <v>36236</v>
          </cell>
          <cell r="F902">
            <v>82.847729597531725</v>
          </cell>
        </row>
        <row r="903">
          <cell r="E903">
            <v>36237</v>
          </cell>
          <cell r="F903">
            <v>84.865040498265444</v>
          </cell>
        </row>
        <row r="904">
          <cell r="E904">
            <v>36238</v>
          </cell>
          <cell r="F904">
            <v>92.051531843733756</v>
          </cell>
        </row>
        <row r="905">
          <cell r="E905">
            <v>36239</v>
          </cell>
          <cell r="F905">
            <v>106.75901365515529</v>
          </cell>
        </row>
        <row r="906">
          <cell r="E906">
            <v>36240</v>
          </cell>
          <cell r="F906">
            <v>105.26342809262678</v>
          </cell>
        </row>
        <row r="907">
          <cell r="E907">
            <v>36241</v>
          </cell>
          <cell r="F907">
            <v>98.894108501715891</v>
          </cell>
        </row>
        <row r="908">
          <cell r="E908">
            <v>36242</v>
          </cell>
          <cell r="F908">
            <v>91.845280566416477</v>
          </cell>
        </row>
        <row r="909">
          <cell r="E909">
            <v>36243</v>
          </cell>
          <cell r="F909">
            <v>91.204917098455553</v>
          </cell>
        </row>
        <row r="910">
          <cell r="E910">
            <v>36244</v>
          </cell>
          <cell r="F910">
            <v>80.690319103487127</v>
          </cell>
        </row>
        <row r="911">
          <cell r="E911">
            <v>36245</v>
          </cell>
          <cell r="F911">
            <v>71.053203299636152</v>
          </cell>
        </row>
        <row r="912">
          <cell r="E912">
            <v>36246</v>
          </cell>
          <cell r="F912">
            <v>68.739092252139017</v>
          </cell>
        </row>
        <row r="913">
          <cell r="E913">
            <v>36247</v>
          </cell>
          <cell r="F913">
            <v>61.56424035605778</v>
          </cell>
        </row>
        <row r="914">
          <cell r="E914">
            <v>36248</v>
          </cell>
          <cell r="F914">
            <v>65.13371757693676</v>
          </cell>
        </row>
        <row r="915">
          <cell r="E915">
            <v>36249</v>
          </cell>
          <cell r="F915">
            <v>66.095478913577608</v>
          </cell>
        </row>
        <row r="916">
          <cell r="E916">
            <v>36250</v>
          </cell>
          <cell r="F916">
            <v>63.324729949776156</v>
          </cell>
        </row>
        <row r="917">
          <cell r="E917">
            <v>36251</v>
          </cell>
          <cell r="F917">
            <v>85.143349630237935</v>
          </cell>
        </row>
        <row r="918">
          <cell r="E918">
            <v>36252</v>
          </cell>
          <cell r="F918">
            <v>101.31624925794677</v>
          </cell>
        </row>
        <row r="919">
          <cell r="E919">
            <v>36253</v>
          </cell>
          <cell r="F919">
            <v>106.75419250330924</v>
          </cell>
        </row>
        <row r="920">
          <cell r="E920">
            <v>36254</v>
          </cell>
          <cell r="F920">
            <v>114.48123142086843</v>
          </cell>
        </row>
        <row r="921">
          <cell r="E921">
            <v>36255</v>
          </cell>
          <cell r="F921">
            <v>117.21175116658742</v>
          </cell>
        </row>
        <row r="922">
          <cell r="E922">
            <v>36256</v>
          </cell>
          <cell r="F922">
            <v>116.80392684673097</v>
          </cell>
        </row>
        <row r="923">
          <cell r="E923">
            <v>36257</v>
          </cell>
          <cell r="F923">
            <v>119.3505695771928</v>
          </cell>
        </row>
        <row r="924">
          <cell r="E924">
            <v>36258</v>
          </cell>
          <cell r="F924">
            <v>115.59403883610139</v>
          </cell>
        </row>
        <row r="925">
          <cell r="E925">
            <v>36259</v>
          </cell>
          <cell r="F925">
            <v>94.970531509221473</v>
          </cell>
        </row>
        <row r="926">
          <cell r="E926">
            <v>36260</v>
          </cell>
          <cell r="F926">
            <v>93.763254956866149</v>
          </cell>
        </row>
        <row r="927">
          <cell r="E927">
            <v>36261</v>
          </cell>
          <cell r="F927">
            <v>99.950260814215653</v>
          </cell>
        </row>
        <row r="928">
          <cell r="E928">
            <v>36262</v>
          </cell>
          <cell r="F928">
            <v>121.15018991766738</v>
          </cell>
        </row>
        <row r="929">
          <cell r="E929">
            <v>36263</v>
          </cell>
          <cell r="F929">
            <v>133.37222832299813</v>
          </cell>
        </row>
        <row r="930">
          <cell r="E930">
            <v>36264</v>
          </cell>
          <cell r="F930">
            <v>156.08322057020632</v>
          </cell>
        </row>
        <row r="931">
          <cell r="E931">
            <v>36265</v>
          </cell>
          <cell r="F931">
            <v>183.8933355975787</v>
          </cell>
        </row>
        <row r="932">
          <cell r="E932">
            <v>36266</v>
          </cell>
          <cell r="F932">
            <v>194.0854165793935</v>
          </cell>
        </row>
        <row r="933">
          <cell r="E933">
            <v>36267</v>
          </cell>
          <cell r="F933">
            <v>187.53950984277617</v>
          </cell>
        </row>
        <row r="934">
          <cell r="E934">
            <v>36268</v>
          </cell>
          <cell r="F934">
            <v>192.39964772913299</v>
          </cell>
        </row>
        <row r="935">
          <cell r="E935">
            <v>36269</v>
          </cell>
          <cell r="F935">
            <v>179.66951825583419</v>
          </cell>
        </row>
        <row r="936">
          <cell r="E936">
            <v>36270</v>
          </cell>
          <cell r="F936">
            <v>194.20751363163254</v>
          </cell>
        </row>
        <row r="937">
          <cell r="E937">
            <v>36271</v>
          </cell>
          <cell r="F937">
            <v>186.2596503442528</v>
          </cell>
        </row>
        <row r="938">
          <cell r="E938">
            <v>36272</v>
          </cell>
          <cell r="F938">
            <v>182.13477763330229</v>
          </cell>
        </row>
        <row r="939">
          <cell r="E939">
            <v>36273</v>
          </cell>
          <cell r="F939">
            <v>181.65081857652513</v>
          </cell>
        </row>
        <row r="940">
          <cell r="E940">
            <v>36274</v>
          </cell>
          <cell r="F940">
            <v>172.14547741944443</v>
          </cell>
        </row>
        <row r="941">
          <cell r="E941">
            <v>36275</v>
          </cell>
          <cell r="F941">
            <v>172.93176585810761</v>
          </cell>
        </row>
        <row r="942">
          <cell r="E942">
            <v>36276</v>
          </cell>
          <cell r="F942">
            <v>185.32599693658631</v>
          </cell>
        </row>
        <row r="943">
          <cell r="E943">
            <v>36277</v>
          </cell>
          <cell r="F943">
            <v>185.11538472424763</v>
          </cell>
        </row>
        <row r="944">
          <cell r="E944">
            <v>36278</v>
          </cell>
          <cell r="F944">
            <v>197.32079473135673</v>
          </cell>
        </row>
        <row r="945">
          <cell r="E945">
            <v>36279</v>
          </cell>
          <cell r="F945">
            <v>228.58371134195659</v>
          </cell>
        </row>
        <row r="946">
          <cell r="E946">
            <v>36280</v>
          </cell>
          <cell r="F946">
            <v>243.57775596414831</v>
          </cell>
        </row>
        <row r="947">
          <cell r="E947">
            <v>36281</v>
          </cell>
          <cell r="F947">
            <v>265.54070790945843</v>
          </cell>
        </row>
        <row r="948">
          <cell r="E948">
            <v>36282</v>
          </cell>
          <cell r="F948">
            <v>275.10474548106686</v>
          </cell>
        </row>
        <row r="949">
          <cell r="E949">
            <v>36283</v>
          </cell>
          <cell r="F949">
            <v>256.58402430816022</v>
          </cell>
        </row>
        <row r="950">
          <cell r="E950">
            <v>36284</v>
          </cell>
          <cell r="F950">
            <v>263.13170394506778</v>
          </cell>
        </row>
        <row r="951">
          <cell r="E951">
            <v>36285</v>
          </cell>
          <cell r="F951">
            <v>258.32911235925894</v>
          </cell>
        </row>
        <row r="952">
          <cell r="E952">
            <v>36286</v>
          </cell>
          <cell r="F952">
            <v>244.57909965646104</v>
          </cell>
        </row>
        <row r="953">
          <cell r="E953">
            <v>36287</v>
          </cell>
          <cell r="F953">
            <v>248.94015639230201</v>
          </cell>
        </row>
        <row r="954">
          <cell r="E954">
            <v>36288</v>
          </cell>
          <cell r="F954">
            <v>280.42797498126311</v>
          </cell>
        </row>
        <row r="955">
          <cell r="E955">
            <v>36289</v>
          </cell>
          <cell r="F955">
            <v>283.90743836764341</v>
          </cell>
        </row>
        <row r="956">
          <cell r="E956">
            <v>36290</v>
          </cell>
          <cell r="F956">
            <v>246.77469345986356</v>
          </cell>
        </row>
        <row r="957">
          <cell r="E957">
            <v>36291</v>
          </cell>
          <cell r="F957">
            <v>224.18098443648341</v>
          </cell>
        </row>
        <row r="958">
          <cell r="E958">
            <v>36292</v>
          </cell>
          <cell r="F958">
            <v>229.42912118675486</v>
          </cell>
        </row>
        <row r="959">
          <cell r="E959">
            <v>36293</v>
          </cell>
          <cell r="F959">
            <v>230.80074118810444</v>
          </cell>
        </row>
        <row r="960">
          <cell r="E960">
            <v>36294</v>
          </cell>
          <cell r="F960">
            <v>253.38077648378567</v>
          </cell>
        </row>
        <row r="961">
          <cell r="E961">
            <v>36295</v>
          </cell>
          <cell r="F961">
            <v>266.76635303658441</v>
          </cell>
        </row>
        <row r="962">
          <cell r="E962">
            <v>36296</v>
          </cell>
          <cell r="F962">
            <v>267.08273102255407</v>
          </cell>
        </row>
        <row r="963">
          <cell r="E963">
            <v>36297</v>
          </cell>
          <cell r="F963">
            <v>263.8425451372641</v>
          </cell>
        </row>
        <row r="964">
          <cell r="E964">
            <v>36298</v>
          </cell>
          <cell r="F964">
            <v>235.69531779425415</v>
          </cell>
        </row>
        <row r="965">
          <cell r="E965">
            <v>36299</v>
          </cell>
          <cell r="F965">
            <v>213.52785205695363</v>
          </cell>
        </row>
        <row r="966">
          <cell r="E966">
            <v>36300</v>
          </cell>
          <cell r="F966">
            <v>200.94750246412332</v>
          </cell>
        </row>
        <row r="967">
          <cell r="E967">
            <v>36301</v>
          </cell>
          <cell r="F967">
            <v>199.64628122601243</v>
          </cell>
        </row>
        <row r="968">
          <cell r="E968">
            <v>36302</v>
          </cell>
          <cell r="F968">
            <v>200.72196105448347</v>
          </cell>
        </row>
        <row r="969">
          <cell r="E969">
            <v>36303</v>
          </cell>
          <cell r="F969">
            <v>228.41305566529263</v>
          </cell>
        </row>
        <row r="970">
          <cell r="E970">
            <v>36304</v>
          </cell>
          <cell r="F970">
            <v>218.8582383482717</v>
          </cell>
        </row>
        <row r="971">
          <cell r="E971">
            <v>36305</v>
          </cell>
          <cell r="F971">
            <v>212.43792715893142</v>
          </cell>
        </row>
        <row r="972">
          <cell r="E972">
            <v>36306</v>
          </cell>
          <cell r="F972">
            <v>227.03620592898187</v>
          </cell>
        </row>
        <row r="973">
          <cell r="E973">
            <v>36307</v>
          </cell>
          <cell r="F973">
            <v>239.91118657389234</v>
          </cell>
        </row>
        <row r="974">
          <cell r="E974">
            <v>36308</v>
          </cell>
          <cell r="F974">
            <v>223.87336798497927</v>
          </cell>
        </row>
        <row r="975">
          <cell r="E975">
            <v>36309</v>
          </cell>
          <cell r="F975">
            <v>242.84390459864881</v>
          </cell>
        </row>
        <row r="976">
          <cell r="E976">
            <v>36310</v>
          </cell>
          <cell r="F976">
            <v>277.66358526195654</v>
          </cell>
        </row>
        <row r="977">
          <cell r="E977">
            <v>36311</v>
          </cell>
          <cell r="F977">
            <v>241.72733856552804</v>
          </cell>
        </row>
        <row r="978">
          <cell r="E978">
            <v>36312</v>
          </cell>
          <cell r="F978">
            <v>199.02582350386729</v>
          </cell>
        </row>
        <row r="979">
          <cell r="E979">
            <v>36313</v>
          </cell>
          <cell r="F979">
            <v>178.26938478024204</v>
          </cell>
        </row>
        <row r="980">
          <cell r="E980">
            <v>36314</v>
          </cell>
          <cell r="F980">
            <v>144.76156141574938</v>
          </cell>
        </row>
        <row r="981">
          <cell r="E981">
            <v>36315</v>
          </cell>
          <cell r="F981">
            <v>113.40013590509989</v>
          </cell>
        </row>
        <row r="982">
          <cell r="E982">
            <v>36316</v>
          </cell>
          <cell r="F982">
            <v>76.058725748200231</v>
          </cell>
        </row>
        <row r="983">
          <cell r="E983">
            <v>36317</v>
          </cell>
          <cell r="F983">
            <v>29.590170101759213</v>
          </cell>
        </row>
        <row r="984">
          <cell r="E984">
            <v>36318</v>
          </cell>
          <cell r="F984">
            <v>-1.4378065811488341</v>
          </cell>
        </row>
        <row r="985">
          <cell r="E985">
            <v>36319</v>
          </cell>
          <cell r="F985">
            <v>-31.080767816207299</v>
          </cell>
        </row>
        <row r="986">
          <cell r="E986">
            <v>36320</v>
          </cell>
          <cell r="F986">
            <v>-22.565576755547227</v>
          </cell>
        </row>
        <row r="987">
          <cell r="E987">
            <v>36321</v>
          </cell>
          <cell r="F987">
            <v>-39.221560718529872</v>
          </cell>
        </row>
        <row r="988">
          <cell r="E988">
            <v>36322</v>
          </cell>
          <cell r="F988">
            <v>-44.77070882343105</v>
          </cell>
        </row>
        <row r="989">
          <cell r="E989">
            <v>36323</v>
          </cell>
          <cell r="F989">
            <v>-34.270708823480163</v>
          </cell>
        </row>
        <row r="990">
          <cell r="E990">
            <v>36324</v>
          </cell>
          <cell r="F990">
            <v>-24.970708823479072</v>
          </cell>
        </row>
        <row r="991">
          <cell r="E991">
            <v>36325</v>
          </cell>
          <cell r="F991">
            <v>-13.722423531020468</v>
          </cell>
        </row>
        <row r="992">
          <cell r="E992">
            <v>36326</v>
          </cell>
          <cell r="F992">
            <v>-15.251898516529764</v>
          </cell>
        </row>
        <row r="993">
          <cell r="E993">
            <v>36327</v>
          </cell>
          <cell r="F993">
            <v>-46.285617774312414</v>
          </cell>
        </row>
        <row r="994">
          <cell r="E994">
            <v>36328</v>
          </cell>
          <cell r="F994">
            <v>-99.120653469733952</v>
          </cell>
        </row>
        <row r="995">
          <cell r="E995">
            <v>36329</v>
          </cell>
          <cell r="F995">
            <v>-146.68788862327165</v>
          </cell>
        </row>
        <row r="996">
          <cell r="E996">
            <v>36330</v>
          </cell>
          <cell r="F996">
            <v>-178.17484462637185</v>
          </cell>
        </row>
        <row r="997">
          <cell r="E997">
            <v>36331</v>
          </cell>
          <cell r="F997">
            <v>-159.21303942097256</v>
          </cell>
        </row>
        <row r="998">
          <cell r="E998">
            <v>36332</v>
          </cell>
          <cell r="F998">
            <v>-183.24151666286889</v>
          </cell>
        </row>
        <row r="999">
          <cell r="E999">
            <v>36333</v>
          </cell>
          <cell r="F999">
            <v>-214.04304798294106</v>
          </cell>
        </row>
        <row r="1000">
          <cell r="E1000">
            <v>36334</v>
          </cell>
          <cell r="F1000">
            <v>-191.70943101430203</v>
          </cell>
        </row>
        <row r="1001">
          <cell r="E1001">
            <v>36335</v>
          </cell>
          <cell r="F1001">
            <v>-158.15149872512302</v>
          </cell>
        </row>
        <row r="1002">
          <cell r="E1002">
            <v>36336</v>
          </cell>
          <cell r="F1002">
            <v>-121.72192269996231</v>
          </cell>
        </row>
        <row r="1003">
          <cell r="E1003">
            <v>36337</v>
          </cell>
          <cell r="F1003">
            <v>-68.115350181658869</v>
          </cell>
        </row>
        <row r="1004">
          <cell r="E1004">
            <v>36338</v>
          </cell>
          <cell r="F1004">
            <v>-11.802094062612014</v>
          </cell>
        </row>
        <row r="1005">
          <cell r="E1005">
            <v>36339</v>
          </cell>
          <cell r="F1005">
            <v>26.936610846436452</v>
          </cell>
        </row>
        <row r="1006">
          <cell r="E1006">
            <v>36340</v>
          </cell>
          <cell r="F1006">
            <v>36.32344215502053</v>
          </cell>
        </row>
        <row r="1007">
          <cell r="E1007">
            <v>36341</v>
          </cell>
          <cell r="F1007">
            <v>60.479426117946787</v>
          </cell>
        </row>
        <row r="1008">
          <cell r="E1008">
            <v>36342</v>
          </cell>
          <cell r="F1008">
            <v>68.154683373035368</v>
          </cell>
        </row>
        <row r="1009">
          <cell r="E1009">
            <v>36343</v>
          </cell>
          <cell r="F1009">
            <v>71.599334558595729</v>
          </cell>
        </row>
        <row r="1010">
          <cell r="E1010">
            <v>36344</v>
          </cell>
          <cell r="F1010">
            <v>74.499334558597184</v>
          </cell>
        </row>
        <row r="1011">
          <cell r="E1011">
            <v>36345</v>
          </cell>
          <cell r="F1011">
            <v>66.449334558650662</v>
          </cell>
        </row>
        <row r="1012">
          <cell r="E1012">
            <v>36346</v>
          </cell>
          <cell r="F1012">
            <v>64.688470038910964</v>
          </cell>
        </row>
        <row r="1013">
          <cell r="E1013">
            <v>36347</v>
          </cell>
          <cell r="F1013">
            <v>83.296725760121262</v>
          </cell>
        </row>
        <row r="1014">
          <cell r="E1014">
            <v>36348</v>
          </cell>
          <cell r="F1014">
            <v>114.24711626007229</v>
          </cell>
        </row>
        <row r="1015">
          <cell r="E1015">
            <v>36349</v>
          </cell>
          <cell r="F1015">
            <v>154.42918090206149</v>
          </cell>
        </row>
        <row r="1016">
          <cell r="E1016">
            <v>36350</v>
          </cell>
          <cell r="F1016">
            <v>180.08734434415419</v>
          </cell>
        </row>
        <row r="1017">
          <cell r="E1017">
            <v>36351</v>
          </cell>
          <cell r="F1017">
            <v>210.138873926202</v>
          </cell>
        </row>
        <row r="1018">
          <cell r="E1018">
            <v>36352</v>
          </cell>
          <cell r="F1018">
            <v>270.28883487675193</v>
          </cell>
        </row>
        <row r="1019">
          <cell r="E1019">
            <v>36353</v>
          </cell>
          <cell r="F1019">
            <v>299.77644858168242</v>
          </cell>
        </row>
        <row r="1020">
          <cell r="E1020">
            <v>36354</v>
          </cell>
          <cell r="F1020">
            <v>292.22393780985658</v>
          </cell>
        </row>
        <row r="1021">
          <cell r="E1021">
            <v>36355</v>
          </cell>
          <cell r="F1021">
            <v>273.5354526337851</v>
          </cell>
        </row>
        <row r="1022">
          <cell r="E1022">
            <v>36356</v>
          </cell>
          <cell r="F1022">
            <v>265.83399091488536</v>
          </cell>
        </row>
        <row r="1023">
          <cell r="E1023">
            <v>36357</v>
          </cell>
          <cell r="F1023">
            <v>260.91191391436405</v>
          </cell>
        </row>
        <row r="1024">
          <cell r="E1024">
            <v>36358</v>
          </cell>
          <cell r="F1024">
            <v>248.75283825974475</v>
          </cell>
        </row>
        <row r="1025">
          <cell r="E1025">
            <v>36359</v>
          </cell>
          <cell r="F1025">
            <v>237.06879974068215</v>
          </cell>
        </row>
        <row r="1026">
          <cell r="E1026">
            <v>36360</v>
          </cell>
          <cell r="F1026">
            <v>208.95802006978192</v>
          </cell>
        </row>
        <row r="1027">
          <cell r="E1027">
            <v>36361</v>
          </cell>
          <cell r="F1027">
            <v>180.07616474357019</v>
          </cell>
        </row>
        <row r="1028">
          <cell r="E1028">
            <v>36362</v>
          </cell>
          <cell r="F1028">
            <v>156.82004945111839</v>
          </cell>
        </row>
        <row r="1029">
          <cell r="E1029">
            <v>36363</v>
          </cell>
          <cell r="F1029">
            <v>132.20956181881229</v>
          </cell>
        </row>
        <row r="1030">
          <cell r="E1030">
            <v>36364</v>
          </cell>
          <cell r="F1030">
            <v>127.55956181885995</v>
          </cell>
        </row>
        <row r="1031">
          <cell r="E1031">
            <v>36365</v>
          </cell>
          <cell r="F1031">
            <v>120.8595618188574</v>
          </cell>
        </row>
        <row r="1032">
          <cell r="E1032">
            <v>36366</v>
          </cell>
          <cell r="F1032">
            <v>113.6595618189076</v>
          </cell>
        </row>
        <row r="1033">
          <cell r="E1033">
            <v>36367</v>
          </cell>
          <cell r="F1033">
            <v>118.29191421569703</v>
          </cell>
        </row>
        <row r="1034">
          <cell r="E1034">
            <v>36368</v>
          </cell>
          <cell r="F1034">
            <v>114.82655941116718</v>
          </cell>
        </row>
        <row r="1035">
          <cell r="E1035">
            <v>36369</v>
          </cell>
          <cell r="F1035">
            <v>105.56172992271786</v>
          </cell>
        </row>
        <row r="1036">
          <cell r="E1036">
            <v>36370</v>
          </cell>
          <cell r="F1036">
            <v>104.56670211009987</v>
          </cell>
        </row>
        <row r="1037">
          <cell r="E1037">
            <v>36371</v>
          </cell>
          <cell r="F1037">
            <v>117.0987882472491</v>
          </cell>
        </row>
        <row r="1038">
          <cell r="E1038">
            <v>36372</v>
          </cell>
          <cell r="F1038">
            <v>132.80443888322043</v>
          </cell>
        </row>
        <row r="1039">
          <cell r="E1039">
            <v>36373</v>
          </cell>
          <cell r="F1039">
            <v>144.71958054389142</v>
          </cell>
        </row>
        <row r="1040">
          <cell r="E1040">
            <v>36374</v>
          </cell>
          <cell r="F1040">
            <v>141.86968170795808</v>
          </cell>
        </row>
        <row r="1041">
          <cell r="E1041">
            <v>36375</v>
          </cell>
          <cell r="F1041">
            <v>137.86024676583293</v>
          </cell>
        </row>
        <row r="1042">
          <cell r="E1042">
            <v>36376</v>
          </cell>
          <cell r="F1042">
            <v>144.35802069445344</v>
          </cell>
        </row>
        <row r="1043">
          <cell r="E1043">
            <v>36377</v>
          </cell>
          <cell r="F1043">
            <v>154.14411805341297</v>
          </cell>
        </row>
        <row r="1044">
          <cell r="E1044">
            <v>36378</v>
          </cell>
          <cell r="F1044">
            <v>164.90831959557545</v>
          </cell>
        </row>
        <row r="1045">
          <cell r="E1045">
            <v>36379</v>
          </cell>
          <cell r="F1045">
            <v>158.98916368019491</v>
          </cell>
        </row>
        <row r="1046">
          <cell r="E1046">
            <v>36380</v>
          </cell>
          <cell r="F1046">
            <v>181.62827057473442</v>
          </cell>
        </row>
        <row r="1047">
          <cell r="E1047">
            <v>36381</v>
          </cell>
          <cell r="F1047">
            <v>214.6361257539811</v>
          </cell>
        </row>
        <row r="1048">
          <cell r="E1048">
            <v>36382</v>
          </cell>
          <cell r="F1048">
            <v>235.53429837476688</v>
          </cell>
        </row>
        <row r="1049">
          <cell r="E1049">
            <v>36383</v>
          </cell>
          <cell r="F1049">
            <v>243.01757356320741</v>
          </cell>
        </row>
        <row r="1050">
          <cell r="E1050">
            <v>36384</v>
          </cell>
          <cell r="F1050">
            <v>237.48387951712903</v>
          </cell>
        </row>
        <row r="1051">
          <cell r="E1051">
            <v>36385</v>
          </cell>
          <cell r="F1051">
            <v>228.38387951707773</v>
          </cell>
        </row>
        <row r="1052">
          <cell r="E1052">
            <v>36386</v>
          </cell>
          <cell r="F1052">
            <v>225.98387951702716</v>
          </cell>
        </row>
        <row r="1053">
          <cell r="E1053">
            <v>36387</v>
          </cell>
          <cell r="F1053">
            <v>212.43387951697878</v>
          </cell>
        </row>
        <row r="1054">
          <cell r="E1054">
            <v>36388</v>
          </cell>
          <cell r="F1054">
            <v>199.93387951692966</v>
          </cell>
        </row>
        <row r="1055">
          <cell r="E1055">
            <v>36389</v>
          </cell>
          <cell r="F1055">
            <v>197.48387951687801</v>
          </cell>
        </row>
        <row r="1056">
          <cell r="E1056">
            <v>36390</v>
          </cell>
          <cell r="F1056">
            <v>187.18073512997762</v>
          </cell>
        </row>
        <row r="1057">
          <cell r="E1057">
            <v>36391</v>
          </cell>
          <cell r="F1057">
            <v>163.72319682780653</v>
          </cell>
        </row>
        <row r="1058">
          <cell r="E1058">
            <v>36392</v>
          </cell>
          <cell r="F1058">
            <v>122.64837632371564</v>
          </cell>
        </row>
        <row r="1059">
          <cell r="E1059">
            <v>36393</v>
          </cell>
          <cell r="F1059">
            <v>109.9332346630963</v>
          </cell>
        </row>
        <row r="1060">
          <cell r="E1060">
            <v>36394</v>
          </cell>
          <cell r="F1060">
            <v>117.13082346527517</v>
          </cell>
        </row>
        <row r="1061">
          <cell r="E1061">
            <v>36395</v>
          </cell>
          <cell r="F1061">
            <v>125.65914754097503</v>
          </cell>
        </row>
        <row r="1062">
          <cell r="E1062">
            <v>36396</v>
          </cell>
          <cell r="F1062">
            <v>118.16520285521619</v>
          </cell>
        </row>
        <row r="1063">
          <cell r="E1063">
            <v>36397</v>
          </cell>
          <cell r="F1063">
            <v>106.37788133823597</v>
          </cell>
        </row>
        <row r="1064">
          <cell r="E1064">
            <v>36398</v>
          </cell>
          <cell r="F1064">
            <v>99.787017198696049</v>
          </cell>
        </row>
        <row r="1065">
          <cell r="E1065">
            <v>36399</v>
          </cell>
          <cell r="F1065">
            <v>112.02163665233456</v>
          </cell>
        </row>
        <row r="1066">
          <cell r="E1066">
            <v>36400</v>
          </cell>
          <cell r="F1066">
            <v>96.202829485353504</v>
          </cell>
        </row>
        <row r="1067">
          <cell r="E1067">
            <v>36401</v>
          </cell>
          <cell r="F1067">
            <v>72.589615027485706</v>
          </cell>
        </row>
        <row r="1068">
          <cell r="E1068">
            <v>36402</v>
          </cell>
          <cell r="F1068">
            <v>59.671350202039321</v>
          </cell>
        </row>
        <row r="1069">
          <cell r="E1069">
            <v>36403</v>
          </cell>
          <cell r="F1069">
            <v>39.553911460399831</v>
          </cell>
        </row>
        <row r="1070">
          <cell r="E1070">
            <v>36404</v>
          </cell>
          <cell r="F1070">
            <v>33.880720702522012</v>
          </cell>
        </row>
        <row r="1071">
          <cell r="E1071">
            <v>36405</v>
          </cell>
          <cell r="F1071">
            <v>41.991419467351079</v>
          </cell>
        </row>
        <row r="1072">
          <cell r="E1072">
            <v>36406</v>
          </cell>
          <cell r="F1072">
            <v>41.435917941922526</v>
          </cell>
        </row>
        <row r="1073">
          <cell r="E1073">
            <v>36407</v>
          </cell>
          <cell r="F1073">
            <v>42.23591794197273</v>
          </cell>
        </row>
        <row r="1074">
          <cell r="E1074">
            <v>36408</v>
          </cell>
          <cell r="F1074">
            <v>46.385917942021479</v>
          </cell>
        </row>
        <row r="1075">
          <cell r="E1075">
            <v>36409</v>
          </cell>
          <cell r="F1075">
            <v>34.885917942068772</v>
          </cell>
        </row>
        <row r="1076">
          <cell r="E1076">
            <v>36410</v>
          </cell>
          <cell r="F1076">
            <v>16.938239213479392</v>
          </cell>
        </row>
        <row r="1077">
          <cell r="E1077">
            <v>36411</v>
          </cell>
          <cell r="F1077">
            <v>30.028399887667547</v>
          </cell>
        </row>
        <row r="1078">
          <cell r="E1078">
            <v>36412</v>
          </cell>
          <cell r="F1078">
            <v>45.954899196336555</v>
          </cell>
        </row>
        <row r="1079">
          <cell r="E1079">
            <v>36413</v>
          </cell>
          <cell r="F1079">
            <v>65.871499882076023</v>
          </cell>
        </row>
        <row r="1080">
          <cell r="E1080">
            <v>36414</v>
          </cell>
          <cell r="F1080">
            <v>66.166676383716549</v>
          </cell>
        </row>
        <row r="1081">
          <cell r="E1081">
            <v>36415</v>
          </cell>
          <cell r="F1081">
            <v>68.411054219979633</v>
          </cell>
        </row>
        <row r="1082">
          <cell r="E1082">
            <v>36416</v>
          </cell>
          <cell r="F1082">
            <v>52.79871312072828</v>
          </cell>
        </row>
        <row r="1083">
          <cell r="E1083">
            <v>36417</v>
          </cell>
          <cell r="F1083">
            <v>52.646097344631926</v>
          </cell>
        </row>
        <row r="1084">
          <cell r="E1084">
            <v>36418</v>
          </cell>
          <cell r="F1084">
            <v>42.709993463209685</v>
          </cell>
        </row>
        <row r="1085">
          <cell r="E1085">
            <v>36419</v>
          </cell>
          <cell r="F1085">
            <v>46.083306979990084</v>
          </cell>
        </row>
        <row r="1086">
          <cell r="E1086">
            <v>36420</v>
          </cell>
          <cell r="F1086">
            <v>53.252114146971508</v>
          </cell>
        </row>
        <row r="1087">
          <cell r="E1087">
            <v>36421</v>
          </cell>
          <cell r="F1087">
            <v>49.889328751849462</v>
          </cell>
        </row>
        <row r="1088">
          <cell r="E1088">
            <v>36422</v>
          </cell>
          <cell r="F1088">
            <v>40.239427098771557</v>
          </cell>
        </row>
        <row r="1089">
          <cell r="E1089">
            <v>36423</v>
          </cell>
          <cell r="F1089">
            <v>31.989427098771557</v>
          </cell>
        </row>
        <row r="1090">
          <cell r="E1090">
            <v>36424</v>
          </cell>
          <cell r="F1090">
            <v>23.196311902729576</v>
          </cell>
        </row>
        <row r="1091">
          <cell r="E1091">
            <v>36425</v>
          </cell>
          <cell r="F1091">
            <v>15.635613137899782</v>
          </cell>
        </row>
        <row r="1092">
          <cell r="E1092">
            <v>36426</v>
          </cell>
          <cell r="F1092">
            <v>10.641114663325425</v>
          </cell>
        </row>
        <row r="1093">
          <cell r="E1093">
            <v>36427</v>
          </cell>
          <cell r="F1093">
            <v>-4.4139960225838877</v>
          </cell>
        </row>
        <row r="1094">
          <cell r="E1094">
            <v>36428</v>
          </cell>
          <cell r="F1094">
            <v>12.764037491549971</v>
          </cell>
        </row>
        <row r="1095">
          <cell r="E1095">
            <v>36429</v>
          </cell>
          <cell r="F1095">
            <v>20.283978120567554</v>
          </cell>
        </row>
        <row r="1096">
          <cell r="E1096">
            <v>36430</v>
          </cell>
          <cell r="F1096">
            <v>23.09077526936926</v>
          </cell>
        </row>
        <row r="1097">
          <cell r="E1097">
            <v>36431</v>
          </cell>
          <cell r="F1097">
            <v>20.545457655718565</v>
          </cell>
        </row>
        <row r="1098">
          <cell r="E1098">
            <v>36432</v>
          </cell>
          <cell r="F1098">
            <v>15.71336590493047</v>
          </cell>
        </row>
        <row r="1099">
          <cell r="E1099">
            <v>36433</v>
          </cell>
          <cell r="F1099">
            <v>17.498088746991925</v>
          </cell>
        </row>
        <row r="1100">
          <cell r="E1100">
            <v>36434</v>
          </cell>
          <cell r="F1100">
            <v>-4.6355226889172627</v>
          </cell>
        </row>
        <row r="1101">
          <cell r="E1101">
            <v>36435</v>
          </cell>
          <cell r="F1101">
            <v>-17.659823944279196</v>
          </cell>
        </row>
        <row r="1102">
          <cell r="E1102">
            <v>36436</v>
          </cell>
          <cell r="F1102">
            <v>-2.954027232268345</v>
          </cell>
        </row>
        <row r="1103">
          <cell r="E1103">
            <v>36437</v>
          </cell>
          <cell r="F1103">
            <v>-8.5739639181192615</v>
          </cell>
        </row>
        <row r="1104">
          <cell r="E1104">
            <v>36438</v>
          </cell>
          <cell r="F1104">
            <v>-22.801248167010272</v>
          </cell>
        </row>
        <row r="1105">
          <cell r="E1105">
            <v>36439</v>
          </cell>
          <cell r="F1105">
            <v>-27.337060804218709</v>
          </cell>
        </row>
        <row r="1106">
          <cell r="E1106">
            <v>36440</v>
          </cell>
          <cell r="F1106">
            <v>-39.383591328212788</v>
          </cell>
        </row>
        <row r="1107">
          <cell r="E1107">
            <v>36441</v>
          </cell>
          <cell r="F1107">
            <v>-48.743092816592252</v>
          </cell>
        </row>
        <row r="1108">
          <cell r="E1108">
            <v>36442</v>
          </cell>
          <cell r="F1108">
            <v>-25.594256996902914</v>
          </cell>
        </row>
        <row r="1109">
          <cell r="E1109">
            <v>36443</v>
          </cell>
          <cell r="F1109">
            <v>-8.8641373065420339</v>
          </cell>
        </row>
        <row r="1110">
          <cell r="E1110">
            <v>36444</v>
          </cell>
          <cell r="F1110">
            <v>-0.80283614823929383</v>
          </cell>
        </row>
        <row r="1111">
          <cell r="E1111">
            <v>36445</v>
          </cell>
          <cell r="F1111">
            <v>-1.2876944880699739</v>
          </cell>
        </row>
        <row r="1112">
          <cell r="E1112">
            <v>36446</v>
          </cell>
          <cell r="F1112">
            <v>2.4058432802994503</v>
          </cell>
        </row>
        <row r="1113">
          <cell r="E1113">
            <v>36447</v>
          </cell>
          <cell r="F1113">
            <v>20.888466446651364</v>
          </cell>
        </row>
        <row r="1114">
          <cell r="E1114">
            <v>36448</v>
          </cell>
          <cell r="F1114">
            <v>24.474066393559042</v>
          </cell>
        </row>
        <row r="1115">
          <cell r="E1115">
            <v>36449</v>
          </cell>
          <cell r="F1115">
            <v>3.194820549000724</v>
          </cell>
        </row>
        <row r="1116">
          <cell r="E1116">
            <v>36450</v>
          </cell>
          <cell r="F1116">
            <v>16.489120399000967</v>
          </cell>
        </row>
        <row r="1117">
          <cell r="E1117">
            <v>36451</v>
          </cell>
          <cell r="F1117">
            <v>4.1518156411311793</v>
          </cell>
        </row>
        <row r="1118">
          <cell r="E1118">
            <v>36452</v>
          </cell>
          <cell r="F1118">
            <v>-11.023790597360858</v>
          </cell>
        </row>
        <row r="1119">
          <cell r="E1119">
            <v>36453</v>
          </cell>
          <cell r="F1119">
            <v>-35.939040273800856</v>
          </cell>
        </row>
        <row r="1120">
          <cell r="E1120">
            <v>36454</v>
          </cell>
          <cell r="F1120">
            <v>-24.871790146113199</v>
          </cell>
        </row>
        <row r="1121">
          <cell r="E1121">
            <v>36455</v>
          </cell>
          <cell r="F1121">
            <v>-11.325615614372509</v>
          </cell>
        </row>
        <row r="1122">
          <cell r="E1122">
            <v>36456</v>
          </cell>
          <cell r="F1122">
            <v>-15.678906659253698</v>
          </cell>
        </row>
        <row r="1123">
          <cell r="E1123">
            <v>36457</v>
          </cell>
          <cell r="F1123">
            <v>-14.414702310723442</v>
          </cell>
        </row>
        <row r="1124">
          <cell r="E1124">
            <v>36458</v>
          </cell>
          <cell r="F1124">
            <v>-11.594201144902399</v>
          </cell>
        </row>
        <row r="1125">
          <cell r="E1125">
            <v>36459</v>
          </cell>
          <cell r="F1125">
            <v>-30.623366765012179</v>
          </cell>
        </row>
        <row r="1126">
          <cell r="E1126">
            <v>36460</v>
          </cell>
          <cell r="F1126">
            <v>-29.925752740347889</v>
          </cell>
        </row>
        <row r="1127">
          <cell r="E1127">
            <v>36461</v>
          </cell>
          <cell r="F1127">
            <v>-24.253717028399478</v>
          </cell>
        </row>
        <row r="1128">
          <cell r="E1128">
            <v>36462</v>
          </cell>
          <cell r="F1128">
            <v>-53.203875559829612</v>
          </cell>
        </row>
        <row r="1129">
          <cell r="E1129">
            <v>36463</v>
          </cell>
          <cell r="F1129">
            <v>-48.899686462227692</v>
          </cell>
        </row>
        <row r="1130">
          <cell r="E1130">
            <v>36464</v>
          </cell>
          <cell r="F1130">
            <v>-55.756865544351967</v>
          </cell>
        </row>
        <row r="1131">
          <cell r="E1131">
            <v>36465</v>
          </cell>
          <cell r="F1131">
            <v>-64.971687602070233</v>
          </cell>
        </row>
        <row r="1132">
          <cell r="E1132">
            <v>36466</v>
          </cell>
          <cell r="F1132">
            <v>-65.859294862710158</v>
          </cell>
        </row>
        <row r="1133">
          <cell r="E1133">
            <v>36467</v>
          </cell>
          <cell r="F1133">
            <v>-67.5431738071984</v>
          </cell>
        </row>
        <row r="1134">
          <cell r="E1134">
            <v>36468</v>
          </cell>
          <cell r="F1134">
            <v>-88.627282881787323</v>
          </cell>
        </row>
        <row r="1135">
          <cell r="E1135">
            <v>36469</v>
          </cell>
          <cell r="F1135">
            <v>-67.491509636176488</v>
          </cell>
        </row>
        <row r="1136">
          <cell r="E1136">
            <v>36470</v>
          </cell>
          <cell r="F1136">
            <v>-60.217447401817481</v>
          </cell>
        </row>
        <row r="1137">
          <cell r="E1137">
            <v>36471</v>
          </cell>
          <cell r="F1137">
            <v>-35.473534449818544</v>
          </cell>
        </row>
        <row r="1138">
          <cell r="E1138">
            <v>36472</v>
          </cell>
          <cell r="F1138">
            <v>-33.50373280822896</v>
          </cell>
        </row>
        <row r="1139">
          <cell r="E1139">
            <v>36473</v>
          </cell>
          <cell r="F1139">
            <v>-28.300577991936734</v>
          </cell>
        </row>
        <row r="1140">
          <cell r="E1140">
            <v>36474</v>
          </cell>
          <cell r="F1140">
            <v>-1.5252722445784457</v>
          </cell>
        </row>
        <row r="1141">
          <cell r="E1141">
            <v>36475</v>
          </cell>
          <cell r="F1141">
            <v>4.0682509559082973</v>
          </cell>
        </row>
        <row r="1142">
          <cell r="E1142">
            <v>36476</v>
          </cell>
          <cell r="F1142">
            <v>25.131125970196081</v>
          </cell>
        </row>
        <row r="1143">
          <cell r="E1143">
            <v>36477</v>
          </cell>
          <cell r="F1143">
            <v>20.139178442976117</v>
          </cell>
        </row>
        <row r="1144">
          <cell r="E1144">
            <v>36478</v>
          </cell>
          <cell r="F1144">
            <v>41.115226933763552</v>
          </cell>
        </row>
        <row r="1145">
          <cell r="E1145">
            <v>36479</v>
          </cell>
          <cell r="F1145">
            <v>62.108346721084672</v>
          </cell>
        </row>
        <row r="1146">
          <cell r="E1146">
            <v>36480</v>
          </cell>
          <cell r="F1146">
            <v>68.572705340033281</v>
          </cell>
        </row>
        <row r="1147">
          <cell r="E1147">
            <v>36481</v>
          </cell>
          <cell r="F1147">
            <v>68.796635775715913</v>
          </cell>
        </row>
        <row r="1148">
          <cell r="E1148">
            <v>36482</v>
          </cell>
          <cell r="F1148">
            <v>70.401630282225597</v>
          </cell>
        </row>
        <row r="1149">
          <cell r="E1149">
            <v>36483</v>
          </cell>
          <cell r="F1149">
            <v>69.265654355995139</v>
          </cell>
        </row>
        <row r="1150">
          <cell r="E1150">
            <v>36484</v>
          </cell>
          <cell r="F1150">
            <v>67.43269121895537</v>
          </cell>
        </row>
        <row r="1151">
          <cell r="E1151">
            <v>36485</v>
          </cell>
          <cell r="F1151">
            <v>72.806156007874961</v>
          </cell>
        </row>
        <row r="1152">
          <cell r="E1152">
            <v>36486</v>
          </cell>
          <cell r="F1152">
            <v>58.145372848413899</v>
          </cell>
        </row>
        <row r="1153">
          <cell r="E1153">
            <v>36487</v>
          </cell>
          <cell r="F1153">
            <v>38.253453679335507</v>
          </cell>
        </row>
        <row r="1154">
          <cell r="E1154">
            <v>36488</v>
          </cell>
          <cell r="F1154">
            <v>21.446187818248291</v>
          </cell>
        </row>
        <row r="1155">
          <cell r="E1155">
            <v>36489</v>
          </cell>
          <cell r="F1155">
            <v>5.4761832692438475</v>
          </cell>
        </row>
        <row r="1156">
          <cell r="E1156">
            <v>36490</v>
          </cell>
          <cell r="F1156">
            <v>-6.7793966607459879</v>
          </cell>
        </row>
        <row r="1157">
          <cell r="E1157">
            <v>36491</v>
          </cell>
          <cell r="F1157">
            <v>-29.402690730077666</v>
          </cell>
        </row>
        <row r="1158">
          <cell r="E1158">
            <v>36492</v>
          </cell>
          <cell r="F1158">
            <v>-35.203783786606436</v>
          </cell>
        </row>
        <row r="1159">
          <cell r="E1159">
            <v>36493</v>
          </cell>
          <cell r="F1159">
            <v>-38.000763672756875</v>
          </cell>
        </row>
        <row r="1160">
          <cell r="E1160">
            <v>36494</v>
          </cell>
          <cell r="F1160">
            <v>-76.278417264704331</v>
          </cell>
        </row>
        <row r="1161">
          <cell r="E1161">
            <v>36495</v>
          </cell>
          <cell r="F1161">
            <v>-95.651135411217183</v>
          </cell>
        </row>
        <row r="1162">
          <cell r="E1162">
            <v>36496</v>
          </cell>
          <cell r="F1162">
            <v>-110.0665935106972</v>
          </cell>
        </row>
        <row r="1163">
          <cell r="E1163">
            <v>36497</v>
          </cell>
          <cell r="F1163">
            <v>-108.15600491949772</v>
          </cell>
        </row>
        <row r="1164">
          <cell r="E1164">
            <v>36498</v>
          </cell>
          <cell r="F1164">
            <v>-120.55325476389771</v>
          </cell>
        </row>
        <row r="1165">
          <cell r="E1165">
            <v>36499</v>
          </cell>
          <cell r="F1165">
            <v>-119.95681266899919</v>
          </cell>
        </row>
        <row r="1166">
          <cell r="E1166">
            <v>36500</v>
          </cell>
          <cell r="F1166">
            <v>-127.20248408436055</v>
          </cell>
        </row>
        <row r="1167">
          <cell r="E1167">
            <v>36501</v>
          </cell>
          <cell r="F1167">
            <v>-136.55134165228264</v>
          </cell>
        </row>
        <row r="1168">
          <cell r="E1168">
            <v>36502</v>
          </cell>
          <cell r="F1168">
            <v>-146.81619430771025</v>
          </cell>
        </row>
        <row r="1169">
          <cell r="E1169">
            <v>36503</v>
          </cell>
          <cell r="F1169">
            <v>-157.74349742611048</v>
          </cell>
        </row>
        <row r="1170">
          <cell r="E1170">
            <v>36504</v>
          </cell>
          <cell r="F1170">
            <v>-157.48514249067011</v>
          </cell>
        </row>
        <row r="1171">
          <cell r="E1171">
            <v>36505</v>
          </cell>
          <cell r="F1171">
            <v>-154.47074464696743</v>
          </cell>
        </row>
        <row r="1172">
          <cell r="E1172">
            <v>36506</v>
          </cell>
          <cell r="F1172">
            <v>-158.54613804999281</v>
          </cell>
        </row>
        <row r="1173">
          <cell r="E1173">
            <v>36507</v>
          </cell>
          <cell r="F1173">
            <v>-171.516721030197</v>
          </cell>
        </row>
        <row r="1174">
          <cell r="E1174">
            <v>36508</v>
          </cell>
          <cell r="F1174">
            <v>-189.07600713550164</v>
          </cell>
        </row>
        <row r="1175">
          <cell r="E1175">
            <v>36509</v>
          </cell>
          <cell r="F1175">
            <v>-214.56636090188113</v>
          </cell>
        </row>
        <row r="1176">
          <cell r="E1176">
            <v>36510</v>
          </cell>
          <cell r="F1176">
            <v>-230.35926058889891</v>
          </cell>
        </row>
        <row r="1177">
          <cell r="E1177">
            <v>36511</v>
          </cell>
          <cell r="F1177">
            <v>-239.37581884253814</v>
          </cell>
        </row>
        <row r="1178">
          <cell r="E1178">
            <v>36512</v>
          </cell>
          <cell r="F1178">
            <v>-213.87183847646156</v>
          </cell>
        </row>
        <row r="1179">
          <cell r="E1179">
            <v>36513</v>
          </cell>
          <cell r="F1179">
            <v>-204.56796783154277</v>
          </cell>
        </row>
        <row r="1180">
          <cell r="E1180">
            <v>36514</v>
          </cell>
          <cell r="F1180">
            <v>-201.88815606259232</v>
          </cell>
        </row>
        <row r="1181">
          <cell r="E1181">
            <v>36515</v>
          </cell>
          <cell r="F1181">
            <v>-201.52525184680053</v>
          </cell>
        </row>
        <row r="1182">
          <cell r="E1182">
            <v>36516</v>
          </cell>
          <cell r="F1182">
            <v>-208.87611954656495</v>
          </cell>
        </row>
        <row r="1183">
          <cell r="E1183">
            <v>36517</v>
          </cell>
          <cell r="F1183">
            <v>-196.46379987500768</v>
          </cell>
        </row>
        <row r="1184">
          <cell r="E1184">
            <v>36518</v>
          </cell>
          <cell r="F1184">
            <v>-179.50931548065091</v>
          </cell>
        </row>
        <row r="1185">
          <cell r="E1185">
            <v>36519</v>
          </cell>
          <cell r="F1185">
            <v>-173.20662478537088</v>
          </cell>
        </row>
        <row r="1186">
          <cell r="E1186">
            <v>36520</v>
          </cell>
          <cell r="F1186">
            <v>-163.65758518313487</v>
          </cell>
        </row>
        <row r="1187">
          <cell r="E1187">
            <v>36521</v>
          </cell>
          <cell r="F1187">
            <v>-150.82624033712455</v>
          </cell>
        </row>
        <row r="1188">
          <cell r="E1188">
            <v>36522</v>
          </cell>
          <cell r="F1188">
            <v>-120.61678320434839</v>
          </cell>
        </row>
        <row r="1189">
          <cell r="E1189">
            <v>36523</v>
          </cell>
          <cell r="F1189">
            <v>-100.09278141885625</v>
          </cell>
        </row>
        <row r="1190">
          <cell r="E1190">
            <v>36524</v>
          </cell>
          <cell r="F1190">
            <v>-89.226954966565245</v>
          </cell>
        </row>
        <row r="1191">
          <cell r="E1191">
            <v>36525</v>
          </cell>
          <cell r="F1191">
            <v>-106.0337011871743</v>
          </cell>
        </row>
        <row r="1192">
          <cell r="E1192">
            <v>36526</v>
          </cell>
          <cell r="F1192">
            <v>-91.187657394902999</v>
          </cell>
        </row>
        <row r="1193">
          <cell r="E1193">
            <v>36527</v>
          </cell>
          <cell r="F1193">
            <v>-73.143460515782863</v>
          </cell>
        </row>
        <row r="1194">
          <cell r="E1194">
            <v>36528</v>
          </cell>
          <cell r="F1194">
            <v>-50.261287826346233</v>
          </cell>
        </row>
        <row r="1195">
          <cell r="E1195">
            <v>36529</v>
          </cell>
          <cell r="F1195">
            <v>-28.124177805615545</v>
          </cell>
        </row>
        <row r="1196">
          <cell r="E1196">
            <v>36530</v>
          </cell>
          <cell r="F1196">
            <v>-17.946446826785177</v>
          </cell>
        </row>
        <row r="1197">
          <cell r="E1197">
            <v>36531</v>
          </cell>
          <cell r="F1197">
            <v>-8.5053335206812335</v>
          </cell>
        </row>
        <row r="1198">
          <cell r="E1198">
            <v>36532</v>
          </cell>
          <cell r="F1198">
            <v>-26.078331692227948</v>
          </cell>
        </row>
        <row r="1199">
          <cell r="E1199">
            <v>36533</v>
          </cell>
          <cell r="F1199">
            <v>-13.498983035316996</v>
          </cell>
        </row>
        <row r="1200">
          <cell r="E1200">
            <v>36534</v>
          </cell>
          <cell r="F1200">
            <v>6.8553477429777558</v>
          </cell>
        </row>
        <row r="1201">
          <cell r="E1201">
            <v>36535</v>
          </cell>
          <cell r="F1201">
            <v>11.814528379967669</v>
          </cell>
        </row>
        <row r="1202">
          <cell r="E1202">
            <v>36536</v>
          </cell>
          <cell r="F1202">
            <v>1.7583472725891625</v>
          </cell>
        </row>
        <row r="1203">
          <cell r="E1203">
            <v>36537</v>
          </cell>
          <cell r="F1203">
            <v>-4.9715705109501869</v>
          </cell>
        </row>
        <row r="1204">
          <cell r="E1204">
            <v>36538</v>
          </cell>
          <cell r="F1204">
            <v>-16.641545224842048</v>
          </cell>
        </row>
        <row r="1205">
          <cell r="E1205">
            <v>36539</v>
          </cell>
          <cell r="F1205">
            <v>-49.454322797633722</v>
          </cell>
        </row>
        <row r="1206">
          <cell r="E1206">
            <v>36540</v>
          </cell>
          <cell r="F1206">
            <v>-61.13940882370116</v>
          </cell>
        </row>
        <row r="1207">
          <cell r="E1207">
            <v>36541</v>
          </cell>
          <cell r="F1207">
            <v>-70.970151888013788</v>
          </cell>
        </row>
        <row r="1208">
          <cell r="E1208">
            <v>36542</v>
          </cell>
          <cell r="F1208">
            <v>-69.285581963797085</v>
          </cell>
        </row>
        <row r="1209">
          <cell r="E1209">
            <v>36543</v>
          </cell>
          <cell r="F1209">
            <v>-91.9381254319851</v>
          </cell>
        </row>
        <row r="1210">
          <cell r="E1210">
            <v>36544</v>
          </cell>
          <cell r="F1210">
            <v>-116.5902654593101</v>
          </cell>
        </row>
        <row r="1211">
          <cell r="E1211">
            <v>36545</v>
          </cell>
          <cell r="F1211">
            <v>-110.40709199230878</v>
          </cell>
        </row>
        <row r="1212">
          <cell r="E1212">
            <v>36546</v>
          </cell>
          <cell r="F1212">
            <v>-133.02450516254066</v>
          </cell>
        </row>
        <row r="1213">
          <cell r="E1213">
            <v>36547</v>
          </cell>
          <cell r="F1213">
            <v>-130.69090402042275</v>
          </cell>
        </row>
        <row r="1214">
          <cell r="E1214">
            <v>36548</v>
          </cell>
          <cell r="F1214">
            <v>-117.52227870351453</v>
          </cell>
        </row>
        <row r="1215">
          <cell r="E1215">
            <v>36549</v>
          </cell>
          <cell r="F1215">
            <v>-102.18126067499179</v>
          </cell>
        </row>
        <row r="1216">
          <cell r="E1216">
            <v>36550</v>
          </cell>
          <cell r="F1216">
            <v>-115.91397754730315</v>
          </cell>
        </row>
        <row r="1217">
          <cell r="E1217">
            <v>36551</v>
          </cell>
          <cell r="F1217">
            <v>-122.53197284206908</v>
          </cell>
        </row>
        <row r="1218">
          <cell r="E1218">
            <v>36552</v>
          </cell>
          <cell r="F1218">
            <v>-129.03601680488282</v>
          </cell>
        </row>
        <row r="1219">
          <cell r="E1219">
            <v>36553</v>
          </cell>
          <cell r="F1219">
            <v>-159.30153095109745</v>
          </cell>
        </row>
        <row r="1220">
          <cell r="E1220">
            <v>36554</v>
          </cell>
          <cell r="F1220">
            <v>-169.88475807286159</v>
          </cell>
        </row>
        <row r="1221">
          <cell r="E1221">
            <v>36555</v>
          </cell>
          <cell r="F1221">
            <v>-176.91970268733348</v>
          </cell>
        </row>
        <row r="1222">
          <cell r="E1222">
            <v>36556</v>
          </cell>
          <cell r="F1222">
            <v>-168.53438844359152</v>
          </cell>
        </row>
        <row r="1223">
          <cell r="E1223">
            <v>36557</v>
          </cell>
          <cell r="F1223">
            <v>-176.2373525435105</v>
          </cell>
        </row>
        <row r="1224">
          <cell r="E1224">
            <v>36558</v>
          </cell>
          <cell r="F1224">
            <v>-184.43320034886892</v>
          </cell>
        </row>
        <row r="1225">
          <cell r="E1225">
            <v>36559</v>
          </cell>
          <cell r="F1225">
            <v>-165.50955802383396</v>
          </cell>
        </row>
        <row r="1226">
          <cell r="E1226">
            <v>36560</v>
          </cell>
          <cell r="F1226">
            <v>-158.90994965725258</v>
          </cell>
        </row>
        <row r="1227">
          <cell r="E1227">
            <v>36561</v>
          </cell>
          <cell r="F1227">
            <v>-162.94733484401513</v>
          </cell>
        </row>
        <row r="1228">
          <cell r="E1228">
            <v>36562</v>
          </cell>
          <cell r="F1228">
            <v>-178.61791958742469</v>
          </cell>
        </row>
        <row r="1229">
          <cell r="E1229">
            <v>36563</v>
          </cell>
          <cell r="F1229">
            <v>-100.47110052853895</v>
          </cell>
        </row>
        <row r="1230">
          <cell r="E1230">
            <v>36564</v>
          </cell>
          <cell r="F1230">
            <v>-57.805425338839996</v>
          </cell>
        </row>
        <row r="1231">
          <cell r="E1231">
            <v>36565</v>
          </cell>
          <cell r="F1231">
            <v>-48.369845219040144</v>
          </cell>
        </row>
        <row r="1232">
          <cell r="E1232">
            <v>36566</v>
          </cell>
          <cell r="F1232">
            <v>-26.924466524262243</v>
          </cell>
        </row>
        <row r="1233">
          <cell r="E1233">
            <v>36567</v>
          </cell>
          <cell r="F1233">
            <v>-20.704869375162161</v>
          </cell>
        </row>
        <row r="1234">
          <cell r="E1234">
            <v>36568</v>
          </cell>
          <cell r="F1234">
            <v>-21.206501791582923</v>
          </cell>
        </row>
        <row r="1235">
          <cell r="E1235">
            <v>36569</v>
          </cell>
          <cell r="F1235">
            <v>-38.588654507298997</v>
          </cell>
        </row>
        <row r="1236">
          <cell r="E1236">
            <v>36570</v>
          </cell>
          <cell r="F1236">
            <v>-29.694106012142583</v>
          </cell>
        </row>
        <row r="1237">
          <cell r="E1237">
            <v>36571</v>
          </cell>
          <cell r="F1237">
            <v>-43.712786067226261</v>
          </cell>
        </row>
        <row r="1238">
          <cell r="E1238">
            <v>36572</v>
          </cell>
          <cell r="F1238">
            <v>-42.144601815869464</v>
          </cell>
        </row>
        <row r="1239">
          <cell r="E1239">
            <v>36573</v>
          </cell>
          <cell r="F1239">
            <v>-44.777537947737073</v>
          </cell>
        </row>
        <row r="1240">
          <cell r="E1240">
            <v>36574</v>
          </cell>
          <cell r="F1240">
            <v>-54.483321599933333</v>
          </cell>
        </row>
        <row r="1241">
          <cell r="E1241">
            <v>36575</v>
          </cell>
          <cell r="F1241">
            <v>-52.741212260050816</v>
          </cell>
        </row>
        <row r="1242">
          <cell r="E1242">
            <v>36576</v>
          </cell>
          <cell r="F1242">
            <v>-48.448542593236198</v>
          </cell>
        </row>
        <row r="1243">
          <cell r="E1243">
            <v>36577</v>
          </cell>
          <cell r="F1243">
            <v>-54.52461832357767</v>
          </cell>
        </row>
        <row r="1244">
          <cell r="E1244">
            <v>36578</v>
          </cell>
          <cell r="F1244">
            <v>-39.639854128276056</v>
          </cell>
        </row>
        <row r="1245">
          <cell r="E1245">
            <v>36579</v>
          </cell>
          <cell r="F1245">
            <v>-33.823581879463745</v>
          </cell>
        </row>
        <row r="1246">
          <cell r="E1246">
            <v>36580</v>
          </cell>
          <cell r="F1246">
            <v>-33.422587193917934</v>
          </cell>
        </row>
        <row r="1247">
          <cell r="E1247">
            <v>36581</v>
          </cell>
          <cell r="F1247">
            <v>-25.487763722778254</v>
          </cell>
        </row>
        <row r="1248">
          <cell r="E1248">
            <v>36582</v>
          </cell>
          <cell r="F1248">
            <v>-38.26814915088471</v>
          </cell>
        </row>
        <row r="1249">
          <cell r="E1249">
            <v>36583</v>
          </cell>
          <cell r="F1249">
            <v>-120.44781059268462</v>
          </cell>
        </row>
        <row r="1250">
          <cell r="E1250">
            <v>36584</v>
          </cell>
          <cell r="F1250">
            <v>-169.00132941028278</v>
          </cell>
        </row>
        <row r="1251">
          <cell r="E1251">
            <v>36585</v>
          </cell>
          <cell r="F1251">
            <v>-205.64428109552864</v>
          </cell>
        </row>
        <row r="1252">
          <cell r="E1252">
            <v>36586</v>
          </cell>
          <cell r="F1252">
            <v>-233.54321250867906</v>
          </cell>
        </row>
        <row r="1253">
          <cell r="E1253">
            <v>36587</v>
          </cell>
          <cell r="F1253">
            <v>-248.23188199067954</v>
          </cell>
        </row>
        <row r="1254">
          <cell r="E1254">
            <v>36588</v>
          </cell>
          <cell r="F1254">
            <v>-251.73203514747911</v>
          </cell>
        </row>
        <row r="1255">
          <cell r="E1255">
            <v>36589</v>
          </cell>
          <cell r="F1255">
            <v>-233.13235187830833</v>
          </cell>
        </row>
        <row r="1256">
          <cell r="E1256">
            <v>36590</v>
          </cell>
          <cell r="F1256">
            <v>-228.97590727186434</v>
          </cell>
        </row>
        <row r="1257">
          <cell r="E1257">
            <v>36591</v>
          </cell>
          <cell r="F1257">
            <v>-216.6828359840747</v>
          </cell>
        </row>
        <row r="1258">
          <cell r="E1258">
            <v>36592</v>
          </cell>
          <cell r="F1258">
            <v>-235.75769822015354</v>
          </cell>
        </row>
        <row r="1259">
          <cell r="E1259">
            <v>36593</v>
          </cell>
          <cell r="F1259">
            <v>-236.04827364503944</v>
          </cell>
        </row>
        <row r="1260">
          <cell r="E1260">
            <v>36594</v>
          </cell>
          <cell r="F1260">
            <v>-236.59474141777901</v>
          </cell>
        </row>
        <row r="1261">
          <cell r="E1261">
            <v>36595</v>
          </cell>
          <cell r="F1261">
            <v>-254.71960739815222</v>
          </cell>
        </row>
        <row r="1262">
          <cell r="E1262">
            <v>36596</v>
          </cell>
          <cell r="F1262">
            <v>-265.95235491117091</v>
          </cell>
        </row>
        <row r="1263">
          <cell r="E1263">
            <v>36597</v>
          </cell>
          <cell r="F1263">
            <v>-274.56381615001192</v>
          </cell>
        </row>
        <row r="1264">
          <cell r="E1264">
            <v>36598</v>
          </cell>
          <cell r="F1264">
            <v>-301.33420450650556</v>
          </cell>
        </row>
        <row r="1265">
          <cell r="E1265">
            <v>36599</v>
          </cell>
          <cell r="F1265">
            <v>-331.96629337165177</v>
          </cell>
        </row>
        <row r="1266">
          <cell r="E1266">
            <v>36600</v>
          </cell>
          <cell r="F1266">
            <v>-356.73313994827913</v>
          </cell>
        </row>
        <row r="1267">
          <cell r="E1267">
            <v>36601</v>
          </cell>
          <cell r="F1267">
            <v>-361.73660312064749</v>
          </cell>
        </row>
        <row r="1268">
          <cell r="E1268">
            <v>36602</v>
          </cell>
          <cell r="F1268">
            <v>-352.31860171010885</v>
          </cell>
        </row>
        <row r="1269">
          <cell r="E1269">
            <v>36603</v>
          </cell>
          <cell r="F1269">
            <v>-355.27471234747827</v>
          </cell>
        </row>
        <row r="1270">
          <cell r="E1270">
            <v>36604</v>
          </cell>
          <cell r="F1270">
            <v>-339.5466907468126</v>
          </cell>
        </row>
        <row r="1271">
          <cell r="E1271">
            <v>36605</v>
          </cell>
          <cell r="F1271">
            <v>-318.22983152032975</v>
          </cell>
        </row>
        <row r="1272">
          <cell r="E1272">
            <v>36606</v>
          </cell>
          <cell r="F1272">
            <v>-293.80283304096702</v>
          </cell>
        </row>
        <row r="1273">
          <cell r="E1273">
            <v>36607</v>
          </cell>
          <cell r="F1273">
            <v>-273.80710398465089</v>
          </cell>
        </row>
        <row r="1274">
          <cell r="E1274">
            <v>36608</v>
          </cell>
          <cell r="F1274">
            <v>-251.09219182707238</v>
          </cell>
        </row>
        <row r="1275">
          <cell r="E1275">
            <v>36609</v>
          </cell>
          <cell r="F1275">
            <v>-236.52977535821265</v>
          </cell>
        </row>
        <row r="1276">
          <cell r="E1276">
            <v>36610</v>
          </cell>
          <cell r="F1276">
            <v>-230.09427004213103</v>
          </cell>
        </row>
        <row r="1277">
          <cell r="E1277">
            <v>36611</v>
          </cell>
          <cell r="F1277">
            <v>-225.62201636100144</v>
          </cell>
        </row>
        <row r="1278">
          <cell r="E1278">
            <v>36612</v>
          </cell>
          <cell r="F1278">
            <v>-214.05490546294095</v>
          </cell>
        </row>
        <row r="1279">
          <cell r="E1279">
            <v>36613</v>
          </cell>
          <cell r="F1279">
            <v>-221.74283391713834</v>
          </cell>
        </row>
        <row r="1280">
          <cell r="E1280">
            <v>36614</v>
          </cell>
          <cell r="F1280">
            <v>-221.85526906320592</v>
          </cell>
        </row>
        <row r="1281">
          <cell r="E1281">
            <v>36615</v>
          </cell>
          <cell r="F1281">
            <v>-197.29904405078742</v>
          </cell>
        </row>
        <row r="1282">
          <cell r="E1282">
            <v>36616</v>
          </cell>
          <cell r="F1282">
            <v>-183.69524362022821</v>
          </cell>
        </row>
        <row r="1283">
          <cell r="E1283">
            <v>36617</v>
          </cell>
          <cell r="F1283">
            <v>-172.86068766902827</v>
          </cell>
        </row>
        <row r="1284">
          <cell r="E1284">
            <v>36618</v>
          </cell>
          <cell r="F1284">
            <v>-174.12368805698316</v>
          </cell>
        </row>
        <row r="1285">
          <cell r="E1285">
            <v>36619</v>
          </cell>
          <cell r="F1285">
            <v>-178.34229436420173</v>
          </cell>
        </row>
        <row r="1286">
          <cell r="E1286">
            <v>36620</v>
          </cell>
          <cell r="F1286">
            <v>-165.0817889955033</v>
          </cell>
        </row>
        <row r="1287">
          <cell r="E1287">
            <v>36621</v>
          </cell>
          <cell r="F1287">
            <v>-180.80331440160262</v>
          </cell>
        </row>
        <row r="1288">
          <cell r="E1288">
            <v>36622</v>
          </cell>
          <cell r="F1288">
            <v>-198.67063338497246</v>
          </cell>
        </row>
        <row r="1289">
          <cell r="E1289">
            <v>36623</v>
          </cell>
          <cell r="F1289">
            <v>-201.68567252506182</v>
          </cell>
        </row>
        <row r="1290">
          <cell r="E1290">
            <v>36624</v>
          </cell>
          <cell r="F1290">
            <v>-200.41595967398098</v>
          </cell>
        </row>
        <row r="1291">
          <cell r="E1291">
            <v>36625</v>
          </cell>
          <cell r="F1291">
            <v>-196.91342223661013</v>
          </cell>
        </row>
        <row r="1292">
          <cell r="E1292">
            <v>36626</v>
          </cell>
          <cell r="F1292">
            <v>-221.85019457912858</v>
          </cell>
        </row>
        <row r="1293">
          <cell r="E1293">
            <v>36627</v>
          </cell>
          <cell r="F1293">
            <v>-262.58364343017274</v>
          </cell>
        </row>
        <row r="1294">
          <cell r="E1294">
            <v>36628</v>
          </cell>
          <cell r="F1294">
            <v>-293.96573677147353</v>
          </cell>
        </row>
        <row r="1295">
          <cell r="E1295">
            <v>36629</v>
          </cell>
          <cell r="F1295">
            <v>-343.09582382035114</v>
          </cell>
        </row>
        <row r="1296">
          <cell r="E1296">
            <v>36630</v>
          </cell>
          <cell r="F1296">
            <v>-373.73394366259345</v>
          </cell>
        </row>
        <row r="1297">
          <cell r="E1297">
            <v>36631</v>
          </cell>
          <cell r="F1297">
            <v>-396.12395882838973</v>
          </cell>
        </row>
        <row r="1298">
          <cell r="E1298">
            <v>36632</v>
          </cell>
          <cell r="F1298">
            <v>-402.06259689705075</v>
          </cell>
        </row>
        <row r="1299">
          <cell r="E1299">
            <v>36633</v>
          </cell>
          <cell r="F1299">
            <v>-399.36111082327261</v>
          </cell>
        </row>
        <row r="1300">
          <cell r="E1300">
            <v>36634</v>
          </cell>
          <cell r="F1300">
            <v>-402.37380702662449</v>
          </cell>
        </row>
        <row r="1301">
          <cell r="E1301">
            <v>36635</v>
          </cell>
          <cell r="F1301">
            <v>-416.97920952394452</v>
          </cell>
        </row>
        <row r="1302">
          <cell r="E1302">
            <v>36636</v>
          </cell>
          <cell r="F1302">
            <v>-424.48134961108371</v>
          </cell>
        </row>
        <row r="1303">
          <cell r="E1303">
            <v>36637</v>
          </cell>
          <cell r="F1303">
            <v>-419.60928318828519</v>
          </cell>
        </row>
        <row r="1304">
          <cell r="E1304">
            <v>36638</v>
          </cell>
          <cell r="F1304">
            <v>-399.50123318170699</v>
          </cell>
        </row>
        <row r="1305">
          <cell r="E1305">
            <v>36639</v>
          </cell>
          <cell r="F1305">
            <v>-361.64579580328791</v>
          </cell>
        </row>
        <row r="1306">
          <cell r="E1306">
            <v>36640</v>
          </cell>
          <cell r="F1306">
            <v>-350.07378192796932</v>
          </cell>
        </row>
        <row r="1307">
          <cell r="E1307">
            <v>36641</v>
          </cell>
          <cell r="F1307">
            <v>-345.34591553223072</v>
          </cell>
        </row>
        <row r="1308">
          <cell r="E1308">
            <v>36642</v>
          </cell>
          <cell r="F1308">
            <v>-327.60792747367123</v>
          </cell>
        </row>
        <row r="1309">
          <cell r="E1309">
            <v>36643</v>
          </cell>
          <cell r="F1309">
            <v>-316.88443103060126</v>
          </cell>
        </row>
        <row r="1310">
          <cell r="E1310">
            <v>36644</v>
          </cell>
          <cell r="F1310">
            <v>-322.80696188290131</v>
          </cell>
        </row>
        <row r="1311">
          <cell r="E1311">
            <v>36645</v>
          </cell>
          <cell r="F1311">
            <v>-314.88359646276149</v>
          </cell>
        </row>
        <row r="1312">
          <cell r="E1312">
            <v>36646</v>
          </cell>
          <cell r="F1312">
            <v>-295.36900263664211</v>
          </cell>
        </row>
        <row r="1313">
          <cell r="E1313">
            <v>36647</v>
          </cell>
          <cell r="F1313">
            <v>-269.17113991695805</v>
          </cell>
        </row>
        <row r="1314">
          <cell r="E1314">
            <v>36648</v>
          </cell>
          <cell r="F1314">
            <v>-257.64560885735955</v>
          </cell>
        </row>
        <row r="1315">
          <cell r="E1315">
            <v>36649</v>
          </cell>
          <cell r="F1315">
            <v>-225.54452391179802</v>
          </cell>
        </row>
        <row r="1316">
          <cell r="E1316">
            <v>36650</v>
          </cell>
          <cell r="F1316">
            <v>-172.33987496220834</v>
          </cell>
        </row>
        <row r="1317">
          <cell r="E1317">
            <v>36651</v>
          </cell>
          <cell r="F1317">
            <v>-139.62416703811141</v>
          </cell>
        </row>
        <row r="1318">
          <cell r="E1318">
            <v>36652</v>
          </cell>
          <cell r="F1318">
            <v>-124.45204120530252</v>
          </cell>
        </row>
        <row r="1319">
          <cell r="E1319">
            <v>36653</v>
          </cell>
          <cell r="F1319">
            <v>-117.63985979426252</v>
          </cell>
        </row>
        <row r="1320">
          <cell r="E1320">
            <v>36654</v>
          </cell>
          <cell r="F1320">
            <v>-115.38173146130248</v>
          </cell>
        </row>
        <row r="1321">
          <cell r="E1321">
            <v>36655</v>
          </cell>
          <cell r="F1321">
            <v>-89.975982138843392</v>
          </cell>
        </row>
        <row r="1322">
          <cell r="E1322">
            <v>36656</v>
          </cell>
          <cell r="F1322">
            <v>-81.362516250403132</v>
          </cell>
        </row>
        <row r="1323">
          <cell r="E1323">
            <v>36657</v>
          </cell>
          <cell r="F1323">
            <v>-92.017970955133933</v>
          </cell>
        </row>
        <row r="1324">
          <cell r="E1324">
            <v>36658</v>
          </cell>
          <cell r="F1324">
            <v>-105.43599116243058</v>
          </cell>
        </row>
        <row r="1325">
          <cell r="E1325">
            <v>36659</v>
          </cell>
          <cell r="F1325">
            <v>-134.90786931185175</v>
          </cell>
        </row>
        <row r="1326">
          <cell r="E1326">
            <v>36660</v>
          </cell>
          <cell r="F1326">
            <v>-159.42312463360759</v>
          </cell>
        </row>
        <row r="1327">
          <cell r="E1327">
            <v>36661</v>
          </cell>
          <cell r="F1327">
            <v>-177.52874702442932</v>
          </cell>
        </row>
        <row r="1328">
          <cell r="E1328">
            <v>36662</v>
          </cell>
          <cell r="F1328">
            <v>-199.68969954044951</v>
          </cell>
        </row>
        <row r="1329">
          <cell r="E1329">
            <v>36663</v>
          </cell>
          <cell r="F1329">
            <v>-214.04767470871047</v>
          </cell>
        </row>
        <row r="1330">
          <cell r="E1330">
            <v>36664</v>
          </cell>
          <cell r="F1330">
            <v>-202.87184250987229</v>
          </cell>
        </row>
        <row r="1331">
          <cell r="E1331">
            <v>36665</v>
          </cell>
          <cell r="F1331">
            <v>-194.69149291699068</v>
          </cell>
        </row>
        <row r="1332">
          <cell r="E1332">
            <v>36666</v>
          </cell>
          <cell r="F1332">
            <v>-180.44197490033002</v>
          </cell>
        </row>
        <row r="1333">
          <cell r="E1333">
            <v>36667</v>
          </cell>
          <cell r="F1333">
            <v>-187.90118851946863</v>
          </cell>
        </row>
        <row r="1334">
          <cell r="E1334">
            <v>36668</v>
          </cell>
          <cell r="F1334">
            <v>-200.34151631154782</v>
          </cell>
        </row>
        <row r="1335">
          <cell r="E1335">
            <v>36669</v>
          </cell>
          <cell r="F1335">
            <v>-216.13777044151175</v>
          </cell>
        </row>
        <row r="1336">
          <cell r="E1336">
            <v>36670</v>
          </cell>
          <cell r="F1336">
            <v>-243.02623104053964</v>
          </cell>
        </row>
        <row r="1337">
          <cell r="E1337">
            <v>36671</v>
          </cell>
          <cell r="F1337">
            <v>-263.24306883200006</v>
          </cell>
        </row>
        <row r="1338">
          <cell r="E1338">
            <v>36672</v>
          </cell>
          <cell r="F1338">
            <v>-265.46249798258941</v>
          </cell>
        </row>
        <row r="1339">
          <cell r="E1339">
            <v>36673</v>
          </cell>
          <cell r="F1339">
            <v>-278.02817159378901</v>
          </cell>
        </row>
        <row r="1340">
          <cell r="E1340">
            <v>36674</v>
          </cell>
          <cell r="F1340">
            <v>-291.24490326742853</v>
          </cell>
        </row>
        <row r="1341">
          <cell r="E1341">
            <v>36675</v>
          </cell>
          <cell r="F1341">
            <v>-350.12172498476502</v>
          </cell>
        </row>
        <row r="1342">
          <cell r="E1342">
            <v>36676</v>
          </cell>
          <cell r="F1342">
            <v>-361.82018357550805</v>
          </cell>
        </row>
        <row r="1343">
          <cell r="E1343">
            <v>36677</v>
          </cell>
          <cell r="F1343">
            <v>-358.62408754359603</v>
          </cell>
        </row>
        <row r="1344">
          <cell r="E1344">
            <v>36678</v>
          </cell>
          <cell r="F1344">
            <v>-344.55388763106021</v>
          </cell>
        </row>
        <row r="1345">
          <cell r="E1345">
            <v>36679</v>
          </cell>
          <cell r="F1345">
            <v>-310.40043728711862</v>
          </cell>
        </row>
        <row r="1346">
          <cell r="E1346">
            <v>36680</v>
          </cell>
          <cell r="F1346">
            <v>-262.56138013373857</v>
          </cell>
        </row>
        <row r="1347">
          <cell r="E1347">
            <v>36681</v>
          </cell>
          <cell r="F1347">
            <v>-213.70004037969738</v>
          </cell>
        </row>
        <row r="1348">
          <cell r="E1348">
            <v>36682</v>
          </cell>
          <cell r="F1348">
            <v>-191.13810047075822</v>
          </cell>
        </row>
        <row r="1349">
          <cell r="E1349">
            <v>36683</v>
          </cell>
          <cell r="F1349">
            <v>-163.14723193383907</v>
          </cell>
        </row>
        <row r="1350">
          <cell r="E1350">
            <v>36684</v>
          </cell>
          <cell r="F1350">
            <v>-151.68143408227661</v>
          </cell>
        </row>
        <row r="1351">
          <cell r="E1351">
            <v>36685</v>
          </cell>
          <cell r="F1351">
            <v>-178.0774434481591</v>
          </cell>
        </row>
        <row r="1352">
          <cell r="E1352">
            <v>36686</v>
          </cell>
          <cell r="F1352">
            <v>-190.85273323173897</v>
          </cell>
        </row>
        <row r="1353">
          <cell r="E1353">
            <v>36687</v>
          </cell>
          <cell r="F1353">
            <v>-196.80278668803658</v>
          </cell>
        </row>
        <row r="1354">
          <cell r="E1354">
            <v>36688</v>
          </cell>
          <cell r="F1354">
            <v>-226.48357405537899</v>
          </cell>
        </row>
        <row r="1355">
          <cell r="E1355">
            <v>36689</v>
          </cell>
          <cell r="F1355">
            <v>-251.32272720301989</v>
          </cell>
        </row>
        <row r="1356">
          <cell r="E1356">
            <v>36690</v>
          </cell>
          <cell r="F1356">
            <v>-276.7589878517374</v>
          </cell>
        </row>
        <row r="1357">
          <cell r="E1357">
            <v>36691</v>
          </cell>
          <cell r="F1357">
            <v>-262.25357769656148</v>
          </cell>
        </row>
        <row r="1358">
          <cell r="E1358">
            <v>36692</v>
          </cell>
          <cell r="F1358">
            <v>-209.32133141663871</v>
          </cell>
        </row>
        <row r="1359">
          <cell r="E1359">
            <v>36693</v>
          </cell>
          <cell r="F1359">
            <v>-135.67499895979927</v>
          </cell>
        </row>
        <row r="1360">
          <cell r="E1360">
            <v>36694</v>
          </cell>
          <cell r="F1360">
            <v>-62.579450989020188</v>
          </cell>
        </row>
        <row r="1361">
          <cell r="E1361">
            <v>36695</v>
          </cell>
          <cell r="F1361">
            <v>27.176138760318281</v>
          </cell>
        </row>
        <row r="1362">
          <cell r="E1362">
            <v>36696</v>
          </cell>
          <cell r="F1362">
            <v>81.101104820179899</v>
          </cell>
        </row>
        <row r="1363">
          <cell r="E1363">
            <v>36697</v>
          </cell>
          <cell r="F1363">
            <v>129.00267557625557</v>
          </cell>
        </row>
        <row r="1364">
          <cell r="E1364">
            <v>36698</v>
          </cell>
          <cell r="F1364">
            <v>167.04862235153814</v>
          </cell>
        </row>
        <row r="1365">
          <cell r="E1365">
            <v>36699</v>
          </cell>
          <cell r="F1365">
            <v>161.26890210825877</v>
          </cell>
        </row>
        <row r="1366">
          <cell r="E1366">
            <v>36700</v>
          </cell>
          <cell r="F1366">
            <v>149.53919733281691</v>
          </cell>
        </row>
        <row r="1367">
          <cell r="E1367">
            <v>36701</v>
          </cell>
          <cell r="F1367">
            <v>147.34495499487821</v>
          </cell>
        </row>
        <row r="1368">
          <cell r="E1368">
            <v>36702</v>
          </cell>
          <cell r="F1368">
            <v>152.87342109135716</v>
          </cell>
        </row>
        <row r="1369">
          <cell r="E1369">
            <v>36703</v>
          </cell>
          <cell r="F1369">
            <v>123.92869322784099</v>
          </cell>
        </row>
        <row r="1370">
          <cell r="E1370">
            <v>36704</v>
          </cell>
          <cell r="F1370">
            <v>94.776886675803325</v>
          </cell>
        </row>
        <row r="1371">
          <cell r="E1371">
            <v>36705</v>
          </cell>
          <cell r="F1371">
            <v>99.020873672941889</v>
          </cell>
        </row>
        <row r="1372">
          <cell r="E1372">
            <v>36706</v>
          </cell>
          <cell r="F1372">
            <v>85.696993628482232</v>
          </cell>
        </row>
        <row r="1373">
          <cell r="E1373">
            <v>36707</v>
          </cell>
          <cell r="F1373">
            <v>101.30626070392282</v>
          </cell>
        </row>
        <row r="1374">
          <cell r="E1374">
            <v>36708</v>
          </cell>
          <cell r="F1374">
            <v>129.9780217036423</v>
          </cell>
        </row>
        <row r="1375">
          <cell r="E1375">
            <v>36709</v>
          </cell>
          <cell r="F1375">
            <v>162.45962517666158</v>
          </cell>
        </row>
        <row r="1376">
          <cell r="E1376">
            <v>36710</v>
          </cell>
          <cell r="F1376">
            <v>197.1596251766623</v>
          </cell>
        </row>
        <row r="1377">
          <cell r="E1377">
            <v>36711</v>
          </cell>
          <cell r="F1377">
            <v>193.37153649988068</v>
          </cell>
        </row>
        <row r="1378">
          <cell r="E1378">
            <v>36712</v>
          </cell>
          <cell r="F1378">
            <v>149.8592022622106</v>
          </cell>
        </row>
        <row r="1379">
          <cell r="E1379">
            <v>36713</v>
          </cell>
          <cell r="F1379">
            <v>109.30100720090195</v>
          </cell>
        </row>
        <row r="1380">
          <cell r="E1380">
            <v>36714</v>
          </cell>
          <cell r="F1380">
            <v>57.849233082250066</v>
          </cell>
        </row>
        <row r="1381">
          <cell r="E1381">
            <v>36715</v>
          </cell>
          <cell r="F1381">
            <v>11.854535983658934</v>
          </cell>
        </row>
        <row r="1382">
          <cell r="E1382">
            <v>36716</v>
          </cell>
          <cell r="F1382">
            <v>-18.336835967649677</v>
          </cell>
        </row>
        <row r="1383">
          <cell r="E1383">
            <v>36717</v>
          </cell>
          <cell r="F1383">
            <v>-65.707233595438083</v>
          </cell>
        </row>
        <row r="1384">
          <cell r="E1384">
            <v>36718</v>
          </cell>
          <cell r="F1384">
            <v>-114.30362083850923</v>
          </cell>
        </row>
        <row r="1385">
          <cell r="E1385">
            <v>36719</v>
          </cell>
          <cell r="F1385">
            <v>-129.75125193444364</v>
          </cell>
        </row>
        <row r="1386">
          <cell r="E1386">
            <v>36720</v>
          </cell>
          <cell r="F1386">
            <v>-155.8985263934901</v>
          </cell>
        </row>
        <row r="1387">
          <cell r="E1387">
            <v>36721</v>
          </cell>
          <cell r="F1387">
            <v>-163.05075246492197</v>
          </cell>
        </row>
        <row r="1388">
          <cell r="E1388">
            <v>36722</v>
          </cell>
          <cell r="F1388">
            <v>-162.77867546445123</v>
          </cell>
        </row>
        <row r="1389">
          <cell r="E1389">
            <v>36723</v>
          </cell>
          <cell r="F1389">
            <v>-141.41975765840289</v>
          </cell>
        </row>
        <row r="1390">
          <cell r="E1390">
            <v>36724</v>
          </cell>
          <cell r="F1390">
            <v>-125.2356799563604</v>
          </cell>
        </row>
        <row r="1391">
          <cell r="E1391">
            <v>36725</v>
          </cell>
          <cell r="F1391">
            <v>-103.42490028595967</v>
          </cell>
        </row>
        <row r="1392">
          <cell r="E1392">
            <v>36726</v>
          </cell>
          <cell r="F1392">
            <v>-79.893044960199404</v>
          </cell>
        </row>
        <row r="1393">
          <cell r="E1393">
            <v>36727</v>
          </cell>
          <cell r="F1393">
            <v>-60.763038817940469</v>
          </cell>
        </row>
        <row r="1394">
          <cell r="E1394">
            <v>36728</v>
          </cell>
          <cell r="F1394">
            <v>-44.418182940564293</v>
          </cell>
        </row>
        <row r="1395">
          <cell r="E1395">
            <v>36729</v>
          </cell>
          <cell r="F1395">
            <v>-43.809561818461589</v>
          </cell>
        </row>
        <row r="1396">
          <cell r="E1396">
            <v>36730</v>
          </cell>
          <cell r="F1396">
            <v>-44.609561817960639</v>
          </cell>
        </row>
        <row r="1397">
          <cell r="E1397">
            <v>36731</v>
          </cell>
          <cell r="F1397">
            <v>-49.959561818011935</v>
          </cell>
        </row>
        <row r="1398">
          <cell r="E1398">
            <v>36732</v>
          </cell>
          <cell r="F1398">
            <v>-65.541914214700228</v>
          </cell>
        </row>
        <row r="1399">
          <cell r="E1399">
            <v>36733</v>
          </cell>
          <cell r="F1399">
            <v>-73.82655941007215</v>
          </cell>
        </row>
        <row r="1400">
          <cell r="E1400">
            <v>36734</v>
          </cell>
          <cell r="F1400">
            <v>-71.661729921521328</v>
          </cell>
        </row>
        <row r="1401">
          <cell r="E1401">
            <v>36735</v>
          </cell>
          <cell r="F1401">
            <v>-73.966702108804384</v>
          </cell>
        </row>
        <row r="1402">
          <cell r="E1402">
            <v>36736</v>
          </cell>
          <cell r="F1402">
            <v>-89.698788245852484</v>
          </cell>
        </row>
        <row r="1403">
          <cell r="E1403">
            <v>36737</v>
          </cell>
          <cell r="F1403">
            <v>-91.604438881724491</v>
          </cell>
        </row>
        <row r="1404">
          <cell r="E1404">
            <v>36738</v>
          </cell>
          <cell r="F1404">
            <v>-111.66958054229508</v>
          </cell>
        </row>
        <row r="1405">
          <cell r="E1405">
            <v>36739</v>
          </cell>
          <cell r="F1405">
            <v>-123.71968170626133</v>
          </cell>
        </row>
        <row r="1406">
          <cell r="E1406">
            <v>36740</v>
          </cell>
          <cell r="F1406">
            <v>-116.16024676403686</v>
          </cell>
        </row>
        <row r="1407">
          <cell r="E1407">
            <v>36741</v>
          </cell>
          <cell r="F1407">
            <v>-116.55802069260608</v>
          </cell>
        </row>
        <row r="1408">
          <cell r="E1408">
            <v>36742</v>
          </cell>
          <cell r="F1408">
            <v>-110.19411805151685</v>
          </cell>
        </row>
        <row r="1409">
          <cell r="E1409">
            <v>36743</v>
          </cell>
          <cell r="F1409">
            <v>-116.75831959362949</v>
          </cell>
        </row>
        <row r="1410">
          <cell r="E1410">
            <v>36744</v>
          </cell>
          <cell r="F1410">
            <v>-107.53916367824968</v>
          </cell>
        </row>
        <row r="1411">
          <cell r="E1411">
            <v>36745</v>
          </cell>
          <cell r="F1411">
            <v>-99.628270572788097</v>
          </cell>
        </row>
        <row r="1412">
          <cell r="E1412">
            <v>36746</v>
          </cell>
          <cell r="F1412">
            <v>-90.810125899048217</v>
          </cell>
        </row>
        <row r="1413">
          <cell r="E1413">
            <v>36747</v>
          </cell>
          <cell r="F1413">
            <v>-85.440132041305333</v>
          </cell>
        </row>
        <row r="1414">
          <cell r="E1414">
            <v>36748</v>
          </cell>
          <cell r="F1414">
            <v>-81.323407229745499</v>
          </cell>
        </row>
        <row r="1415">
          <cell r="E1415">
            <v>36749</v>
          </cell>
          <cell r="F1415">
            <v>-79.289713184165521</v>
          </cell>
        </row>
        <row r="1416">
          <cell r="E1416">
            <v>36750</v>
          </cell>
          <cell r="F1416">
            <v>-78.03971318461663</v>
          </cell>
        </row>
        <row r="1417">
          <cell r="E1417">
            <v>36751</v>
          </cell>
          <cell r="F1417">
            <v>-71.839713184515858</v>
          </cell>
        </row>
        <row r="1418">
          <cell r="E1418">
            <v>36752</v>
          </cell>
          <cell r="F1418">
            <v>-67.339713184466746</v>
          </cell>
        </row>
        <row r="1419">
          <cell r="E1419">
            <v>36753</v>
          </cell>
          <cell r="F1419">
            <v>-65.439713184416178</v>
          </cell>
        </row>
        <row r="1420">
          <cell r="E1420">
            <v>36754</v>
          </cell>
          <cell r="F1420">
            <v>-63.989713184366337</v>
          </cell>
        </row>
        <row r="1421">
          <cell r="E1421">
            <v>36755</v>
          </cell>
          <cell r="F1421">
            <v>-50.341499436004597</v>
          </cell>
        </row>
        <row r="1422">
          <cell r="E1422">
            <v>36756</v>
          </cell>
          <cell r="F1422">
            <v>-40.6839611338346</v>
          </cell>
        </row>
        <row r="1423">
          <cell r="E1423">
            <v>36757</v>
          </cell>
          <cell r="F1423">
            <v>-15.909140629742978</v>
          </cell>
        </row>
        <row r="1424">
          <cell r="E1424">
            <v>36758</v>
          </cell>
          <cell r="F1424">
            <v>23.056001030876359</v>
          </cell>
        </row>
        <row r="1425">
          <cell r="E1425">
            <v>36759</v>
          </cell>
          <cell r="F1425">
            <v>39.308412228698216</v>
          </cell>
        </row>
        <row r="1426">
          <cell r="E1426">
            <v>36760</v>
          </cell>
          <cell r="F1426">
            <v>49.130088152996905</v>
          </cell>
        </row>
        <row r="1427">
          <cell r="E1427">
            <v>36761</v>
          </cell>
          <cell r="F1427">
            <v>30.67403283875683</v>
          </cell>
        </row>
        <row r="1428">
          <cell r="E1428">
            <v>36762</v>
          </cell>
          <cell r="F1428">
            <v>16.711354355737058</v>
          </cell>
        </row>
        <row r="1429">
          <cell r="E1429">
            <v>36763</v>
          </cell>
          <cell r="F1429">
            <v>15.852218495276247</v>
          </cell>
        </row>
        <row r="1430">
          <cell r="E1430">
            <v>36764</v>
          </cell>
          <cell r="F1430">
            <v>-1.4324009583615407</v>
          </cell>
        </row>
        <row r="1431">
          <cell r="E1431">
            <v>36765</v>
          </cell>
          <cell r="F1431">
            <v>-17.1135937913823</v>
          </cell>
        </row>
        <row r="1432">
          <cell r="E1432">
            <v>36766</v>
          </cell>
          <cell r="F1432">
            <v>-44.226379186502527</v>
          </cell>
        </row>
        <row r="1433">
          <cell r="E1433">
            <v>36767</v>
          </cell>
          <cell r="F1433">
            <v>-89.026280839581887</v>
          </cell>
        </row>
        <row r="1434">
          <cell r="E1434">
            <v>36768</v>
          </cell>
          <cell r="F1434">
            <v>-112.20884209744145</v>
          </cell>
        </row>
        <row r="1435">
          <cell r="E1435">
            <v>36769</v>
          </cell>
          <cell r="F1435">
            <v>-123.18565133906486</v>
          </cell>
        </row>
        <row r="1436">
          <cell r="E1436">
            <v>36770</v>
          </cell>
          <cell r="F1436">
            <v>-134.8463501038932</v>
          </cell>
        </row>
        <row r="1437">
          <cell r="E1437">
            <v>36771</v>
          </cell>
          <cell r="F1437">
            <v>-158.24084857846356</v>
          </cell>
        </row>
        <row r="1438">
          <cell r="E1438">
            <v>36772</v>
          </cell>
          <cell r="F1438">
            <v>-170.09084857851303</v>
          </cell>
        </row>
        <row r="1439">
          <cell r="E1439">
            <v>36773</v>
          </cell>
          <cell r="F1439">
            <v>-201.49084857856178</v>
          </cell>
        </row>
        <row r="1440">
          <cell r="E1440">
            <v>36774</v>
          </cell>
          <cell r="F1440">
            <v>-237.69084857810958</v>
          </cell>
        </row>
        <row r="1441">
          <cell r="E1441">
            <v>36775</v>
          </cell>
          <cell r="F1441">
            <v>-257.33823921047951</v>
          </cell>
        </row>
        <row r="1442">
          <cell r="E1442">
            <v>36776</v>
          </cell>
          <cell r="F1442">
            <v>-283.07839988466912</v>
          </cell>
        </row>
        <row r="1443">
          <cell r="E1443">
            <v>36777</v>
          </cell>
          <cell r="F1443">
            <v>-319.95489919333886</v>
          </cell>
        </row>
        <row r="1444">
          <cell r="E1444">
            <v>36778</v>
          </cell>
          <cell r="F1444">
            <v>-351.07149987857883</v>
          </cell>
        </row>
        <row r="1445">
          <cell r="E1445">
            <v>36779</v>
          </cell>
          <cell r="F1445">
            <v>-364.9666763802179</v>
          </cell>
        </row>
        <row r="1446">
          <cell r="E1446">
            <v>36780</v>
          </cell>
          <cell r="F1446">
            <v>-386.61105421648062</v>
          </cell>
        </row>
        <row r="1447">
          <cell r="E1447">
            <v>36781</v>
          </cell>
          <cell r="F1447">
            <v>-384.04871311723036</v>
          </cell>
        </row>
        <row r="1448">
          <cell r="E1448">
            <v>36782</v>
          </cell>
          <cell r="F1448">
            <v>-397.89609734113401</v>
          </cell>
        </row>
        <row r="1449">
          <cell r="E1449">
            <v>36783</v>
          </cell>
          <cell r="F1449">
            <v>-405.30999345971213</v>
          </cell>
        </row>
        <row r="1450">
          <cell r="E1450">
            <v>36784</v>
          </cell>
          <cell r="F1450">
            <v>-413.93330697649253</v>
          </cell>
        </row>
        <row r="1451">
          <cell r="E1451">
            <v>36785</v>
          </cell>
          <cell r="F1451">
            <v>-420.75211414347359</v>
          </cell>
        </row>
        <row r="1452">
          <cell r="E1452">
            <v>36786</v>
          </cell>
          <cell r="F1452">
            <v>-430.43932874835264</v>
          </cell>
        </row>
        <row r="1453">
          <cell r="E1453">
            <v>36787</v>
          </cell>
          <cell r="F1453">
            <v>-426.28942709477269</v>
          </cell>
        </row>
        <row r="1454">
          <cell r="E1454">
            <v>36788</v>
          </cell>
          <cell r="F1454">
            <v>-418.1394270952751</v>
          </cell>
        </row>
        <row r="1455">
          <cell r="E1455">
            <v>36789</v>
          </cell>
          <cell r="F1455">
            <v>-411.4463118997337</v>
          </cell>
        </row>
        <row r="1456">
          <cell r="E1456">
            <v>36790</v>
          </cell>
          <cell r="F1456">
            <v>-416.08561313440259</v>
          </cell>
        </row>
        <row r="1457">
          <cell r="E1457">
            <v>36791</v>
          </cell>
          <cell r="F1457">
            <v>-405.64111465932911</v>
          </cell>
        </row>
        <row r="1458">
          <cell r="E1458">
            <v>36792</v>
          </cell>
          <cell r="F1458">
            <v>-383.07722642468798</v>
          </cell>
        </row>
        <row r="1459">
          <cell r="E1459">
            <v>36793</v>
          </cell>
          <cell r="F1459">
            <v>-371.27043355872775</v>
          </cell>
        </row>
        <row r="1460">
          <cell r="E1460">
            <v>36794</v>
          </cell>
          <cell r="F1460">
            <v>-362.34022519134669</v>
          </cell>
        </row>
        <row r="1461">
          <cell r="E1461">
            <v>36795</v>
          </cell>
          <cell r="F1461">
            <v>-365.27461167144793</v>
          </cell>
        </row>
        <row r="1462">
          <cell r="E1462">
            <v>36796</v>
          </cell>
          <cell r="F1462">
            <v>-354.71353491551781</v>
          </cell>
        </row>
        <row r="1463">
          <cell r="E1463">
            <v>36797</v>
          </cell>
          <cell r="F1463">
            <v>-329.9310527787693</v>
          </cell>
        </row>
        <row r="1464">
          <cell r="E1464">
            <v>36798</v>
          </cell>
          <cell r="F1464">
            <v>-312.02250232723964</v>
          </cell>
        </row>
        <row r="1465">
          <cell r="E1465">
            <v>36799</v>
          </cell>
          <cell r="F1465">
            <v>-285.37331979595001</v>
          </cell>
        </row>
        <row r="1466">
          <cell r="E1466">
            <v>36800</v>
          </cell>
          <cell r="F1466">
            <v>-260.9049282324977</v>
          </cell>
        </row>
        <row r="1467">
          <cell r="E1467">
            <v>36801</v>
          </cell>
          <cell r="F1467">
            <v>-265.66689380684875</v>
          </cell>
        </row>
        <row r="1468">
          <cell r="E1468">
            <v>36802</v>
          </cell>
          <cell r="F1468">
            <v>-280.27464502585099</v>
          </cell>
        </row>
        <row r="1469">
          <cell r="E1469">
            <v>36803</v>
          </cell>
          <cell r="F1469">
            <v>-277.28125917379111</v>
          </cell>
        </row>
        <row r="1470">
          <cell r="E1470">
            <v>36804</v>
          </cell>
          <cell r="F1470">
            <v>-276.58579794980324</v>
          </cell>
        </row>
        <row r="1471">
          <cell r="E1471">
            <v>36805</v>
          </cell>
          <cell r="F1471">
            <v>-279.0220274212279</v>
          </cell>
        </row>
        <row r="1472">
          <cell r="E1472">
            <v>36806</v>
          </cell>
          <cell r="F1472">
            <v>-261.18650466489635</v>
          </cell>
        </row>
        <row r="1473">
          <cell r="E1473">
            <v>36807</v>
          </cell>
          <cell r="F1473">
            <v>-250.03729184473741</v>
          </cell>
        </row>
        <row r="1474">
          <cell r="E1474">
            <v>36808</v>
          </cell>
          <cell r="F1474">
            <v>-237.62854894952761</v>
          </cell>
        </row>
        <row r="1475">
          <cell r="E1475">
            <v>36809</v>
          </cell>
          <cell r="F1475">
            <v>-234.26811644444024</v>
          </cell>
        </row>
        <row r="1476">
          <cell r="E1476">
            <v>36810</v>
          </cell>
          <cell r="F1476">
            <v>-218.20309125337735</v>
          </cell>
        </row>
        <row r="1477">
          <cell r="E1477">
            <v>36811</v>
          </cell>
          <cell r="F1477">
            <v>-189.0818275518177</v>
          </cell>
        </row>
        <row r="1478">
          <cell r="E1478">
            <v>36812</v>
          </cell>
          <cell r="F1478">
            <v>-175.23817501768826</v>
          </cell>
        </row>
        <row r="1479">
          <cell r="E1479">
            <v>36813</v>
          </cell>
          <cell r="F1479">
            <v>-159.92179479214792</v>
          </cell>
        </row>
        <row r="1480">
          <cell r="E1480">
            <v>36814</v>
          </cell>
          <cell r="F1480">
            <v>-134.09269794398642</v>
          </cell>
        </row>
        <row r="1481">
          <cell r="E1481">
            <v>36815</v>
          </cell>
          <cell r="F1481">
            <v>-140.30940846269004</v>
          </cell>
        </row>
        <row r="1482">
          <cell r="E1482">
            <v>36816</v>
          </cell>
          <cell r="F1482">
            <v>-144.38786284659909</v>
          </cell>
        </row>
        <row r="1483">
          <cell r="E1483">
            <v>36817</v>
          </cell>
          <cell r="F1483">
            <v>-143.96264699356834</v>
          </cell>
        </row>
        <row r="1484">
          <cell r="E1484">
            <v>36818</v>
          </cell>
          <cell r="F1484">
            <v>-145.71970095963843</v>
          </cell>
        </row>
        <row r="1485">
          <cell r="E1485">
            <v>36819</v>
          </cell>
          <cell r="F1485">
            <v>-156.38046656425649</v>
          </cell>
        </row>
        <row r="1486">
          <cell r="E1486">
            <v>36820</v>
          </cell>
          <cell r="F1486">
            <v>-165.07073140363536</v>
          </cell>
        </row>
        <row r="1487">
          <cell r="E1487">
            <v>36821</v>
          </cell>
          <cell r="F1487">
            <v>-160.31127149596614</v>
          </cell>
        </row>
        <row r="1488">
          <cell r="E1488">
            <v>36822</v>
          </cell>
          <cell r="F1488">
            <v>-144.24778793919359</v>
          </cell>
        </row>
        <row r="1489">
          <cell r="E1489">
            <v>36823</v>
          </cell>
          <cell r="F1489">
            <v>-129.13439070773347</v>
          </cell>
        </row>
        <row r="1490">
          <cell r="E1490">
            <v>36824</v>
          </cell>
          <cell r="F1490">
            <v>-110.86594131603488</v>
          </cell>
        </row>
        <row r="1491">
          <cell r="E1491">
            <v>36825</v>
          </cell>
          <cell r="F1491">
            <v>-93.136562018828045</v>
          </cell>
        </row>
        <row r="1492">
          <cell r="E1492">
            <v>36826</v>
          </cell>
          <cell r="F1492">
            <v>-86.484618998276346</v>
          </cell>
        </row>
        <row r="1493">
          <cell r="E1493">
            <v>36827</v>
          </cell>
          <cell r="F1493">
            <v>-70.682509106745783</v>
          </cell>
        </row>
        <row r="1494">
          <cell r="E1494">
            <v>36828</v>
          </cell>
          <cell r="F1494">
            <v>-85.325560789468</v>
          </cell>
        </row>
        <row r="1495">
          <cell r="E1495">
            <v>36829</v>
          </cell>
          <cell r="F1495">
            <v>-90.080440014924534</v>
          </cell>
        </row>
        <row r="1496">
          <cell r="E1496">
            <v>36830</v>
          </cell>
          <cell r="F1496">
            <v>-91.302205978228812</v>
          </cell>
        </row>
        <row r="1497">
          <cell r="E1497">
            <v>36831</v>
          </cell>
          <cell r="F1497">
            <v>-106.04774731400903</v>
          </cell>
        </row>
        <row r="1498">
          <cell r="E1498">
            <v>36832</v>
          </cell>
          <cell r="F1498">
            <v>-126.47907304184992</v>
          </cell>
        </row>
        <row r="1499">
          <cell r="E1499">
            <v>36833</v>
          </cell>
          <cell r="F1499">
            <v>-130.23435050603075</v>
          </cell>
        </row>
        <row r="1500">
          <cell r="E1500">
            <v>36834</v>
          </cell>
          <cell r="F1500">
            <v>-136.8158148782004</v>
          </cell>
        </row>
        <row r="1501">
          <cell r="E1501">
            <v>36835</v>
          </cell>
          <cell r="F1501">
            <v>-125.26020475211953</v>
          </cell>
        </row>
        <row r="1502">
          <cell r="E1502">
            <v>36836</v>
          </cell>
          <cell r="F1502">
            <v>-139.9463945032403</v>
          </cell>
        </row>
        <row r="1503">
          <cell r="E1503">
            <v>36837</v>
          </cell>
          <cell r="F1503">
            <v>-157.64297240445012</v>
          </cell>
        </row>
        <row r="1504">
          <cell r="E1504">
            <v>36838</v>
          </cell>
          <cell r="F1504">
            <v>-168.19674458896043</v>
          </cell>
        </row>
        <row r="1505">
          <cell r="E1505">
            <v>36839</v>
          </cell>
          <cell r="F1505">
            <v>-197.8010458046374</v>
          </cell>
        </row>
        <row r="1506">
          <cell r="E1506">
            <v>36840</v>
          </cell>
          <cell r="F1506">
            <v>-210.56882290356225</v>
          </cell>
        </row>
        <row r="1507">
          <cell r="E1507">
            <v>36841</v>
          </cell>
          <cell r="F1507">
            <v>-220.08560302144178</v>
          </cell>
        </row>
        <row r="1508">
          <cell r="E1508">
            <v>36842</v>
          </cell>
          <cell r="F1508">
            <v>-209.11725229340118</v>
          </cell>
        </row>
        <row r="1509">
          <cell r="E1509">
            <v>36843</v>
          </cell>
          <cell r="F1509">
            <v>-227.6314999751703</v>
          </cell>
        </row>
        <row r="1510">
          <cell r="E1510">
            <v>36844</v>
          </cell>
          <cell r="F1510">
            <v>-240.51631958199141</v>
          </cell>
        </row>
        <row r="1511">
          <cell r="E1511">
            <v>36845</v>
          </cell>
          <cell r="F1511">
            <v>-244.17056519306061</v>
          </cell>
        </row>
        <row r="1512">
          <cell r="E1512">
            <v>36846</v>
          </cell>
          <cell r="F1512">
            <v>-249.85803096994459</v>
          </cell>
        </row>
        <row r="1513">
          <cell r="E1513">
            <v>36847</v>
          </cell>
          <cell r="F1513">
            <v>-252.1728626767308</v>
          </cell>
        </row>
        <row r="1514">
          <cell r="E1514">
            <v>36848</v>
          </cell>
          <cell r="F1514">
            <v>-248.67231317150254</v>
          </cell>
        </row>
        <row r="1515">
          <cell r="E1515">
            <v>36849</v>
          </cell>
          <cell r="F1515">
            <v>-243.11993494909984</v>
          </cell>
        </row>
        <row r="1516">
          <cell r="E1516">
            <v>36850</v>
          </cell>
          <cell r="F1516">
            <v>-253.68675856174195</v>
          </cell>
        </row>
        <row r="1517">
          <cell r="E1517">
            <v>36851</v>
          </cell>
          <cell r="F1517">
            <v>-258.19690274248205</v>
          </cell>
        </row>
        <row r="1518">
          <cell r="E1518">
            <v>36852</v>
          </cell>
          <cell r="F1518">
            <v>-255.35073189523428</v>
          </cell>
        </row>
        <row r="1519">
          <cell r="E1519">
            <v>36853</v>
          </cell>
          <cell r="F1519">
            <v>-247.24454989946389</v>
          </cell>
        </row>
        <row r="1520">
          <cell r="E1520">
            <v>36854</v>
          </cell>
          <cell r="F1520">
            <v>-245.30837097612311</v>
          </cell>
        </row>
        <row r="1521">
          <cell r="E1521">
            <v>36855</v>
          </cell>
          <cell r="F1521">
            <v>-237.48065698771097</v>
          </cell>
        </row>
        <row r="1522">
          <cell r="E1522">
            <v>36856</v>
          </cell>
          <cell r="F1522">
            <v>-214.47967050316038</v>
          </cell>
        </row>
        <row r="1523">
          <cell r="E1523">
            <v>36857</v>
          </cell>
          <cell r="F1523">
            <v>-207.07623513381986</v>
          </cell>
        </row>
        <row r="1524">
          <cell r="E1524">
            <v>36858</v>
          </cell>
          <cell r="F1524">
            <v>-204.74801031335846</v>
          </cell>
        </row>
        <row r="1525">
          <cell r="E1525">
            <v>36859</v>
          </cell>
          <cell r="F1525">
            <v>-176.03694952276055</v>
          </cell>
        </row>
        <row r="1526">
          <cell r="E1526">
            <v>36860</v>
          </cell>
          <cell r="F1526">
            <v>-166.96083794553851</v>
          </cell>
        </row>
        <row r="1527">
          <cell r="E1527">
            <v>36861</v>
          </cell>
          <cell r="F1527">
            <v>-157.19019254715931</v>
          </cell>
        </row>
        <row r="1528">
          <cell r="E1528">
            <v>36862</v>
          </cell>
          <cell r="F1528">
            <v>-152.78787426105737</v>
          </cell>
        </row>
        <row r="1529">
          <cell r="E1529">
            <v>36863</v>
          </cell>
          <cell r="F1529">
            <v>-135.40347105395995</v>
          </cell>
        </row>
        <row r="1530">
          <cell r="E1530">
            <v>36864</v>
          </cell>
          <cell r="F1530">
            <v>-158.63145929927668</v>
          </cell>
        </row>
        <row r="1531">
          <cell r="E1531">
            <v>36865</v>
          </cell>
          <cell r="F1531">
            <v>-168.65577795581885</v>
          </cell>
        </row>
        <row r="1532">
          <cell r="E1532">
            <v>36866</v>
          </cell>
          <cell r="F1532">
            <v>-159.70200423435199</v>
          </cell>
        </row>
        <row r="1533">
          <cell r="E1533">
            <v>36867</v>
          </cell>
          <cell r="F1533">
            <v>-159.02013596858342</v>
          </cell>
        </row>
        <row r="1534">
          <cell r="E1534">
            <v>36868</v>
          </cell>
          <cell r="F1534">
            <v>-161.00693150888037</v>
          </cell>
        </row>
        <row r="1535">
          <cell r="E1535">
            <v>36869</v>
          </cell>
          <cell r="F1535">
            <v>-180.38959694679579</v>
          </cell>
        </row>
        <row r="1536">
          <cell r="E1536">
            <v>36870</v>
          </cell>
          <cell r="F1536">
            <v>-207.0151634361282</v>
          </cell>
        </row>
        <row r="1537">
          <cell r="E1537">
            <v>36871</v>
          </cell>
          <cell r="F1537">
            <v>-239.08532453628504</v>
          </cell>
        </row>
        <row r="1538">
          <cell r="E1538">
            <v>36872</v>
          </cell>
          <cell r="F1538">
            <v>-245.18224614865176</v>
          </cell>
        </row>
        <row r="1539">
          <cell r="E1539">
            <v>36873</v>
          </cell>
          <cell r="F1539">
            <v>-249.42692533929767</v>
          </cell>
        </row>
        <row r="1540">
          <cell r="E1540">
            <v>36874</v>
          </cell>
          <cell r="F1540">
            <v>-249.62539811253191</v>
          </cell>
        </row>
        <row r="1541">
          <cell r="E1541">
            <v>36875</v>
          </cell>
          <cell r="F1541">
            <v>-267.25116232971413</v>
          </cell>
        </row>
        <row r="1542">
          <cell r="E1542">
            <v>36876</v>
          </cell>
          <cell r="F1542">
            <v>-301.36122493126459</v>
          </cell>
        </row>
        <row r="1543">
          <cell r="E1543">
            <v>36877</v>
          </cell>
          <cell r="F1543">
            <v>-295.29572886384085</v>
          </cell>
        </row>
        <row r="1544">
          <cell r="E1544">
            <v>36878</v>
          </cell>
          <cell r="F1544">
            <v>-301.69372480364109</v>
          </cell>
        </row>
        <row r="1545">
          <cell r="E1545">
            <v>36879</v>
          </cell>
          <cell r="F1545">
            <v>-283.77872480364204</v>
          </cell>
        </row>
        <row r="1546">
          <cell r="E1546">
            <v>36880</v>
          </cell>
          <cell r="F1546">
            <v>-268.71875482260657</v>
          </cell>
        </row>
        <row r="1547">
          <cell r="E1547">
            <v>36881</v>
          </cell>
          <cell r="F1547">
            <v>-256.50922159352376</v>
          </cell>
        </row>
        <row r="1548">
          <cell r="E1548">
            <v>36882</v>
          </cell>
          <cell r="F1548">
            <v>-263.00567190721085</v>
          </cell>
        </row>
        <row r="1549">
          <cell r="E1549">
            <v>36883</v>
          </cell>
          <cell r="F1549">
            <v>-279.51707255484507</v>
          </cell>
        </row>
        <row r="1550">
          <cell r="E1550">
            <v>36884</v>
          </cell>
          <cell r="F1550">
            <v>-248.66431555548479</v>
          </cell>
        </row>
        <row r="1551">
          <cell r="E1551">
            <v>36885</v>
          </cell>
          <cell r="F1551">
            <v>-242.36207924273913</v>
          </cell>
        </row>
        <row r="1552">
          <cell r="E1552">
            <v>36886</v>
          </cell>
          <cell r="F1552">
            <v>-247.04972699583777</v>
          </cell>
        </row>
        <row r="1553">
          <cell r="E1553">
            <v>36887</v>
          </cell>
          <cell r="F1553">
            <v>-258.57905595301963</v>
          </cell>
        </row>
        <row r="1554">
          <cell r="E1554">
            <v>36888</v>
          </cell>
          <cell r="F1554">
            <v>-254.08531721465079</v>
          </cell>
        </row>
        <row r="1555">
          <cell r="E1555">
            <v>36889</v>
          </cell>
          <cell r="F1555">
            <v>-246.14683545160733</v>
          </cell>
        </row>
        <row r="1556">
          <cell r="E1556">
            <v>36890</v>
          </cell>
          <cell r="F1556">
            <v>-208.02047598179888</v>
          </cell>
        </row>
        <row r="1557">
          <cell r="E1557">
            <v>36891</v>
          </cell>
          <cell r="F1557">
            <v>-152.56523401039885</v>
          </cell>
        </row>
        <row r="1558">
          <cell r="E1558">
            <v>36892</v>
          </cell>
          <cell r="F1558">
            <v>-131.40297602848477</v>
          </cell>
        </row>
        <row r="1559">
          <cell r="E1559">
            <v>36893</v>
          </cell>
          <cell r="F1559">
            <v>-114.43950451480123</v>
          </cell>
        </row>
        <row r="1560">
          <cell r="E1560">
            <v>36894</v>
          </cell>
          <cell r="F1560">
            <v>-89.275051516746316</v>
          </cell>
        </row>
        <row r="1561">
          <cell r="E1561">
            <v>36895</v>
          </cell>
          <cell r="F1561">
            <v>-68.395505464504822</v>
          </cell>
        </row>
        <row r="1562">
          <cell r="E1562">
            <v>36896</v>
          </cell>
          <cell r="F1562">
            <v>-18.550241458491655</v>
          </cell>
        </row>
        <row r="1563">
          <cell r="E1563">
            <v>36897</v>
          </cell>
          <cell r="F1563">
            <v>-6.2205201436045172</v>
          </cell>
        </row>
        <row r="1564">
          <cell r="E1564">
            <v>36898</v>
          </cell>
          <cell r="F1564">
            <v>20.753125815883323</v>
          </cell>
        </row>
        <row r="1565">
          <cell r="E1565">
            <v>36899</v>
          </cell>
          <cell r="F1565">
            <v>7.6981211243491998</v>
          </cell>
        </row>
        <row r="1566">
          <cell r="E1566">
            <v>36900</v>
          </cell>
          <cell r="F1566">
            <v>-1.8587202142407477</v>
          </cell>
        </row>
        <row r="1567">
          <cell r="E1567">
            <v>36901</v>
          </cell>
          <cell r="F1567">
            <v>21.734101157850091</v>
          </cell>
        </row>
        <row r="1568">
          <cell r="E1568">
            <v>36902</v>
          </cell>
          <cell r="F1568">
            <v>41.343232608354811</v>
          </cell>
        </row>
        <row r="1569">
          <cell r="E1569">
            <v>36903</v>
          </cell>
          <cell r="F1569">
            <v>66.381069775765354</v>
          </cell>
        </row>
        <row r="1570">
          <cell r="E1570">
            <v>36904</v>
          </cell>
          <cell r="F1570">
            <v>98.596280668756663</v>
          </cell>
        </row>
        <row r="1571">
          <cell r="E1571">
            <v>36905</v>
          </cell>
          <cell r="F1571">
            <v>121.61934053598452</v>
          </cell>
        </row>
        <row r="1572">
          <cell r="E1572">
            <v>36906</v>
          </cell>
          <cell r="F1572">
            <v>140.69845253828316</v>
          </cell>
        </row>
        <row r="1573">
          <cell r="E1573">
            <v>36907</v>
          </cell>
          <cell r="F1573">
            <v>152.1543906978859</v>
          </cell>
        </row>
        <row r="1574">
          <cell r="E1574">
            <v>36908</v>
          </cell>
          <cell r="F1574">
            <v>173.3113943268545</v>
          </cell>
        </row>
        <row r="1575">
          <cell r="E1575">
            <v>36909</v>
          </cell>
          <cell r="F1575">
            <v>206.19788885079834</v>
          </cell>
        </row>
        <row r="1576">
          <cell r="E1576">
            <v>36910</v>
          </cell>
          <cell r="F1576">
            <v>226.48717695235064</v>
          </cell>
        </row>
        <row r="1577">
          <cell r="E1577">
            <v>36911</v>
          </cell>
          <cell r="F1577">
            <v>226.75635106693153</v>
          </cell>
        </row>
        <row r="1578">
          <cell r="E1578">
            <v>36912</v>
          </cell>
          <cell r="F1578">
            <v>217.48602933697475</v>
          </cell>
        </row>
        <row r="1579">
          <cell r="E1579">
            <v>36913</v>
          </cell>
          <cell r="F1579">
            <v>207.26303668661603</v>
          </cell>
        </row>
        <row r="1580">
          <cell r="E1580">
            <v>36914</v>
          </cell>
          <cell r="F1580">
            <v>194.79755838057281</v>
          </cell>
        </row>
        <row r="1581">
          <cell r="E1581">
            <v>36915</v>
          </cell>
          <cell r="F1581">
            <v>212.41160745940397</v>
          </cell>
        </row>
        <row r="1582">
          <cell r="E1582">
            <v>36916</v>
          </cell>
          <cell r="F1582">
            <v>210.3616011225713</v>
          </cell>
        </row>
        <row r="1583">
          <cell r="E1583">
            <v>36917</v>
          </cell>
          <cell r="F1583">
            <v>224.19693276514408</v>
          </cell>
        </row>
        <row r="1584">
          <cell r="E1584">
            <v>36918</v>
          </cell>
          <cell r="F1584">
            <v>233.46311536357825</v>
          </cell>
        </row>
        <row r="1585">
          <cell r="E1585">
            <v>36919</v>
          </cell>
          <cell r="F1585">
            <v>242.44288106719432</v>
          </cell>
        </row>
        <row r="1586">
          <cell r="E1586">
            <v>36920</v>
          </cell>
          <cell r="F1586">
            <v>260.66978642121467</v>
          </cell>
        </row>
        <row r="1587">
          <cell r="E1587">
            <v>36921</v>
          </cell>
          <cell r="F1587">
            <v>258.70075346880185</v>
          </cell>
        </row>
        <row r="1588">
          <cell r="E1588">
            <v>36922</v>
          </cell>
          <cell r="F1588">
            <v>257.41065313245053</v>
          </cell>
        </row>
        <row r="1589">
          <cell r="E1589">
            <v>36923</v>
          </cell>
          <cell r="F1589">
            <v>269.08183975802058</v>
          </cell>
        </row>
        <row r="1590">
          <cell r="E1590">
            <v>36924</v>
          </cell>
          <cell r="F1590">
            <v>251.4669176761945</v>
          </cell>
        </row>
        <row r="1591">
          <cell r="E1591">
            <v>36925</v>
          </cell>
          <cell r="F1591">
            <v>253.88220942750195</v>
          </cell>
        </row>
        <row r="1592">
          <cell r="E1592">
            <v>36926</v>
          </cell>
          <cell r="F1592">
            <v>263.9067318158759</v>
          </cell>
        </row>
        <row r="1593">
          <cell r="E1593">
            <v>36927</v>
          </cell>
          <cell r="F1593">
            <v>264.5669582079754</v>
          </cell>
        </row>
        <row r="1594">
          <cell r="E1594">
            <v>36928</v>
          </cell>
          <cell r="F1594">
            <v>244.84167136529686</v>
          </cell>
        </row>
        <row r="1595">
          <cell r="E1595">
            <v>36929</v>
          </cell>
          <cell r="F1595">
            <v>228.33630988650839</v>
          </cell>
        </row>
        <row r="1596">
          <cell r="E1596">
            <v>36930</v>
          </cell>
          <cell r="F1596">
            <v>219.22959857973547</v>
          </cell>
        </row>
        <row r="1597">
          <cell r="E1597">
            <v>36931</v>
          </cell>
          <cell r="F1597">
            <v>220.55995233256726</v>
          </cell>
        </row>
        <row r="1598">
          <cell r="E1598">
            <v>36932</v>
          </cell>
          <cell r="F1598">
            <v>225.98875084165775</v>
          </cell>
        </row>
        <row r="1599">
          <cell r="E1599">
            <v>36933</v>
          </cell>
          <cell r="F1599">
            <v>232.73995425778594</v>
          </cell>
        </row>
        <row r="1600">
          <cell r="E1600">
            <v>36934</v>
          </cell>
          <cell r="F1600">
            <v>237.08888256812497</v>
          </cell>
        </row>
        <row r="1601">
          <cell r="E1601">
            <v>36935</v>
          </cell>
          <cell r="F1601">
            <v>223.24869503707851</v>
          </cell>
        </row>
        <row r="1602">
          <cell r="E1602">
            <v>36936</v>
          </cell>
          <cell r="F1602">
            <v>221.00390262308974</v>
          </cell>
        </row>
        <row r="1603">
          <cell r="E1603">
            <v>36937</v>
          </cell>
          <cell r="F1603">
            <v>202.37374422480752</v>
          </cell>
        </row>
        <row r="1604">
          <cell r="E1604">
            <v>36938</v>
          </cell>
          <cell r="F1604">
            <v>199.77753105350166</v>
          </cell>
        </row>
        <row r="1605">
          <cell r="E1605">
            <v>36939</v>
          </cell>
          <cell r="F1605">
            <v>194.86792706843698</v>
          </cell>
        </row>
        <row r="1606">
          <cell r="E1606">
            <v>36940</v>
          </cell>
          <cell r="F1606">
            <v>184.01799993487475</v>
          </cell>
        </row>
        <row r="1607">
          <cell r="E1607">
            <v>36941</v>
          </cell>
          <cell r="F1607">
            <v>167.34635119443919</v>
          </cell>
        </row>
        <row r="1608">
          <cell r="E1608">
            <v>36942</v>
          </cell>
          <cell r="F1608">
            <v>148.8528890016205</v>
          </cell>
        </row>
        <row r="1609">
          <cell r="E1609">
            <v>36943</v>
          </cell>
          <cell r="F1609">
            <v>139.29624246805724</v>
          </cell>
        </row>
        <row r="1610">
          <cell r="E1610">
            <v>36944</v>
          </cell>
          <cell r="F1610">
            <v>134.41189865848537</v>
          </cell>
        </row>
        <row r="1611">
          <cell r="E1611">
            <v>36945</v>
          </cell>
          <cell r="F1611">
            <v>125.65163109585956</v>
          </cell>
        </row>
        <row r="1612">
          <cell r="E1612">
            <v>36946</v>
          </cell>
          <cell r="F1612">
            <v>84.652631861461487</v>
          </cell>
        </row>
        <row r="1613">
          <cell r="E1613">
            <v>36947</v>
          </cell>
          <cell r="F1613">
            <v>63.075035674357423</v>
          </cell>
        </row>
        <row r="1614">
          <cell r="E1614">
            <v>36948</v>
          </cell>
          <cell r="F1614">
            <v>48.905000679314981</v>
          </cell>
        </row>
        <row r="1615">
          <cell r="E1615">
            <v>36949</v>
          </cell>
          <cell r="F1615">
            <v>43.88261360949582</v>
          </cell>
        </row>
        <row r="1616">
          <cell r="E1616">
            <v>36950</v>
          </cell>
          <cell r="F1616">
            <v>50.112897827639244</v>
          </cell>
        </row>
        <row r="1617">
          <cell r="E1617">
            <v>36951</v>
          </cell>
          <cell r="F1617">
            <v>54.607710243164547</v>
          </cell>
        </row>
        <row r="1618">
          <cell r="E1618">
            <v>36952</v>
          </cell>
          <cell r="F1618">
            <v>51.809444834721944</v>
          </cell>
        </row>
        <row r="1619">
          <cell r="E1619">
            <v>36953</v>
          </cell>
          <cell r="F1619">
            <v>40.244027725702836</v>
          </cell>
        </row>
        <row r="1620">
          <cell r="E1620">
            <v>36954</v>
          </cell>
          <cell r="F1620">
            <v>27.422529960880638</v>
          </cell>
        </row>
        <row r="1621">
          <cell r="E1621">
            <v>36955</v>
          </cell>
          <cell r="F1621">
            <v>10.77016881853524</v>
          </cell>
        </row>
        <row r="1622">
          <cell r="E1622">
            <v>36956</v>
          </cell>
          <cell r="F1622">
            <v>-19.035553641930164</v>
          </cell>
        </row>
        <row r="1623">
          <cell r="E1623">
            <v>36957</v>
          </cell>
          <cell r="F1623">
            <v>-31.703450075172441</v>
          </cell>
        </row>
        <row r="1624">
          <cell r="E1624">
            <v>36958</v>
          </cell>
          <cell r="F1624">
            <v>-36.728419301467511</v>
          </cell>
        </row>
        <row r="1625">
          <cell r="E1625">
            <v>36959</v>
          </cell>
          <cell r="F1625">
            <v>-31.247627853248559</v>
          </cell>
        </row>
        <row r="1626">
          <cell r="E1626">
            <v>36960</v>
          </cell>
          <cell r="F1626">
            <v>-15.528534892435346</v>
          </cell>
        </row>
        <row r="1627">
          <cell r="E1627">
            <v>36961</v>
          </cell>
          <cell r="F1627">
            <v>-15.650328923715279</v>
          </cell>
        </row>
        <row r="1628">
          <cell r="E1628">
            <v>36962</v>
          </cell>
          <cell r="F1628">
            <v>5.0490640329098824</v>
          </cell>
        </row>
        <row r="1629">
          <cell r="E1629">
            <v>36963</v>
          </cell>
          <cell r="F1629">
            <v>-27.126948557201104</v>
          </cell>
        </row>
        <row r="1630">
          <cell r="E1630">
            <v>36964</v>
          </cell>
          <cell r="F1630">
            <v>-29.433039892255692</v>
          </cell>
        </row>
        <row r="1631">
          <cell r="E1631">
            <v>36965</v>
          </cell>
          <cell r="F1631">
            <v>-27.173757415637738</v>
          </cell>
        </row>
        <row r="1632">
          <cell r="E1632">
            <v>36966</v>
          </cell>
          <cell r="F1632">
            <v>9.2601830696148681</v>
          </cell>
        </row>
        <row r="1633">
          <cell r="E1633">
            <v>36967</v>
          </cell>
          <cell r="F1633">
            <v>37.410801207401164</v>
          </cell>
        </row>
        <row r="1634">
          <cell r="E1634">
            <v>36968</v>
          </cell>
          <cell r="F1634">
            <v>56.168159128494153</v>
          </cell>
        </row>
        <row r="1635">
          <cell r="E1635">
            <v>36969</v>
          </cell>
          <cell r="F1635">
            <v>46.164574012049343</v>
          </cell>
        </row>
        <row r="1636">
          <cell r="E1636">
            <v>36970</v>
          </cell>
          <cell r="F1636">
            <v>23.80286281705412</v>
          </cell>
        </row>
        <row r="1637">
          <cell r="E1637">
            <v>36971</v>
          </cell>
          <cell r="F1637">
            <v>-3.2264516377399559</v>
          </cell>
        </row>
        <row r="1638">
          <cell r="E1638">
            <v>36972</v>
          </cell>
          <cell r="F1638">
            <v>-19.330309974417105</v>
          </cell>
        </row>
        <row r="1639">
          <cell r="E1639">
            <v>36973</v>
          </cell>
          <cell r="F1639">
            <v>-46.734021763075361</v>
          </cell>
        </row>
        <row r="1640">
          <cell r="E1640">
            <v>36974</v>
          </cell>
          <cell r="F1640">
            <v>-55.583576064114823</v>
          </cell>
        </row>
        <row r="1641">
          <cell r="E1641">
            <v>36975</v>
          </cell>
          <cell r="F1641">
            <v>-32.416203157245036</v>
          </cell>
        </row>
        <row r="1642">
          <cell r="E1642">
            <v>36976</v>
          </cell>
          <cell r="F1642">
            <v>6.6631019003416441</v>
          </cell>
        </row>
        <row r="1643">
          <cell r="E1643">
            <v>36977</v>
          </cell>
          <cell r="F1643">
            <v>26.459129894425132</v>
          </cell>
        </row>
        <row r="1644">
          <cell r="E1644">
            <v>36978</v>
          </cell>
          <cell r="F1644">
            <v>27.513209332844781</v>
          </cell>
        </row>
        <row r="1645">
          <cell r="E1645">
            <v>36979</v>
          </cell>
          <cell r="F1645">
            <v>13.159135141280785</v>
          </cell>
        </row>
        <row r="1646">
          <cell r="E1646">
            <v>36980</v>
          </cell>
          <cell r="F1646">
            <v>11.176125719241099</v>
          </cell>
        </row>
        <row r="1647">
          <cell r="E1647">
            <v>36981</v>
          </cell>
          <cell r="F1647">
            <v>20.67107385250165</v>
          </cell>
        </row>
        <row r="1648">
          <cell r="E1648">
            <v>36982</v>
          </cell>
          <cell r="F1648">
            <v>17.067331048043343</v>
          </cell>
        </row>
        <row r="1649">
          <cell r="E1649">
            <v>36983</v>
          </cell>
          <cell r="F1649">
            <v>58.637320688094405</v>
          </cell>
        </row>
        <row r="1650">
          <cell r="E1650">
            <v>36984</v>
          </cell>
          <cell r="F1650">
            <v>73.680289873314905</v>
          </cell>
        </row>
        <row r="1651">
          <cell r="E1651">
            <v>36985</v>
          </cell>
          <cell r="F1651">
            <v>74.809647940606737</v>
          </cell>
        </row>
        <row r="1652">
          <cell r="E1652">
            <v>36986</v>
          </cell>
          <cell r="F1652">
            <v>81.302892912699463</v>
          </cell>
        </row>
        <row r="1653">
          <cell r="E1653">
            <v>36987</v>
          </cell>
          <cell r="F1653">
            <v>80.330192028648526</v>
          </cell>
        </row>
        <row r="1654">
          <cell r="E1654">
            <v>36988</v>
          </cell>
          <cell r="F1654">
            <v>119.20694790870948</v>
          </cell>
        </row>
        <row r="1655">
          <cell r="E1655">
            <v>36989</v>
          </cell>
          <cell r="F1655">
            <v>143.23542056622864</v>
          </cell>
        </row>
        <row r="1656">
          <cell r="E1656">
            <v>36990</v>
          </cell>
          <cell r="F1656">
            <v>129.91042087911956</v>
          </cell>
        </row>
        <row r="1657">
          <cell r="E1657">
            <v>36991</v>
          </cell>
          <cell r="F1657">
            <v>142.10046596341999</v>
          </cell>
        </row>
        <row r="1658">
          <cell r="E1658">
            <v>36992</v>
          </cell>
          <cell r="F1658">
            <v>166.67943995843416</v>
          </cell>
        </row>
        <row r="1659">
          <cell r="E1659">
            <v>36993</v>
          </cell>
          <cell r="F1659">
            <v>211.95945207079603</v>
          </cell>
        </row>
        <row r="1660">
          <cell r="E1660">
            <v>36994</v>
          </cell>
          <cell r="F1660">
            <v>259.15630375587352</v>
          </cell>
        </row>
        <row r="1661">
          <cell r="E1661">
            <v>36995</v>
          </cell>
          <cell r="F1661">
            <v>287.69882423794297</v>
          </cell>
        </row>
        <row r="1662">
          <cell r="E1662">
            <v>36996</v>
          </cell>
          <cell r="F1662">
            <v>303.98795757678454</v>
          </cell>
        </row>
        <row r="1663">
          <cell r="E1663">
            <v>36997</v>
          </cell>
          <cell r="F1663">
            <v>295.47692173072392</v>
          </cell>
        </row>
        <row r="1664">
          <cell r="E1664">
            <v>36998</v>
          </cell>
          <cell r="F1664">
            <v>274.39681738124636</v>
          </cell>
        </row>
        <row r="1665">
          <cell r="E1665">
            <v>36999</v>
          </cell>
          <cell r="F1665">
            <v>271.53031663047113</v>
          </cell>
        </row>
        <row r="1666">
          <cell r="E1666">
            <v>37000</v>
          </cell>
          <cell r="F1666">
            <v>263.68698045724886</v>
          </cell>
        </row>
        <row r="1667">
          <cell r="E1667">
            <v>37001</v>
          </cell>
          <cell r="F1667">
            <v>260.56648734802911</v>
          </cell>
        </row>
        <row r="1668">
          <cell r="E1668">
            <v>37002</v>
          </cell>
          <cell r="F1668">
            <v>256.92950505375302</v>
          </cell>
        </row>
        <row r="1669">
          <cell r="E1669">
            <v>37003</v>
          </cell>
          <cell r="F1669">
            <v>236.95276867799112</v>
          </cell>
        </row>
        <row r="1670">
          <cell r="E1670">
            <v>37004</v>
          </cell>
          <cell r="F1670">
            <v>227.26322887957213</v>
          </cell>
        </row>
        <row r="1671">
          <cell r="E1671">
            <v>37005</v>
          </cell>
          <cell r="F1671">
            <v>212.74244752191589</v>
          </cell>
        </row>
        <row r="1672">
          <cell r="E1672">
            <v>37006</v>
          </cell>
          <cell r="F1672">
            <v>210.38389907867531</v>
          </cell>
        </row>
        <row r="1673">
          <cell r="E1673">
            <v>37007</v>
          </cell>
          <cell r="F1673">
            <v>195.81054349689657</v>
          </cell>
        </row>
        <row r="1674">
          <cell r="E1674">
            <v>37008</v>
          </cell>
          <cell r="F1674">
            <v>153.78077588195447</v>
          </cell>
        </row>
        <row r="1675">
          <cell r="E1675">
            <v>37009</v>
          </cell>
          <cell r="F1675">
            <v>150.66627285843424</v>
          </cell>
        </row>
        <row r="1676">
          <cell r="E1676">
            <v>37010</v>
          </cell>
          <cell r="F1676">
            <v>177.34289413141232</v>
          </cell>
        </row>
        <row r="1677">
          <cell r="E1677">
            <v>37011</v>
          </cell>
          <cell r="F1677">
            <v>168.72248077017503</v>
          </cell>
        </row>
        <row r="1678">
          <cell r="E1678">
            <v>37012</v>
          </cell>
          <cell r="F1678">
            <v>165.33286910816423</v>
          </cell>
        </row>
        <row r="1679">
          <cell r="E1679">
            <v>37013</v>
          </cell>
          <cell r="F1679">
            <v>164.66092971200123</v>
          </cell>
        </row>
        <row r="1680">
          <cell r="E1680">
            <v>37014</v>
          </cell>
          <cell r="F1680">
            <v>154.08659405404251</v>
          </cell>
        </row>
        <row r="1681">
          <cell r="E1681">
            <v>37015</v>
          </cell>
          <cell r="F1681">
            <v>135.18393621423456</v>
          </cell>
        </row>
        <row r="1682">
          <cell r="E1682">
            <v>37016</v>
          </cell>
          <cell r="F1682">
            <v>126.16747307423429</v>
          </cell>
        </row>
        <row r="1683">
          <cell r="E1683">
            <v>37017</v>
          </cell>
          <cell r="F1683">
            <v>137.05549530946701</v>
          </cell>
        </row>
        <row r="1684">
          <cell r="E1684">
            <v>37018</v>
          </cell>
          <cell r="F1684">
            <v>154.76559179646574</v>
          </cell>
        </row>
        <row r="1685">
          <cell r="E1685">
            <v>37019</v>
          </cell>
          <cell r="F1685">
            <v>177.7961380604429</v>
          </cell>
        </row>
        <row r="1686">
          <cell r="E1686">
            <v>37020</v>
          </cell>
          <cell r="F1686">
            <v>187.9486775766236</v>
          </cell>
        </row>
        <row r="1687">
          <cell r="E1687">
            <v>37021</v>
          </cell>
          <cell r="F1687">
            <v>216.53392188554426</v>
          </cell>
        </row>
        <row r="1688">
          <cell r="E1688">
            <v>37022</v>
          </cell>
          <cell r="F1688">
            <v>257.08105494069241</v>
          </cell>
        </row>
        <row r="1689">
          <cell r="E1689">
            <v>37023</v>
          </cell>
          <cell r="F1689">
            <v>287.62346001848891</v>
          </cell>
        </row>
        <row r="1690">
          <cell r="E1690">
            <v>37024</v>
          </cell>
          <cell r="F1690">
            <v>302.20501462278662</v>
          </cell>
        </row>
        <row r="1691">
          <cell r="E1691">
            <v>37025</v>
          </cell>
          <cell r="F1691">
            <v>331.52734903106466</v>
          </cell>
        </row>
        <row r="1692">
          <cell r="E1692">
            <v>37026</v>
          </cell>
          <cell r="F1692">
            <v>337.61952638634466</v>
          </cell>
        </row>
        <row r="1693">
          <cell r="E1693">
            <v>37027</v>
          </cell>
          <cell r="F1693">
            <v>375.83215050424769</v>
          </cell>
        </row>
        <row r="1694">
          <cell r="E1694">
            <v>37028</v>
          </cell>
          <cell r="F1694">
            <v>422.20095428928653</v>
          </cell>
        </row>
        <row r="1695">
          <cell r="E1695">
            <v>37029</v>
          </cell>
          <cell r="F1695">
            <v>469.4178501256265</v>
          </cell>
        </row>
        <row r="1696">
          <cell r="E1696">
            <v>37030</v>
          </cell>
          <cell r="F1696">
            <v>506.87785012562563</v>
          </cell>
        </row>
        <row r="1697">
          <cell r="E1697">
            <v>37031</v>
          </cell>
          <cell r="F1697">
            <v>540.8133636890052</v>
          </cell>
        </row>
        <row r="1698">
          <cell r="E1698">
            <v>37032</v>
          </cell>
          <cell r="F1698">
            <v>569.21413968334309</v>
          </cell>
        </row>
        <row r="1699">
          <cell r="E1699">
            <v>37033</v>
          </cell>
          <cell r="F1699">
            <v>578.6441082158417</v>
          </cell>
        </row>
        <row r="1700">
          <cell r="E1700">
            <v>37034</v>
          </cell>
          <cell r="F1700">
            <v>569.86617971996748</v>
          </cell>
        </row>
        <row r="1701">
          <cell r="E1701">
            <v>37035</v>
          </cell>
          <cell r="F1701">
            <v>571.99247572193781</v>
          </cell>
        </row>
        <row r="1702">
          <cell r="E1702">
            <v>37036</v>
          </cell>
          <cell r="F1702">
            <v>590.84300551205706</v>
          </cell>
        </row>
        <row r="1703">
          <cell r="E1703">
            <v>37037</v>
          </cell>
          <cell r="F1703">
            <v>617.5023899832704</v>
          </cell>
        </row>
        <row r="1704">
          <cell r="E1704">
            <v>37038</v>
          </cell>
          <cell r="F1704">
            <v>641.946811950751</v>
          </cell>
        </row>
        <row r="1705">
          <cell r="E1705">
            <v>37039</v>
          </cell>
          <cell r="F1705">
            <v>643.07449549455305</v>
          </cell>
        </row>
        <row r="1706">
          <cell r="E1706">
            <v>37040</v>
          </cell>
          <cell r="F1706">
            <v>690.2261850099294</v>
          </cell>
        </row>
        <row r="1707">
          <cell r="E1707">
            <v>37041</v>
          </cell>
          <cell r="F1707">
            <v>733.59589029715062</v>
          </cell>
        </row>
        <row r="1708">
          <cell r="E1708">
            <v>37042</v>
          </cell>
          <cell r="F1708">
            <v>773.43130932689746</v>
          </cell>
        </row>
        <row r="1709">
          <cell r="E1709">
            <v>37043</v>
          </cell>
          <cell r="F1709">
            <v>814.11254813793676</v>
          </cell>
        </row>
        <row r="1710">
          <cell r="E1710">
            <v>37044</v>
          </cell>
          <cell r="F1710">
            <v>885.35812499552776</v>
          </cell>
        </row>
        <row r="1711">
          <cell r="E1711">
            <v>37045</v>
          </cell>
          <cell r="F1711">
            <v>926.81549335289674</v>
          </cell>
        </row>
        <row r="1712">
          <cell r="E1712">
            <v>37046</v>
          </cell>
          <cell r="F1712">
            <v>955.51056375580811</v>
          </cell>
        </row>
        <row r="1713">
          <cell r="E1713">
            <v>37047</v>
          </cell>
          <cell r="F1713">
            <v>999.93081790213546</v>
          </cell>
        </row>
        <row r="1714">
          <cell r="E1714">
            <v>37048</v>
          </cell>
          <cell r="F1714">
            <v>1053.5411726307575</v>
          </cell>
        </row>
        <row r="1715">
          <cell r="E1715">
            <v>37049</v>
          </cell>
          <cell r="F1715">
            <v>1092.078336014305</v>
          </cell>
        </row>
        <row r="1716">
          <cell r="E1716">
            <v>37050</v>
          </cell>
          <cell r="F1716">
            <v>1121.7391543195772</v>
          </cell>
        </row>
        <row r="1717">
          <cell r="E1717">
            <v>37051</v>
          </cell>
          <cell r="F1717">
            <v>1163.1098900309717</v>
          </cell>
        </row>
        <row r="1718">
          <cell r="E1718">
            <v>37052</v>
          </cell>
          <cell r="F1718">
            <v>1196.3340915922199</v>
          </cell>
        </row>
        <row r="1719">
          <cell r="E1719">
            <v>37053</v>
          </cell>
          <cell r="F1719">
            <v>1235.3298789596101</v>
          </cell>
        </row>
        <row r="1720">
          <cell r="E1720">
            <v>37054</v>
          </cell>
          <cell r="F1720">
            <v>1271.1581180924677</v>
          </cell>
        </row>
        <row r="1721">
          <cell r="E1721">
            <v>37055</v>
          </cell>
          <cell r="F1721">
            <v>1300.8420771846286</v>
          </cell>
        </row>
        <row r="1722">
          <cell r="E1722">
            <v>37056</v>
          </cell>
          <cell r="F1722">
            <v>1307.0520065346536</v>
          </cell>
        </row>
        <row r="1723">
          <cell r="E1723">
            <v>37057</v>
          </cell>
          <cell r="F1723">
            <v>1309.2458441742328</v>
          </cell>
        </row>
        <row r="1724">
          <cell r="E1724">
            <v>37058</v>
          </cell>
          <cell r="F1724">
            <v>1328.1623519740715</v>
          </cell>
        </row>
        <row r="1725">
          <cell r="E1725">
            <v>37059</v>
          </cell>
          <cell r="F1725">
            <v>1352.9887486333919</v>
          </cell>
        </row>
        <row r="1726">
          <cell r="E1726">
            <v>37060</v>
          </cell>
          <cell r="F1726">
            <v>1310.2550386071925</v>
          </cell>
        </row>
        <row r="1727">
          <cell r="E1727">
            <v>37061</v>
          </cell>
          <cell r="F1727">
            <v>1255.1582148716116</v>
          </cell>
        </row>
        <row r="1728">
          <cell r="E1728">
            <v>37062</v>
          </cell>
          <cell r="F1728">
            <v>1204.8005580345707</v>
          </cell>
        </row>
        <row r="1729">
          <cell r="E1729">
            <v>37063</v>
          </cell>
          <cell r="F1729">
            <v>1175.0946965195508</v>
          </cell>
        </row>
        <row r="1730">
          <cell r="E1730">
            <v>37064</v>
          </cell>
          <cell r="F1730">
            <v>1132.6895959571993</v>
          </cell>
        </row>
        <row r="1731">
          <cell r="E1731">
            <v>37065</v>
          </cell>
          <cell r="F1731">
            <v>1113.2471280784303</v>
          </cell>
        </row>
        <row r="1732">
          <cell r="E1732">
            <v>37066</v>
          </cell>
          <cell r="F1732">
            <v>1089.3054821814403</v>
          </cell>
        </row>
        <row r="1733">
          <cell r="E1733">
            <v>37067</v>
          </cell>
          <cell r="F1733">
            <v>1034.2504435666124</v>
          </cell>
        </row>
        <row r="1734">
          <cell r="E1734">
            <v>37068</v>
          </cell>
          <cell r="F1734">
            <v>973.1238836727116</v>
          </cell>
        </row>
        <row r="1735">
          <cell r="E1735">
            <v>37069</v>
          </cell>
          <cell r="F1735">
            <v>914.94594512822914</v>
          </cell>
        </row>
        <row r="1736">
          <cell r="E1736">
            <v>37070</v>
          </cell>
          <cell r="F1736">
            <v>890.95012682251036</v>
          </cell>
        </row>
        <row r="1737">
          <cell r="E1737">
            <v>37071</v>
          </cell>
          <cell r="F1737">
            <v>858.91856093916067</v>
          </cell>
        </row>
        <row r="1738">
          <cell r="E1738">
            <v>37072</v>
          </cell>
          <cell r="F1738">
            <v>818.01514575882356</v>
          </cell>
        </row>
        <row r="1739">
          <cell r="E1739">
            <v>37073</v>
          </cell>
          <cell r="F1739">
            <v>794.43373357354176</v>
          </cell>
        </row>
        <row r="1740">
          <cell r="E1740">
            <v>37074</v>
          </cell>
          <cell r="F1740">
            <v>789.88713010057472</v>
          </cell>
        </row>
        <row r="1741">
          <cell r="E1741">
            <v>37075</v>
          </cell>
          <cell r="F1741">
            <v>771.63213010057189</v>
          </cell>
        </row>
        <row r="1742">
          <cell r="E1742">
            <v>37076</v>
          </cell>
          <cell r="F1742">
            <v>748.01521877740379</v>
          </cell>
        </row>
        <row r="1743">
          <cell r="E1743">
            <v>37077</v>
          </cell>
          <cell r="F1743">
            <v>733.67193263214358</v>
          </cell>
        </row>
        <row r="1744">
          <cell r="E1744">
            <v>37078</v>
          </cell>
          <cell r="F1744">
            <v>742.74693263224071</v>
          </cell>
        </row>
        <row r="1745">
          <cell r="E1745">
            <v>37079</v>
          </cell>
          <cell r="F1745">
            <v>731.35193263234214</v>
          </cell>
        </row>
        <row r="1746">
          <cell r="E1746">
            <v>37080</v>
          </cell>
          <cell r="F1746">
            <v>752.63354256880302</v>
          </cell>
        </row>
        <row r="1747">
          <cell r="E1747">
            <v>37081</v>
          </cell>
          <cell r="F1747">
            <v>744.04843740838078</v>
          </cell>
        </row>
        <row r="1748">
          <cell r="E1748">
            <v>37082</v>
          </cell>
          <cell r="F1748">
            <v>731.14343740843105</v>
          </cell>
        </row>
        <row r="1749">
          <cell r="E1749">
            <v>37083</v>
          </cell>
          <cell r="F1749">
            <v>726.22487644374087</v>
          </cell>
        </row>
        <row r="1750">
          <cell r="E1750">
            <v>37084</v>
          </cell>
          <cell r="F1750">
            <v>720.50501831149995</v>
          </cell>
        </row>
        <row r="1751">
          <cell r="E1751">
            <v>37085</v>
          </cell>
          <cell r="F1751">
            <v>727.37001831155249</v>
          </cell>
        </row>
        <row r="1752">
          <cell r="E1752">
            <v>37086</v>
          </cell>
          <cell r="F1752">
            <v>741.85001831160116</v>
          </cell>
        </row>
        <row r="1753">
          <cell r="E1753">
            <v>37087</v>
          </cell>
          <cell r="F1753">
            <v>756.03001831169786</v>
          </cell>
        </row>
        <row r="1754">
          <cell r="E1754">
            <v>37088</v>
          </cell>
          <cell r="F1754">
            <v>749.2332077987412</v>
          </cell>
        </row>
        <row r="1755">
          <cell r="E1755">
            <v>37089</v>
          </cell>
          <cell r="F1755">
            <v>725.34420880328253</v>
          </cell>
        </row>
        <row r="1756">
          <cell r="E1756">
            <v>37090</v>
          </cell>
          <cell r="F1756">
            <v>699.72920880373022</v>
          </cell>
        </row>
        <row r="1757">
          <cell r="E1757">
            <v>37091</v>
          </cell>
          <cell r="F1757">
            <v>700.28420880423073</v>
          </cell>
        </row>
        <row r="1758">
          <cell r="E1758">
            <v>37092</v>
          </cell>
          <cell r="F1758">
            <v>710.9492088042316</v>
          </cell>
        </row>
        <row r="1759">
          <cell r="E1759">
            <v>37093</v>
          </cell>
          <cell r="F1759">
            <v>720.91484055921137</v>
          </cell>
        </row>
        <row r="1760">
          <cell r="E1760">
            <v>37094</v>
          </cell>
          <cell r="F1760">
            <v>722.63121943711121</v>
          </cell>
        </row>
        <row r="1761">
          <cell r="E1761">
            <v>37095</v>
          </cell>
          <cell r="F1761">
            <v>717.96121943666367</v>
          </cell>
        </row>
        <row r="1762">
          <cell r="E1762">
            <v>37096</v>
          </cell>
          <cell r="F1762">
            <v>723.79621943671373</v>
          </cell>
        </row>
        <row r="1763">
          <cell r="E1763">
            <v>37097</v>
          </cell>
          <cell r="F1763">
            <v>739.43597899495398</v>
          </cell>
        </row>
        <row r="1764">
          <cell r="E1764">
            <v>37098</v>
          </cell>
          <cell r="F1764">
            <v>713.07873233578539</v>
          </cell>
        </row>
        <row r="1765">
          <cell r="E1765">
            <v>37099</v>
          </cell>
          <cell r="F1765">
            <v>702.32373233568433</v>
          </cell>
        </row>
        <row r="1766">
          <cell r="E1766">
            <v>37100</v>
          </cell>
          <cell r="F1766">
            <v>692.01729802792579</v>
          </cell>
        </row>
        <row r="1767">
          <cell r="E1767">
            <v>37101</v>
          </cell>
          <cell r="F1767">
            <v>700.68593184902238</v>
          </cell>
        </row>
        <row r="1768">
          <cell r="E1768">
            <v>37102</v>
          </cell>
          <cell r="F1768">
            <v>708.29999173101533</v>
          </cell>
        </row>
        <row r="1769">
          <cell r="E1769">
            <v>37103</v>
          </cell>
          <cell r="F1769">
            <v>722.12822208740363</v>
          </cell>
        </row>
        <row r="1770">
          <cell r="E1770">
            <v>37104</v>
          </cell>
          <cell r="F1770">
            <v>723.70754813498388</v>
          </cell>
        </row>
        <row r="1771">
          <cell r="E1771">
            <v>37105</v>
          </cell>
          <cell r="F1771">
            <v>711.2925481349339</v>
          </cell>
        </row>
        <row r="1772">
          <cell r="E1772">
            <v>37106</v>
          </cell>
          <cell r="F1772">
            <v>681.59717107539473</v>
          </cell>
        </row>
        <row r="1773">
          <cell r="E1773">
            <v>37107</v>
          </cell>
          <cell r="F1773">
            <v>681.21371238960455</v>
          </cell>
        </row>
        <row r="1774">
          <cell r="E1774">
            <v>37108</v>
          </cell>
          <cell r="F1774">
            <v>696.76576377963465</v>
          </cell>
        </row>
        <row r="1775">
          <cell r="E1775">
            <v>37109</v>
          </cell>
          <cell r="F1775">
            <v>721.91870660745371</v>
          </cell>
        </row>
        <row r="1776">
          <cell r="E1776">
            <v>37110</v>
          </cell>
          <cell r="F1776">
            <v>726.89870660750421</v>
          </cell>
        </row>
        <row r="1777">
          <cell r="E1777">
            <v>37111</v>
          </cell>
          <cell r="F1777">
            <v>725.06370660755601</v>
          </cell>
        </row>
        <row r="1778">
          <cell r="E1778">
            <v>37112</v>
          </cell>
          <cell r="F1778">
            <v>727.21370660755565</v>
          </cell>
        </row>
        <row r="1779">
          <cell r="E1779">
            <v>37113</v>
          </cell>
          <cell r="F1779">
            <v>717.46870660755485</v>
          </cell>
        </row>
        <row r="1780">
          <cell r="E1780">
            <v>37114</v>
          </cell>
          <cell r="F1780">
            <v>705.40370660800363</v>
          </cell>
        </row>
        <row r="1781">
          <cell r="E1781">
            <v>37115</v>
          </cell>
          <cell r="F1781">
            <v>706.96370660845605</v>
          </cell>
        </row>
        <row r="1782">
          <cell r="E1782">
            <v>37116</v>
          </cell>
          <cell r="F1782">
            <v>708.48370660840374</v>
          </cell>
        </row>
        <row r="1783">
          <cell r="E1783">
            <v>37117</v>
          </cell>
          <cell r="F1783">
            <v>697.56894705011473</v>
          </cell>
        </row>
        <row r="1784">
          <cell r="E1784">
            <v>37118</v>
          </cell>
          <cell r="F1784">
            <v>687.66619370918306</v>
          </cell>
        </row>
        <row r="1785">
          <cell r="E1785">
            <v>37119</v>
          </cell>
          <cell r="F1785">
            <v>690.90080656521422</v>
          </cell>
        </row>
        <row r="1786">
          <cell r="E1786">
            <v>37120</v>
          </cell>
          <cell r="F1786">
            <v>686.93724087292321</v>
          </cell>
        </row>
        <row r="1787">
          <cell r="E1787">
            <v>37121</v>
          </cell>
          <cell r="F1787">
            <v>689.84360705177096</v>
          </cell>
        </row>
        <row r="1788">
          <cell r="E1788">
            <v>37122</v>
          </cell>
          <cell r="F1788">
            <v>690.38954716978151</v>
          </cell>
        </row>
        <row r="1789">
          <cell r="E1789">
            <v>37123</v>
          </cell>
          <cell r="F1789">
            <v>661.05009737603177</v>
          </cell>
        </row>
        <row r="1790">
          <cell r="E1790">
            <v>37124</v>
          </cell>
          <cell r="F1790">
            <v>638.77577132840452</v>
          </cell>
        </row>
        <row r="1791">
          <cell r="E1791">
            <v>37125</v>
          </cell>
          <cell r="F1791">
            <v>632.12577132845399</v>
          </cell>
        </row>
        <row r="1792">
          <cell r="E1792">
            <v>37126</v>
          </cell>
          <cell r="F1792">
            <v>651.39114838799287</v>
          </cell>
        </row>
        <row r="1793">
          <cell r="E1793">
            <v>37127</v>
          </cell>
          <cell r="F1793">
            <v>643.274607073683</v>
          </cell>
        </row>
        <row r="1794">
          <cell r="E1794">
            <v>37128</v>
          </cell>
          <cell r="F1794">
            <v>632.00255568355351</v>
          </cell>
        </row>
      </sheetData>
      <sheetData sheetId="5"/>
      <sheetData sheetId="6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  <cell r="R1">
            <v>15</v>
          </cell>
          <cell r="S1">
            <v>16</v>
          </cell>
          <cell r="T1">
            <v>17</v>
          </cell>
          <cell r="U1">
            <v>18</v>
          </cell>
          <cell r="V1">
            <v>19</v>
          </cell>
          <cell r="W1">
            <v>20</v>
          </cell>
          <cell r="X1">
            <v>21</v>
          </cell>
          <cell r="Y1">
            <v>22</v>
          </cell>
          <cell r="Z1">
            <v>23</v>
          </cell>
          <cell r="AB1">
            <v>24</v>
          </cell>
          <cell r="AC1">
            <v>25</v>
          </cell>
          <cell r="AD1">
            <v>26</v>
          </cell>
          <cell r="AE1">
            <v>27</v>
          </cell>
          <cell r="AF1">
            <v>28</v>
          </cell>
          <cell r="AG1">
            <v>29</v>
          </cell>
          <cell r="AH1">
            <v>30</v>
          </cell>
          <cell r="AI1">
            <v>31</v>
          </cell>
          <cell r="AJ1">
            <v>32</v>
          </cell>
          <cell r="AK1">
            <v>33</v>
          </cell>
          <cell r="AL1">
            <v>34</v>
          </cell>
          <cell r="AM1">
            <v>35</v>
          </cell>
          <cell r="AN1">
            <v>36</v>
          </cell>
          <cell r="AO1">
            <v>37</v>
          </cell>
          <cell r="AP1">
            <v>38</v>
          </cell>
          <cell r="AQ1">
            <v>39</v>
          </cell>
          <cell r="AR1">
            <v>40</v>
          </cell>
          <cell r="AS1">
            <v>41</v>
          </cell>
          <cell r="AT1">
            <v>42</v>
          </cell>
          <cell r="AU1">
            <v>43</v>
          </cell>
          <cell r="AV1">
            <v>44</v>
          </cell>
        </row>
        <row r="2">
          <cell r="D2">
            <v>1.055056</v>
          </cell>
        </row>
        <row r="3">
          <cell r="D3">
            <v>1080</v>
          </cell>
          <cell r="F3" t="str">
            <v>Receipts</v>
          </cell>
          <cell r="G3" t="str">
            <v>BC Receipts</v>
          </cell>
          <cell r="I3" t="str">
            <v>Alberta Receipts</v>
          </cell>
          <cell r="K3" t="str">
            <v>Deliveries (DTH)</v>
          </cell>
          <cell r="R3" t="str">
            <v>Total</v>
          </cell>
          <cell r="S3" t="str">
            <v>Daily Cap.</v>
          </cell>
          <cell r="T3" t="str">
            <v>USA</v>
          </cell>
          <cell r="U3" t="str">
            <v>Line</v>
          </cell>
          <cell r="W3" t="str">
            <v>AOS</v>
          </cell>
          <cell r="X3" t="str">
            <v>TOTAL</v>
          </cell>
          <cell r="Y3" t="str">
            <v>FINAL</v>
          </cell>
          <cell r="Z3" t="str">
            <v>FINAL</v>
          </cell>
          <cell r="AA3" t="str">
            <v>Atco</v>
          </cell>
          <cell r="AB3" t="str">
            <v>WEI</v>
          </cell>
          <cell r="AC3" t="str">
            <v>WEI</v>
          </cell>
          <cell r="AD3" t="str">
            <v>Deliveries (mmcf)</v>
          </cell>
          <cell r="AK3" t="str">
            <v>Total</v>
          </cell>
        </row>
        <row r="4">
          <cell r="F4" t="str">
            <v>(GJ)</v>
          </cell>
          <cell r="G4" t="str">
            <v>MMcf/d</v>
          </cell>
          <cell r="H4" t="str">
            <v>Dth</v>
          </cell>
          <cell r="I4" t="str">
            <v>MMcf/d</v>
          </cell>
          <cell r="J4" t="str">
            <v>Dth</v>
          </cell>
          <cell r="K4" t="str">
            <v>ANR</v>
          </cell>
          <cell r="L4" t="str">
            <v>Aux Sable</v>
          </cell>
          <cell r="M4" t="str">
            <v>Peoples</v>
          </cell>
          <cell r="N4" t="str">
            <v>NGPL</v>
          </cell>
          <cell r="O4" t="str">
            <v>Nicor</v>
          </cell>
          <cell r="P4" t="str">
            <v>Vector</v>
          </cell>
          <cell r="Q4" t="str">
            <v>MidWestern</v>
          </cell>
          <cell r="R4" t="str">
            <v>Deliveries</v>
          </cell>
          <cell r="S4" t="str">
            <v>Report</v>
          </cell>
          <cell r="T4" t="str">
            <v>Imbalance</v>
          </cell>
          <cell r="U4" t="str">
            <v>Pack</v>
          </cell>
          <cell r="V4" t="str">
            <v>Change</v>
          </cell>
          <cell r="X4" t="str">
            <v>RECEIPTS</v>
          </cell>
          <cell r="Y4" t="str">
            <v>ALBERTA</v>
          </cell>
          <cell r="Z4" t="str">
            <v>BC</v>
          </cell>
          <cell r="AA4" t="str">
            <v>Estimate</v>
          </cell>
          <cell r="AB4" t="str">
            <v>BOUNDRY</v>
          </cell>
          <cell r="AC4" t="str">
            <v>GORDON</v>
          </cell>
          <cell r="AD4" t="str">
            <v>ANR</v>
          </cell>
          <cell r="AE4" t="str">
            <v>Aux Sable</v>
          </cell>
          <cell r="AF4" t="str">
            <v>Peoples</v>
          </cell>
          <cell r="AG4" t="str">
            <v>NGPL</v>
          </cell>
          <cell r="AH4" t="str">
            <v>Nicor</v>
          </cell>
          <cell r="AI4" t="str">
            <v>Vector</v>
          </cell>
          <cell r="AJ4" t="str">
            <v>MidWestern</v>
          </cell>
          <cell r="AK4" t="str">
            <v>Deliveries</v>
          </cell>
        </row>
        <row r="5">
          <cell r="A5">
            <v>0</v>
          </cell>
          <cell r="D5">
            <v>36800</v>
          </cell>
          <cell r="G5">
            <v>0</v>
          </cell>
          <cell r="I5">
            <v>0</v>
          </cell>
          <cell r="R5">
            <v>0</v>
          </cell>
          <cell r="V5">
            <v>0</v>
          </cell>
          <cell r="X5">
            <v>0</v>
          </cell>
          <cell r="Y5">
            <v>0</v>
          </cell>
          <cell r="Z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0</v>
          </cell>
          <cell r="D6">
            <v>36801</v>
          </cell>
          <cell r="G6">
            <v>69</v>
          </cell>
          <cell r="I6">
            <v>0</v>
          </cell>
          <cell r="R6">
            <v>0</v>
          </cell>
          <cell r="V6">
            <v>0</v>
          </cell>
          <cell r="X6">
            <v>69</v>
          </cell>
          <cell r="Y6">
            <v>0</v>
          </cell>
          <cell r="Z6">
            <v>69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0</v>
          </cell>
          <cell r="D7">
            <v>36802</v>
          </cell>
          <cell r="G7">
            <v>1</v>
          </cell>
          <cell r="I7">
            <v>0</v>
          </cell>
          <cell r="R7">
            <v>0</v>
          </cell>
          <cell r="V7">
            <v>0</v>
          </cell>
          <cell r="X7">
            <v>1</v>
          </cell>
          <cell r="Y7">
            <v>0</v>
          </cell>
          <cell r="Z7">
            <v>1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0</v>
          </cell>
          <cell r="D8">
            <v>36803</v>
          </cell>
          <cell r="G8">
            <v>0</v>
          </cell>
          <cell r="I8">
            <v>0</v>
          </cell>
          <cell r="R8">
            <v>0</v>
          </cell>
          <cell r="V8">
            <v>0</v>
          </cell>
          <cell r="X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0</v>
          </cell>
          <cell r="D9">
            <v>36804</v>
          </cell>
          <cell r="G9">
            <v>13</v>
          </cell>
          <cell r="I9">
            <v>0</v>
          </cell>
          <cell r="R9">
            <v>0</v>
          </cell>
          <cell r="V9">
            <v>0</v>
          </cell>
          <cell r="X9">
            <v>13</v>
          </cell>
          <cell r="Y9">
            <v>0</v>
          </cell>
          <cell r="Z9">
            <v>13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0</v>
          </cell>
          <cell r="D10">
            <v>36805</v>
          </cell>
          <cell r="G10">
            <v>28</v>
          </cell>
          <cell r="I10">
            <v>200</v>
          </cell>
          <cell r="R10">
            <v>0</v>
          </cell>
          <cell r="V10">
            <v>0</v>
          </cell>
          <cell r="X10">
            <v>228</v>
          </cell>
          <cell r="Y10">
            <v>200</v>
          </cell>
          <cell r="Z10">
            <v>28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0</v>
          </cell>
          <cell r="D11">
            <v>36806</v>
          </cell>
          <cell r="G11">
            <v>0</v>
          </cell>
          <cell r="I11">
            <v>200</v>
          </cell>
          <cell r="R11">
            <v>0</v>
          </cell>
          <cell r="V11">
            <v>0</v>
          </cell>
          <cell r="X11">
            <v>200</v>
          </cell>
          <cell r="Y11">
            <v>200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0</v>
          </cell>
          <cell r="D12">
            <v>36807</v>
          </cell>
          <cell r="G12">
            <v>0</v>
          </cell>
          <cell r="I12">
            <v>200</v>
          </cell>
          <cell r="R12">
            <v>0</v>
          </cell>
          <cell r="V12">
            <v>0</v>
          </cell>
          <cell r="X12">
            <v>200</v>
          </cell>
          <cell r="Y12">
            <v>200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0</v>
          </cell>
          <cell r="D13">
            <v>36808</v>
          </cell>
          <cell r="G13">
            <v>0</v>
          </cell>
          <cell r="I13">
            <v>200</v>
          </cell>
          <cell r="R13">
            <v>0</v>
          </cell>
          <cell r="V13">
            <v>0</v>
          </cell>
          <cell r="X13">
            <v>200</v>
          </cell>
          <cell r="Y13">
            <v>200</v>
          </cell>
          <cell r="Z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0</v>
          </cell>
          <cell r="D14">
            <v>36809</v>
          </cell>
          <cell r="G14">
            <v>25</v>
          </cell>
          <cell r="I14">
            <v>285</v>
          </cell>
          <cell r="R14">
            <v>0</v>
          </cell>
          <cell r="V14">
            <v>0</v>
          </cell>
          <cell r="X14">
            <v>310</v>
          </cell>
          <cell r="Y14">
            <v>285</v>
          </cell>
          <cell r="Z14">
            <v>25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A15">
            <v>0</v>
          </cell>
          <cell r="D15">
            <v>36810</v>
          </cell>
          <cell r="G15">
            <v>0</v>
          </cell>
          <cell r="I15">
            <v>285</v>
          </cell>
          <cell r="R15">
            <v>0</v>
          </cell>
          <cell r="V15">
            <v>0</v>
          </cell>
          <cell r="X15">
            <v>285</v>
          </cell>
          <cell r="Y15">
            <v>285</v>
          </cell>
          <cell r="Z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0</v>
          </cell>
          <cell r="D16">
            <v>36811</v>
          </cell>
          <cell r="G16">
            <v>88</v>
          </cell>
          <cell r="I16">
            <v>350</v>
          </cell>
          <cell r="R16">
            <v>0</v>
          </cell>
          <cell r="V16">
            <v>0</v>
          </cell>
          <cell r="X16">
            <v>438</v>
          </cell>
          <cell r="Y16">
            <v>350</v>
          </cell>
          <cell r="Z16">
            <v>88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0</v>
          </cell>
          <cell r="D17">
            <v>36812</v>
          </cell>
          <cell r="G17">
            <v>69</v>
          </cell>
          <cell r="I17">
            <v>350</v>
          </cell>
          <cell r="R17">
            <v>0</v>
          </cell>
          <cell r="V17">
            <v>0</v>
          </cell>
          <cell r="X17">
            <v>419</v>
          </cell>
          <cell r="Y17">
            <v>350</v>
          </cell>
          <cell r="Z17">
            <v>69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0</v>
          </cell>
          <cell r="D18">
            <v>36813</v>
          </cell>
          <cell r="G18">
            <v>86</v>
          </cell>
          <cell r="I18">
            <v>300</v>
          </cell>
          <cell r="R18">
            <v>0</v>
          </cell>
          <cell r="V18">
            <v>0</v>
          </cell>
          <cell r="X18">
            <v>386</v>
          </cell>
          <cell r="Y18">
            <v>300</v>
          </cell>
          <cell r="Z18">
            <v>86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0</v>
          </cell>
          <cell r="D19">
            <v>36814</v>
          </cell>
          <cell r="G19">
            <v>52</v>
          </cell>
          <cell r="I19">
            <v>300</v>
          </cell>
          <cell r="R19">
            <v>0</v>
          </cell>
          <cell r="V19">
            <v>0</v>
          </cell>
          <cell r="X19">
            <v>352</v>
          </cell>
          <cell r="Y19">
            <v>300</v>
          </cell>
          <cell r="Z19">
            <v>52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0</v>
          </cell>
          <cell r="D20">
            <v>36815</v>
          </cell>
          <cell r="G20">
            <v>51</v>
          </cell>
          <cell r="I20">
            <v>300</v>
          </cell>
          <cell r="R20">
            <v>0</v>
          </cell>
          <cell r="V20">
            <v>0</v>
          </cell>
          <cell r="X20">
            <v>351</v>
          </cell>
          <cell r="Y20">
            <v>300</v>
          </cell>
          <cell r="Z20">
            <v>51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0</v>
          </cell>
          <cell r="D21">
            <v>36816</v>
          </cell>
          <cell r="G21">
            <v>76</v>
          </cell>
          <cell r="I21">
            <v>300</v>
          </cell>
          <cell r="R21">
            <v>0</v>
          </cell>
          <cell r="V21">
            <v>0</v>
          </cell>
          <cell r="X21">
            <v>376</v>
          </cell>
          <cell r="Y21">
            <v>300</v>
          </cell>
          <cell r="Z21">
            <v>76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0</v>
          </cell>
          <cell r="D22">
            <v>36817</v>
          </cell>
          <cell r="G22">
            <v>75</v>
          </cell>
          <cell r="I22">
            <v>300</v>
          </cell>
          <cell r="R22">
            <v>0</v>
          </cell>
          <cell r="V22">
            <v>0</v>
          </cell>
          <cell r="X22">
            <v>375</v>
          </cell>
          <cell r="Y22">
            <v>300</v>
          </cell>
          <cell r="Z22">
            <v>75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A23">
            <v>0</v>
          </cell>
          <cell r="D23">
            <v>36818</v>
          </cell>
          <cell r="G23">
            <v>85</v>
          </cell>
          <cell r="I23">
            <v>300</v>
          </cell>
          <cell r="R23">
            <v>0</v>
          </cell>
          <cell r="V23">
            <v>0</v>
          </cell>
          <cell r="X23">
            <v>385</v>
          </cell>
          <cell r="Y23">
            <v>300</v>
          </cell>
          <cell r="Z23">
            <v>85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0</v>
          </cell>
          <cell r="D24">
            <v>36819</v>
          </cell>
          <cell r="G24">
            <v>79</v>
          </cell>
          <cell r="I24">
            <v>378</v>
          </cell>
          <cell r="R24">
            <v>0</v>
          </cell>
          <cell r="V24">
            <v>0</v>
          </cell>
          <cell r="X24">
            <v>457</v>
          </cell>
          <cell r="Y24">
            <v>378</v>
          </cell>
          <cell r="Z24">
            <v>79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0</v>
          </cell>
          <cell r="D25">
            <v>36820</v>
          </cell>
          <cell r="G25">
            <v>65</v>
          </cell>
          <cell r="I25">
            <v>291</v>
          </cell>
          <cell r="R25">
            <v>0</v>
          </cell>
          <cell r="V25">
            <v>0</v>
          </cell>
          <cell r="X25">
            <v>356</v>
          </cell>
          <cell r="Y25">
            <v>291</v>
          </cell>
          <cell r="Z25">
            <v>65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D26">
            <v>36821</v>
          </cell>
          <cell r="G26">
            <v>68</v>
          </cell>
          <cell r="I26">
            <v>221</v>
          </cell>
          <cell r="R26">
            <v>0</v>
          </cell>
          <cell r="V26">
            <v>0</v>
          </cell>
          <cell r="X26">
            <v>289</v>
          </cell>
          <cell r="Y26">
            <v>221</v>
          </cell>
          <cell r="Z26">
            <v>68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D27">
            <v>36822</v>
          </cell>
          <cell r="G27">
            <v>65</v>
          </cell>
          <cell r="I27">
            <v>202</v>
          </cell>
          <cell r="R27">
            <v>0</v>
          </cell>
          <cell r="V27">
            <v>0</v>
          </cell>
          <cell r="X27">
            <v>267</v>
          </cell>
          <cell r="Y27">
            <v>202</v>
          </cell>
          <cell r="Z27">
            <v>65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0</v>
          </cell>
          <cell r="D28">
            <v>36823</v>
          </cell>
          <cell r="G28">
            <v>128</v>
          </cell>
          <cell r="I28">
            <v>157</v>
          </cell>
          <cell r="R28">
            <v>0</v>
          </cell>
          <cell r="V28">
            <v>0</v>
          </cell>
          <cell r="X28">
            <v>285</v>
          </cell>
          <cell r="Y28">
            <v>157</v>
          </cell>
          <cell r="Z28">
            <v>128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0</v>
          </cell>
          <cell r="D29">
            <v>36824</v>
          </cell>
          <cell r="G29">
            <v>149</v>
          </cell>
          <cell r="I29">
            <v>131.88466651999988</v>
          </cell>
          <cell r="R29">
            <v>0</v>
          </cell>
          <cell r="V29">
            <v>0</v>
          </cell>
          <cell r="X29">
            <v>280.88466651999988</v>
          </cell>
          <cell r="Y29">
            <v>131.88466651999988</v>
          </cell>
          <cell r="Z29">
            <v>149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D30">
            <v>36825</v>
          </cell>
          <cell r="G30">
            <v>54</v>
          </cell>
          <cell r="I30">
            <v>325.88466651999988</v>
          </cell>
          <cell r="R30">
            <v>0</v>
          </cell>
          <cell r="V30">
            <v>0</v>
          </cell>
          <cell r="X30">
            <v>379.88466651999988</v>
          </cell>
          <cell r="Y30">
            <v>325.88466651999988</v>
          </cell>
          <cell r="Z30">
            <v>54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D31">
            <v>36826</v>
          </cell>
          <cell r="G31">
            <v>0</v>
          </cell>
          <cell r="I31">
            <v>363</v>
          </cell>
          <cell r="R31">
            <v>0</v>
          </cell>
          <cell r="V31">
            <v>0</v>
          </cell>
          <cell r="X31">
            <v>363</v>
          </cell>
          <cell r="Y31">
            <v>363</v>
          </cell>
          <cell r="Z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0</v>
          </cell>
          <cell r="D32">
            <v>36827</v>
          </cell>
          <cell r="G32">
            <v>31</v>
          </cell>
          <cell r="I32">
            <v>329</v>
          </cell>
          <cell r="R32">
            <v>0</v>
          </cell>
          <cell r="V32">
            <v>0</v>
          </cell>
          <cell r="X32">
            <v>360</v>
          </cell>
          <cell r="Y32">
            <v>329</v>
          </cell>
          <cell r="Z32">
            <v>31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D33">
            <v>36828</v>
          </cell>
          <cell r="G33">
            <v>34</v>
          </cell>
          <cell r="I33">
            <v>347</v>
          </cell>
          <cell r="R33">
            <v>0</v>
          </cell>
          <cell r="V33">
            <v>0</v>
          </cell>
          <cell r="X33">
            <v>381</v>
          </cell>
          <cell r="Y33">
            <v>347</v>
          </cell>
          <cell r="Z33">
            <v>34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D34">
            <v>36829</v>
          </cell>
          <cell r="G34">
            <v>0</v>
          </cell>
          <cell r="I34">
            <v>254</v>
          </cell>
          <cell r="R34">
            <v>0</v>
          </cell>
          <cell r="V34">
            <v>0</v>
          </cell>
          <cell r="X34">
            <v>254</v>
          </cell>
          <cell r="Y34">
            <v>254</v>
          </cell>
          <cell r="Z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D35">
            <v>36830</v>
          </cell>
          <cell r="G35">
            <v>127</v>
          </cell>
          <cell r="I35">
            <v>527</v>
          </cell>
          <cell r="R35">
            <v>0</v>
          </cell>
          <cell r="V35">
            <v>0</v>
          </cell>
          <cell r="X35">
            <v>654</v>
          </cell>
          <cell r="Y35">
            <v>527</v>
          </cell>
          <cell r="Z35">
            <v>127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0</v>
          </cell>
          <cell r="D36">
            <v>36831</v>
          </cell>
          <cell r="G36">
            <v>217</v>
          </cell>
          <cell r="I36">
            <v>385</v>
          </cell>
          <cell r="R36">
            <v>0</v>
          </cell>
          <cell r="V36">
            <v>0</v>
          </cell>
          <cell r="X36">
            <v>602</v>
          </cell>
          <cell r="Y36">
            <v>385</v>
          </cell>
          <cell r="Z36">
            <v>217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D37">
            <v>36832</v>
          </cell>
          <cell r="G37">
            <v>73</v>
          </cell>
          <cell r="I37">
            <v>543</v>
          </cell>
          <cell r="R37">
            <v>0</v>
          </cell>
          <cell r="V37">
            <v>0</v>
          </cell>
          <cell r="X37">
            <v>616</v>
          </cell>
          <cell r="Y37">
            <v>543</v>
          </cell>
          <cell r="Z37">
            <v>73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0</v>
          </cell>
          <cell r="D38">
            <v>36833</v>
          </cell>
          <cell r="G38">
            <v>72</v>
          </cell>
          <cell r="I38">
            <v>456</v>
          </cell>
          <cell r="R38">
            <v>0</v>
          </cell>
          <cell r="V38">
            <v>0</v>
          </cell>
          <cell r="X38">
            <v>528</v>
          </cell>
          <cell r="Y38">
            <v>456</v>
          </cell>
          <cell r="Z38">
            <v>72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0</v>
          </cell>
          <cell r="D39">
            <v>36834</v>
          </cell>
          <cell r="G39">
            <v>169</v>
          </cell>
          <cell r="I39">
            <v>574</v>
          </cell>
          <cell r="R39">
            <v>0</v>
          </cell>
          <cell r="V39">
            <v>0</v>
          </cell>
          <cell r="X39">
            <v>743</v>
          </cell>
          <cell r="Y39">
            <v>574</v>
          </cell>
          <cell r="Z39">
            <v>169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0</v>
          </cell>
          <cell r="D40">
            <v>36835</v>
          </cell>
          <cell r="G40">
            <v>168</v>
          </cell>
          <cell r="I40">
            <v>689</v>
          </cell>
          <cell r="R40">
            <v>0</v>
          </cell>
          <cell r="V40">
            <v>0</v>
          </cell>
          <cell r="X40">
            <v>857</v>
          </cell>
          <cell r="Y40">
            <v>689</v>
          </cell>
          <cell r="Z40">
            <v>168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0</v>
          </cell>
          <cell r="D41">
            <v>36836</v>
          </cell>
          <cell r="G41">
            <v>137</v>
          </cell>
          <cell r="I41">
            <v>727</v>
          </cell>
          <cell r="R41">
            <v>0</v>
          </cell>
          <cell r="V41">
            <v>0</v>
          </cell>
          <cell r="X41">
            <v>864</v>
          </cell>
          <cell r="Y41">
            <v>727</v>
          </cell>
          <cell r="Z41">
            <v>137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0</v>
          </cell>
          <cell r="D42">
            <v>36837</v>
          </cell>
          <cell r="G42">
            <v>202</v>
          </cell>
          <cell r="I42">
            <v>555</v>
          </cell>
          <cell r="R42">
            <v>0</v>
          </cell>
          <cell r="V42">
            <v>0</v>
          </cell>
          <cell r="X42">
            <v>757</v>
          </cell>
          <cell r="Y42">
            <v>555</v>
          </cell>
          <cell r="Z42">
            <v>202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0</v>
          </cell>
          <cell r="D43">
            <v>36838</v>
          </cell>
          <cell r="G43">
            <v>189</v>
          </cell>
          <cell r="I43">
            <v>720</v>
          </cell>
          <cell r="R43">
            <v>0</v>
          </cell>
          <cell r="V43">
            <v>0</v>
          </cell>
          <cell r="X43">
            <v>909</v>
          </cell>
          <cell r="Y43">
            <v>720</v>
          </cell>
          <cell r="Z43">
            <v>189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0</v>
          </cell>
          <cell r="D44">
            <v>36839</v>
          </cell>
          <cell r="G44">
            <v>217</v>
          </cell>
          <cell r="I44">
            <v>716</v>
          </cell>
          <cell r="R44">
            <v>0</v>
          </cell>
          <cell r="V44">
            <v>0</v>
          </cell>
          <cell r="X44">
            <v>933</v>
          </cell>
          <cell r="Y44">
            <v>716</v>
          </cell>
          <cell r="Z44">
            <v>217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0</v>
          </cell>
          <cell r="D45">
            <v>36840</v>
          </cell>
          <cell r="G45">
            <v>195</v>
          </cell>
          <cell r="I45">
            <v>622</v>
          </cell>
          <cell r="R45">
            <v>0</v>
          </cell>
          <cell r="V45">
            <v>0</v>
          </cell>
          <cell r="X45">
            <v>817</v>
          </cell>
          <cell r="Y45">
            <v>622</v>
          </cell>
          <cell r="Z45">
            <v>195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0</v>
          </cell>
          <cell r="D46">
            <v>36841</v>
          </cell>
          <cell r="G46">
            <v>192</v>
          </cell>
          <cell r="I46">
            <v>649</v>
          </cell>
          <cell r="R46">
            <v>0</v>
          </cell>
          <cell r="V46">
            <v>0</v>
          </cell>
          <cell r="X46">
            <v>841</v>
          </cell>
          <cell r="Y46">
            <v>649</v>
          </cell>
          <cell r="Z46">
            <v>192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D47">
            <v>36842</v>
          </cell>
          <cell r="G47">
            <v>168</v>
          </cell>
          <cell r="I47">
            <v>484</v>
          </cell>
          <cell r="R47">
            <v>0</v>
          </cell>
          <cell r="V47">
            <v>0</v>
          </cell>
          <cell r="X47">
            <v>652</v>
          </cell>
          <cell r="Y47">
            <v>484</v>
          </cell>
          <cell r="Z47">
            <v>168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0</v>
          </cell>
          <cell r="D48">
            <v>36843</v>
          </cell>
          <cell r="G48">
            <v>190</v>
          </cell>
          <cell r="I48">
            <v>260</v>
          </cell>
          <cell r="R48">
            <v>0</v>
          </cell>
          <cell r="V48">
            <v>0</v>
          </cell>
          <cell r="X48">
            <v>450</v>
          </cell>
          <cell r="Y48">
            <v>260</v>
          </cell>
          <cell r="Z48">
            <v>190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0</v>
          </cell>
          <cell r="D49">
            <v>36844</v>
          </cell>
          <cell r="G49">
            <v>200</v>
          </cell>
          <cell r="I49">
            <v>522</v>
          </cell>
          <cell r="R49">
            <v>0</v>
          </cell>
          <cell r="V49">
            <v>0</v>
          </cell>
          <cell r="X49">
            <v>722</v>
          </cell>
          <cell r="Y49">
            <v>522</v>
          </cell>
          <cell r="Z49">
            <v>200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0</v>
          </cell>
          <cell r="D50">
            <v>36845</v>
          </cell>
          <cell r="G50">
            <v>179</v>
          </cell>
          <cell r="I50">
            <v>677</v>
          </cell>
          <cell r="R50">
            <v>0</v>
          </cell>
          <cell r="V50">
            <v>0</v>
          </cell>
          <cell r="X50">
            <v>856</v>
          </cell>
          <cell r="Y50">
            <v>677</v>
          </cell>
          <cell r="Z50">
            <v>179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D51">
            <v>36846</v>
          </cell>
          <cell r="G51">
            <v>176</v>
          </cell>
          <cell r="I51">
            <v>627</v>
          </cell>
          <cell r="R51">
            <v>0</v>
          </cell>
          <cell r="V51">
            <v>0</v>
          </cell>
          <cell r="X51">
            <v>803</v>
          </cell>
          <cell r="Y51">
            <v>627</v>
          </cell>
          <cell r="Z51">
            <v>176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0</v>
          </cell>
          <cell r="D52">
            <v>36847</v>
          </cell>
          <cell r="G52">
            <v>178</v>
          </cell>
          <cell r="I52">
            <v>535</v>
          </cell>
          <cell r="R52">
            <v>0</v>
          </cell>
          <cell r="V52">
            <v>0</v>
          </cell>
          <cell r="X52">
            <v>713</v>
          </cell>
          <cell r="Y52">
            <v>535</v>
          </cell>
          <cell r="Z52">
            <v>178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0</v>
          </cell>
          <cell r="D53">
            <v>36848</v>
          </cell>
          <cell r="G53">
            <v>160</v>
          </cell>
          <cell r="I53">
            <v>443</v>
          </cell>
          <cell r="R53">
            <v>0</v>
          </cell>
          <cell r="V53">
            <v>0</v>
          </cell>
          <cell r="X53">
            <v>603</v>
          </cell>
          <cell r="Y53">
            <v>443</v>
          </cell>
          <cell r="Z53">
            <v>160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0</v>
          </cell>
          <cell r="D54">
            <v>36849</v>
          </cell>
          <cell r="G54">
            <v>144</v>
          </cell>
          <cell r="I54">
            <v>359</v>
          </cell>
          <cell r="R54">
            <v>0</v>
          </cell>
          <cell r="V54">
            <v>0</v>
          </cell>
          <cell r="X54">
            <v>503</v>
          </cell>
          <cell r="Y54">
            <v>359</v>
          </cell>
          <cell r="Z54">
            <v>144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0</v>
          </cell>
          <cell r="D55">
            <v>36850</v>
          </cell>
          <cell r="G55">
            <v>215</v>
          </cell>
          <cell r="I55">
            <v>448</v>
          </cell>
          <cell r="R55">
            <v>0</v>
          </cell>
          <cell r="V55">
            <v>0</v>
          </cell>
          <cell r="X55">
            <v>663</v>
          </cell>
          <cell r="Y55">
            <v>448</v>
          </cell>
          <cell r="Z55">
            <v>215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0</v>
          </cell>
          <cell r="D56">
            <v>36851</v>
          </cell>
          <cell r="G56">
            <v>162</v>
          </cell>
          <cell r="I56">
            <v>452</v>
          </cell>
          <cell r="R56">
            <v>0</v>
          </cell>
          <cell r="V56">
            <v>0</v>
          </cell>
          <cell r="X56">
            <v>614</v>
          </cell>
          <cell r="Y56">
            <v>452</v>
          </cell>
          <cell r="Z56">
            <v>162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0</v>
          </cell>
          <cell r="D57">
            <v>36852</v>
          </cell>
          <cell r="G57">
            <v>240</v>
          </cell>
          <cell r="I57">
            <v>175.66068005962916</v>
          </cell>
          <cell r="R57">
            <v>0</v>
          </cell>
          <cell r="V57">
            <v>0</v>
          </cell>
          <cell r="X57">
            <v>415.66068005962916</v>
          </cell>
          <cell r="Y57">
            <v>175.66068005962916</v>
          </cell>
          <cell r="Z57">
            <v>240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D58">
            <v>36853</v>
          </cell>
          <cell r="G58">
            <v>241</v>
          </cell>
          <cell r="I58">
            <v>436.66068005962916</v>
          </cell>
          <cell r="R58">
            <v>0</v>
          </cell>
          <cell r="V58">
            <v>0</v>
          </cell>
          <cell r="X58">
            <v>677.66068005962916</v>
          </cell>
          <cell r="Y58">
            <v>436.66068005962916</v>
          </cell>
          <cell r="Z58">
            <v>241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0</v>
          </cell>
          <cell r="D59">
            <v>36854</v>
          </cell>
          <cell r="G59">
            <v>260</v>
          </cell>
          <cell r="I59">
            <v>254.66068005962916</v>
          </cell>
          <cell r="R59">
            <v>0</v>
          </cell>
          <cell r="V59">
            <v>0</v>
          </cell>
          <cell r="X59">
            <v>514.66068005962916</v>
          </cell>
          <cell r="Y59">
            <v>254.66068005962916</v>
          </cell>
          <cell r="Z59">
            <v>260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0</v>
          </cell>
          <cell r="D60">
            <v>36855</v>
          </cell>
          <cell r="G60">
            <v>224</v>
          </cell>
          <cell r="I60">
            <v>342</v>
          </cell>
          <cell r="R60">
            <v>0</v>
          </cell>
          <cell r="V60">
            <v>0</v>
          </cell>
          <cell r="X60">
            <v>566</v>
          </cell>
          <cell r="Y60">
            <v>342</v>
          </cell>
          <cell r="Z60">
            <v>224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0</v>
          </cell>
          <cell r="D61">
            <v>36856</v>
          </cell>
          <cell r="G61">
            <v>240</v>
          </cell>
          <cell r="I61">
            <v>267</v>
          </cell>
          <cell r="R61">
            <v>0</v>
          </cell>
          <cell r="V61">
            <v>0</v>
          </cell>
          <cell r="X61">
            <v>507</v>
          </cell>
          <cell r="Y61">
            <v>267</v>
          </cell>
          <cell r="Z61">
            <v>240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0</v>
          </cell>
          <cell r="D62">
            <v>36857</v>
          </cell>
          <cell r="G62">
            <v>197</v>
          </cell>
          <cell r="I62">
            <v>216</v>
          </cell>
          <cell r="R62">
            <v>0</v>
          </cell>
          <cell r="V62">
            <v>0</v>
          </cell>
          <cell r="X62">
            <v>413</v>
          </cell>
          <cell r="Y62">
            <v>216</v>
          </cell>
          <cell r="Z62">
            <v>197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0</v>
          </cell>
          <cell r="D63">
            <v>36858</v>
          </cell>
          <cell r="G63">
            <v>234</v>
          </cell>
          <cell r="I63">
            <v>633</v>
          </cell>
          <cell r="R63">
            <v>0</v>
          </cell>
          <cell r="V63">
            <v>0</v>
          </cell>
          <cell r="X63">
            <v>867</v>
          </cell>
          <cell r="Y63">
            <v>633</v>
          </cell>
          <cell r="Z63">
            <v>234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0</v>
          </cell>
          <cell r="D64">
            <v>36859</v>
          </cell>
          <cell r="G64">
            <v>267</v>
          </cell>
          <cell r="I64">
            <v>700</v>
          </cell>
          <cell r="R64">
            <v>0</v>
          </cell>
          <cell r="V64">
            <v>0</v>
          </cell>
          <cell r="X64">
            <v>967</v>
          </cell>
          <cell r="Y64">
            <v>700</v>
          </cell>
          <cell r="Z64">
            <v>267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D65">
            <v>36860</v>
          </cell>
          <cell r="G65">
            <v>279</v>
          </cell>
          <cell r="I65">
            <v>694</v>
          </cell>
          <cell r="R65">
            <v>0</v>
          </cell>
          <cell r="U65">
            <v>7577</v>
          </cell>
          <cell r="V65">
            <v>7577</v>
          </cell>
          <cell r="X65">
            <v>973</v>
          </cell>
          <cell r="Y65">
            <v>694</v>
          </cell>
          <cell r="Z65">
            <v>279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0</v>
          </cell>
          <cell r="D66">
            <v>36861</v>
          </cell>
          <cell r="F66">
            <v>1464766</v>
          </cell>
          <cell r="G66">
            <v>314</v>
          </cell>
          <cell r="I66">
            <v>971.4908315907544</v>
          </cell>
          <cell r="K66">
            <v>283164</v>
          </cell>
          <cell r="L66">
            <v>1258465</v>
          </cell>
          <cell r="M66">
            <v>507463</v>
          </cell>
          <cell r="N66">
            <v>495</v>
          </cell>
          <cell r="O66">
            <v>238746</v>
          </cell>
          <cell r="P66">
            <v>207450</v>
          </cell>
          <cell r="Q66">
            <v>21147</v>
          </cell>
          <cell r="R66">
            <v>1258465</v>
          </cell>
          <cell r="T66">
            <v>47289</v>
          </cell>
          <cell r="U66">
            <v>7726</v>
          </cell>
          <cell r="V66">
            <v>149</v>
          </cell>
          <cell r="X66">
            <v>1285.4908315907544</v>
          </cell>
          <cell r="Y66">
            <v>971.4908315907544</v>
          </cell>
          <cell r="Z66">
            <v>314</v>
          </cell>
          <cell r="AB66">
            <v>0</v>
          </cell>
          <cell r="AC66">
            <v>0</v>
          </cell>
          <cell r="AD66">
            <v>262.18888888888887</v>
          </cell>
          <cell r="AE66">
            <v>1165.2453703703704</v>
          </cell>
          <cell r="AF66">
            <v>469.87314814814818</v>
          </cell>
          <cell r="AG66">
            <v>0.45833333333333331</v>
          </cell>
          <cell r="AH66">
            <v>221.0611111111111</v>
          </cell>
          <cell r="AI66">
            <v>192.08333333333334</v>
          </cell>
          <cell r="AJ66">
            <v>19.580555555555556</v>
          </cell>
          <cell r="AK66">
            <v>1165.2453703703704</v>
          </cell>
        </row>
        <row r="67">
          <cell r="A67">
            <v>0</v>
          </cell>
          <cell r="D67">
            <v>36862</v>
          </cell>
          <cell r="F67">
            <v>1510350</v>
          </cell>
          <cell r="G67">
            <v>304</v>
          </cell>
          <cell r="I67">
            <v>1021.4957293472785</v>
          </cell>
          <cell r="K67">
            <v>268102</v>
          </cell>
          <cell r="L67">
            <v>1256172</v>
          </cell>
          <cell r="M67">
            <v>523345</v>
          </cell>
          <cell r="N67">
            <v>0</v>
          </cell>
          <cell r="O67">
            <v>245101</v>
          </cell>
          <cell r="P67">
            <v>194498</v>
          </cell>
          <cell r="Q67">
            <v>25126</v>
          </cell>
          <cell r="R67">
            <v>1256172</v>
          </cell>
          <cell r="T67">
            <v>47895</v>
          </cell>
          <cell r="U67">
            <v>7800</v>
          </cell>
          <cell r="V67">
            <v>74</v>
          </cell>
          <cell r="X67">
            <v>1325.4957293472785</v>
          </cell>
          <cell r="Y67">
            <v>1021.4957293472785</v>
          </cell>
          <cell r="Z67">
            <v>304</v>
          </cell>
          <cell r="AB67">
            <v>0</v>
          </cell>
          <cell r="AC67">
            <v>0</v>
          </cell>
          <cell r="AD67">
            <v>248.24259259259259</v>
          </cell>
          <cell r="AE67">
            <v>1163.1222222222223</v>
          </cell>
          <cell r="AF67">
            <v>484.5787037037037</v>
          </cell>
          <cell r="AG67">
            <v>0</v>
          </cell>
          <cell r="AH67">
            <v>226.94537037037037</v>
          </cell>
          <cell r="AI67">
            <v>180.09074074074073</v>
          </cell>
          <cell r="AJ67">
            <v>23.264814814814816</v>
          </cell>
          <cell r="AK67">
            <v>1163.1222222222223</v>
          </cell>
        </row>
        <row r="68">
          <cell r="A68">
            <v>0</v>
          </cell>
          <cell r="D68">
            <v>36863</v>
          </cell>
          <cell r="F68">
            <v>1504064</v>
          </cell>
          <cell r="G68">
            <v>309</v>
          </cell>
          <cell r="I68">
            <v>1010.9790834342934</v>
          </cell>
          <cell r="K68">
            <v>513157</v>
          </cell>
          <cell r="L68">
            <v>1313887</v>
          </cell>
          <cell r="M68">
            <v>260837</v>
          </cell>
          <cell r="N68">
            <v>0</v>
          </cell>
          <cell r="O68">
            <v>232143</v>
          </cell>
          <cell r="P68">
            <v>217121</v>
          </cell>
          <cell r="Q68">
            <v>23759</v>
          </cell>
          <cell r="R68">
            <v>1247017</v>
          </cell>
          <cell r="T68">
            <v>-79677</v>
          </cell>
          <cell r="U68">
            <v>7837</v>
          </cell>
          <cell r="V68">
            <v>37</v>
          </cell>
          <cell r="X68">
            <v>1319.9790834342934</v>
          </cell>
          <cell r="Y68">
            <v>1010.9790834342934</v>
          </cell>
          <cell r="Z68">
            <v>309</v>
          </cell>
          <cell r="AB68">
            <v>0</v>
          </cell>
          <cell r="AC68">
            <v>0</v>
          </cell>
          <cell r="AD68">
            <v>475.14537037037036</v>
          </cell>
          <cell r="AE68">
            <v>1216.562037037037</v>
          </cell>
          <cell r="AF68">
            <v>241.51574074074074</v>
          </cell>
          <cell r="AG68">
            <v>0</v>
          </cell>
          <cell r="AH68">
            <v>214.94722222222222</v>
          </cell>
          <cell r="AI68">
            <v>201.03796296296295</v>
          </cell>
          <cell r="AJ68">
            <v>21.999074074074073</v>
          </cell>
          <cell r="AK68">
            <v>1154.6453703703701</v>
          </cell>
        </row>
        <row r="69">
          <cell r="A69">
            <v>0</v>
          </cell>
          <cell r="D69">
            <v>36864</v>
          </cell>
          <cell r="F69">
            <v>1395285</v>
          </cell>
          <cell r="G69">
            <v>303</v>
          </cell>
          <cell r="I69">
            <v>921.51372776000107</v>
          </cell>
          <cell r="K69">
            <v>495760</v>
          </cell>
          <cell r="L69">
            <v>1296097</v>
          </cell>
          <cell r="M69">
            <v>262586</v>
          </cell>
          <cell r="N69">
            <v>0</v>
          </cell>
          <cell r="O69">
            <v>243665</v>
          </cell>
          <cell r="P69">
            <v>203160</v>
          </cell>
          <cell r="Q69">
            <v>24348</v>
          </cell>
          <cell r="R69">
            <v>1229519</v>
          </cell>
          <cell r="T69">
            <v>197136</v>
          </cell>
          <cell r="U69">
            <v>7865</v>
          </cell>
          <cell r="V69">
            <v>28</v>
          </cell>
          <cell r="X69">
            <v>1224.5137277600011</v>
          </cell>
          <cell r="Y69">
            <v>921.51372776000107</v>
          </cell>
          <cell r="Z69">
            <v>303</v>
          </cell>
          <cell r="AB69">
            <v>0</v>
          </cell>
          <cell r="AC69">
            <v>0</v>
          </cell>
          <cell r="AD69">
            <v>459.03703703703701</v>
          </cell>
          <cell r="AE69">
            <v>1200.0898148148149</v>
          </cell>
          <cell r="AF69">
            <v>243.13518518518518</v>
          </cell>
          <cell r="AG69">
            <v>0</v>
          </cell>
          <cell r="AH69">
            <v>225.61574074074073</v>
          </cell>
          <cell r="AI69">
            <v>188.11111111111111</v>
          </cell>
          <cell r="AJ69">
            <v>22.544444444444444</v>
          </cell>
          <cell r="AK69">
            <v>1138.4435185185184</v>
          </cell>
        </row>
        <row r="70">
          <cell r="A70">
            <v>0</v>
          </cell>
          <cell r="D70">
            <v>36865</v>
          </cell>
          <cell r="F70">
            <v>1530347</v>
          </cell>
          <cell r="G70">
            <v>289</v>
          </cell>
          <cell r="I70">
            <v>1054.0452629651536</v>
          </cell>
          <cell r="K70">
            <v>590335</v>
          </cell>
          <cell r="L70">
            <v>1104535</v>
          </cell>
          <cell r="M70">
            <v>356850</v>
          </cell>
          <cell r="N70">
            <v>0</v>
          </cell>
          <cell r="O70">
            <v>277155</v>
          </cell>
          <cell r="P70">
            <v>118216</v>
          </cell>
          <cell r="Q70">
            <v>23891</v>
          </cell>
          <cell r="R70">
            <v>1366447</v>
          </cell>
          <cell r="T70">
            <v>42652</v>
          </cell>
          <cell r="U70">
            <v>7795</v>
          </cell>
          <cell r="V70">
            <v>-70</v>
          </cell>
          <cell r="X70">
            <v>1343.0452629651536</v>
          </cell>
          <cell r="Y70">
            <v>1054.0452629651536</v>
          </cell>
          <cell r="Z70">
            <v>289</v>
          </cell>
          <cell r="AB70">
            <v>0</v>
          </cell>
          <cell r="AC70">
            <v>0</v>
          </cell>
          <cell r="AD70">
            <v>546.60648148148152</v>
          </cell>
          <cell r="AE70">
            <v>1022.7175925925926</v>
          </cell>
          <cell r="AF70">
            <v>330.41666666666669</v>
          </cell>
          <cell r="AG70">
            <v>0</v>
          </cell>
          <cell r="AH70">
            <v>256.625</v>
          </cell>
          <cell r="AI70">
            <v>109.45925925925926</v>
          </cell>
          <cell r="AJ70">
            <v>22.121296296296297</v>
          </cell>
          <cell r="AK70">
            <v>1265.228703703704</v>
          </cell>
        </row>
        <row r="71">
          <cell r="A71">
            <v>0</v>
          </cell>
          <cell r="D71">
            <v>36866</v>
          </cell>
          <cell r="F71">
            <v>1562023</v>
          </cell>
          <cell r="G71">
            <v>289</v>
          </cell>
          <cell r="I71">
            <v>1081.8443841773258</v>
          </cell>
          <cell r="K71">
            <v>512605</v>
          </cell>
          <cell r="L71">
            <v>983865</v>
          </cell>
          <cell r="M71">
            <v>202502</v>
          </cell>
          <cell r="N71">
            <v>0</v>
          </cell>
          <cell r="O71">
            <v>269562</v>
          </cell>
          <cell r="P71">
            <v>98209</v>
          </cell>
          <cell r="Q71">
            <v>16880</v>
          </cell>
          <cell r="R71">
            <v>1099758</v>
          </cell>
          <cell r="T71">
            <v>78801</v>
          </cell>
          <cell r="U71">
            <v>8136</v>
          </cell>
          <cell r="V71">
            <v>341</v>
          </cell>
          <cell r="X71">
            <v>1370.8443841773258</v>
          </cell>
          <cell r="Y71">
            <v>1081.8443841773258</v>
          </cell>
          <cell r="Z71">
            <v>289</v>
          </cell>
          <cell r="AB71">
            <v>0</v>
          </cell>
          <cell r="AC71">
            <v>0</v>
          </cell>
          <cell r="AD71">
            <v>474.63425925925924</v>
          </cell>
          <cell r="AE71">
            <v>910.98611111111109</v>
          </cell>
          <cell r="AF71">
            <v>187.50185185185185</v>
          </cell>
          <cell r="AG71">
            <v>0</v>
          </cell>
          <cell r="AH71">
            <v>249.59444444444443</v>
          </cell>
          <cell r="AI71">
            <v>90.934259259259264</v>
          </cell>
          <cell r="AJ71">
            <v>15.62962962962963</v>
          </cell>
          <cell r="AK71">
            <v>1018.2944444444445</v>
          </cell>
        </row>
        <row r="72">
          <cell r="A72">
            <v>0</v>
          </cell>
          <cell r="D72">
            <v>36867</v>
          </cell>
          <cell r="F72">
            <v>1583129</v>
          </cell>
          <cell r="G72">
            <v>295</v>
          </cell>
          <cell r="I72">
            <v>1094.3671854244562</v>
          </cell>
          <cell r="K72">
            <v>509336</v>
          </cell>
          <cell r="L72">
            <v>1071589</v>
          </cell>
          <cell r="M72">
            <v>369115</v>
          </cell>
          <cell r="N72">
            <v>0</v>
          </cell>
          <cell r="O72">
            <v>232486</v>
          </cell>
          <cell r="P72">
            <v>224197</v>
          </cell>
          <cell r="Q72">
            <v>19771</v>
          </cell>
          <cell r="R72">
            <v>1354905</v>
          </cell>
          <cell r="T72">
            <v>-128218</v>
          </cell>
          <cell r="U72">
            <v>7997</v>
          </cell>
          <cell r="V72">
            <v>-139</v>
          </cell>
          <cell r="X72">
            <v>1389.3671854244562</v>
          </cell>
          <cell r="Y72">
            <v>1094.3671854244562</v>
          </cell>
          <cell r="Z72">
            <v>295</v>
          </cell>
          <cell r="AB72">
            <v>0</v>
          </cell>
          <cell r="AC72">
            <v>0</v>
          </cell>
          <cell r="AD72">
            <v>471.60740740740738</v>
          </cell>
          <cell r="AE72">
            <v>992.21203703703702</v>
          </cell>
          <cell r="AF72">
            <v>341.77314814814815</v>
          </cell>
          <cell r="AG72">
            <v>0</v>
          </cell>
          <cell r="AH72">
            <v>215.26481481481483</v>
          </cell>
          <cell r="AI72">
            <v>207.58981481481482</v>
          </cell>
          <cell r="AJ72">
            <v>18.30648148148148</v>
          </cell>
          <cell r="AK72">
            <v>1254.5416666666665</v>
          </cell>
        </row>
        <row r="73">
          <cell r="A73">
            <v>0</v>
          </cell>
          <cell r="D73">
            <v>36868</v>
          </cell>
          <cell r="F73">
            <v>1443228</v>
          </cell>
          <cell r="G73">
            <v>252</v>
          </cell>
          <cell r="I73">
            <v>1014.5889035484583</v>
          </cell>
          <cell r="K73">
            <v>456805</v>
          </cell>
          <cell r="L73">
            <v>6035</v>
          </cell>
          <cell r="M73">
            <v>279445</v>
          </cell>
          <cell r="N73">
            <v>0</v>
          </cell>
          <cell r="O73">
            <v>225630</v>
          </cell>
          <cell r="P73">
            <v>220643</v>
          </cell>
          <cell r="Q73">
            <v>19987</v>
          </cell>
          <cell r="R73">
            <v>1202510</v>
          </cell>
          <cell r="T73">
            <v>-5504</v>
          </cell>
          <cell r="U73">
            <v>8138</v>
          </cell>
          <cell r="V73">
            <v>141</v>
          </cell>
          <cell r="X73">
            <v>1266.5889035484583</v>
          </cell>
          <cell r="Y73">
            <v>1014.5889035484583</v>
          </cell>
          <cell r="Z73">
            <v>252</v>
          </cell>
          <cell r="AB73">
            <v>0</v>
          </cell>
          <cell r="AC73">
            <v>0</v>
          </cell>
          <cell r="AD73">
            <v>422.96759259259261</v>
          </cell>
          <cell r="AE73">
            <v>5.5879629629629628</v>
          </cell>
          <cell r="AF73">
            <v>258.74537037037038</v>
          </cell>
          <cell r="AG73">
            <v>0</v>
          </cell>
          <cell r="AH73">
            <v>208.91666666666666</v>
          </cell>
          <cell r="AI73">
            <v>204.29907407407407</v>
          </cell>
          <cell r="AJ73">
            <v>18.506481481481483</v>
          </cell>
          <cell r="AK73">
            <v>1113.435185185185</v>
          </cell>
        </row>
        <row r="74">
          <cell r="A74">
            <v>0</v>
          </cell>
          <cell r="D74">
            <v>36869</v>
          </cell>
          <cell r="F74">
            <v>1405528</v>
          </cell>
          <cell r="G74">
            <v>260</v>
          </cell>
          <cell r="I74">
            <v>973.50306980370237</v>
          </cell>
          <cell r="K74">
            <v>452452</v>
          </cell>
          <cell r="L74">
            <v>72459</v>
          </cell>
          <cell r="M74">
            <v>17488</v>
          </cell>
          <cell r="N74">
            <v>0</v>
          </cell>
          <cell r="O74">
            <v>297462</v>
          </cell>
          <cell r="P74">
            <v>198996</v>
          </cell>
          <cell r="Q74">
            <v>23120</v>
          </cell>
          <cell r="R74">
            <v>989518</v>
          </cell>
          <cell r="T74">
            <v>106307</v>
          </cell>
          <cell r="U74">
            <v>8079</v>
          </cell>
          <cell r="V74">
            <v>-59</v>
          </cell>
          <cell r="X74">
            <v>1233.5030698037024</v>
          </cell>
          <cell r="Y74">
            <v>973.50306980370237</v>
          </cell>
          <cell r="Z74">
            <v>260</v>
          </cell>
          <cell r="AB74">
            <v>0</v>
          </cell>
          <cell r="AC74">
            <v>0</v>
          </cell>
          <cell r="AD74">
            <v>418.93703703703704</v>
          </cell>
          <cell r="AE74">
            <v>67.091666666666669</v>
          </cell>
          <cell r="AF74">
            <v>16.192592592592593</v>
          </cell>
          <cell r="AG74">
            <v>0</v>
          </cell>
          <cell r="AH74">
            <v>275.42777777777781</v>
          </cell>
          <cell r="AI74">
            <v>184.25555555555556</v>
          </cell>
          <cell r="AJ74">
            <v>21.407407407407408</v>
          </cell>
          <cell r="AK74">
            <v>916.22037037037046</v>
          </cell>
        </row>
        <row r="75">
          <cell r="A75">
            <v>0</v>
          </cell>
          <cell r="D75">
            <v>36870</v>
          </cell>
          <cell r="F75">
            <v>1430043</v>
          </cell>
          <cell r="G75">
            <v>258</v>
          </cell>
          <cell r="I75">
            <v>997.01763782101511</v>
          </cell>
          <cell r="K75">
            <v>528957</v>
          </cell>
          <cell r="L75">
            <v>61073</v>
          </cell>
          <cell r="M75">
            <v>14964</v>
          </cell>
          <cell r="N75">
            <v>0</v>
          </cell>
          <cell r="O75">
            <v>276464</v>
          </cell>
          <cell r="P75">
            <v>251519</v>
          </cell>
          <cell r="Q75">
            <v>23547</v>
          </cell>
          <cell r="R75">
            <v>1095451</v>
          </cell>
          <cell r="T75">
            <v>-324</v>
          </cell>
          <cell r="U75">
            <v>7952</v>
          </cell>
          <cell r="V75">
            <v>-127</v>
          </cell>
          <cell r="X75">
            <v>1255.0176378210151</v>
          </cell>
          <cell r="Y75">
            <v>997.01763782101511</v>
          </cell>
          <cell r="Z75">
            <v>258</v>
          </cell>
          <cell r="AB75">
            <v>0</v>
          </cell>
          <cell r="AC75">
            <v>0</v>
          </cell>
          <cell r="AD75">
            <v>489.77499999999998</v>
          </cell>
          <cell r="AE75">
            <v>56.549074074074078</v>
          </cell>
          <cell r="AF75">
            <v>13.855555555555556</v>
          </cell>
          <cell r="AG75">
            <v>0</v>
          </cell>
          <cell r="AH75">
            <v>255.98518518518517</v>
          </cell>
          <cell r="AI75">
            <v>232.88796296296297</v>
          </cell>
          <cell r="AJ75">
            <v>21.802777777777777</v>
          </cell>
          <cell r="AK75">
            <v>1014.3064814814813</v>
          </cell>
        </row>
        <row r="76">
          <cell r="A76">
            <v>0</v>
          </cell>
          <cell r="D76">
            <v>36871</v>
          </cell>
          <cell r="F76">
            <v>1477779</v>
          </cell>
          <cell r="G76">
            <v>246</v>
          </cell>
          <cell r="I76">
            <v>1050.9111486867889</v>
          </cell>
          <cell r="K76">
            <v>473849</v>
          </cell>
          <cell r="L76">
            <v>59700</v>
          </cell>
          <cell r="M76">
            <v>308605</v>
          </cell>
          <cell r="N76">
            <v>0</v>
          </cell>
          <cell r="O76">
            <v>265123</v>
          </cell>
          <cell r="P76">
            <v>244005</v>
          </cell>
          <cell r="Q76">
            <v>22026</v>
          </cell>
          <cell r="R76">
            <v>1313608</v>
          </cell>
          <cell r="T76">
            <v>17748</v>
          </cell>
          <cell r="U76">
            <v>7928</v>
          </cell>
          <cell r="V76">
            <v>-24</v>
          </cell>
          <cell r="X76">
            <v>1296.9111486867889</v>
          </cell>
          <cell r="Y76">
            <v>1050.9111486867889</v>
          </cell>
          <cell r="Z76">
            <v>246</v>
          </cell>
          <cell r="AB76">
            <v>0</v>
          </cell>
          <cell r="AC76">
            <v>0</v>
          </cell>
          <cell r="AD76">
            <v>438.74907407407409</v>
          </cell>
          <cell r="AE76">
            <v>55.277777777777779</v>
          </cell>
          <cell r="AF76">
            <v>285.74537037037038</v>
          </cell>
          <cell r="AG76">
            <v>0</v>
          </cell>
          <cell r="AH76">
            <v>245.48425925925926</v>
          </cell>
          <cell r="AI76">
            <v>225.93055555555554</v>
          </cell>
          <cell r="AJ76">
            <v>20.394444444444446</v>
          </cell>
          <cell r="AK76">
            <v>1216.3037037037036</v>
          </cell>
        </row>
        <row r="77">
          <cell r="A77">
            <v>0</v>
          </cell>
          <cell r="D77">
            <v>36872</v>
          </cell>
          <cell r="F77">
            <v>1494413</v>
          </cell>
          <cell r="G77">
            <v>270</v>
          </cell>
          <cell r="I77">
            <v>1041.5092855173004</v>
          </cell>
          <cell r="K77">
            <v>533006</v>
          </cell>
          <cell r="L77">
            <v>22862</v>
          </cell>
          <cell r="M77">
            <v>321223</v>
          </cell>
          <cell r="N77">
            <v>154</v>
          </cell>
          <cell r="O77">
            <v>83193</v>
          </cell>
          <cell r="P77">
            <v>174162</v>
          </cell>
          <cell r="Q77">
            <v>18151</v>
          </cell>
          <cell r="R77">
            <v>1129889</v>
          </cell>
          <cell r="T77">
            <v>-117547</v>
          </cell>
          <cell r="U77">
            <v>8135</v>
          </cell>
          <cell r="V77">
            <v>207</v>
          </cell>
          <cell r="X77">
            <v>1311.5092855173004</v>
          </cell>
          <cell r="Y77">
            <v>1041.5092855173004</v>
          </cell>
          <cell r="Z77">
            <v>270</v>
          </cell>
          <cell r="AB77">
            <v>0</v>
          </cell>
          <cell r="AC77">
            <v>0</v>
          </cell>
          <cell r="AD77">
            <v>493.52407407407406</v>
          </cell>
          <cell r="AE77">
            <v>21.168518518518518</v>
          </cell>
          <cell r="AF77">
            <v>297.42870370370372</v>
          </cell>
          <cell r="AG77">
            <v>0.1425925925925926</v>
          </cell>
          <cell r="AH77">
            <v>77.030555555555551</v>
          </cell>
          <cell r="AI77">
            <v>161.26111111111112</v>
          </cell>
          <cell r="AJ77">
            <v>16.80648148148148</v>
          </cell>
          <cell r="AK77">
            <v>1046.1935185185187</v>
          </cell>
        </row>
        <row r="78">
          <cell r="A78">
            <v>0</v>
          </cell>
          <cell r="D78">
            <v>36873</v>
          </cell>
          <cell r="F78">
            <v>1455761</v>
          </cell>
          <cell r="G78">
            <v>250</v>
          </cell>
          <cell r="I78">
            <v>1027.5879686498647</v>
          </cell>
          <cell r="K78">
            <v>510229</v>
          </cell>
          <cell r="L78">
            <v>49634</v>
          </cell>
          <cell r="M78">
            <v>325446</v>
          </cell>
          <cell r="N78">
            <v>170094</v>
          </cell>
          <cell r="O78">
            <v>110666</v>
          </cell>
          <cell r="P78">
            <v>207221</v>
          </cell>
          <cell r="Q78">
            <v>16701</v>
          </cell>
          <cell r="R78">
            <v>1340357</v>
          </cell>
          <cell r="T78">
            <v>-236910</v>
          </cell>
          <cell r="U78">
            <v>8078</v>
          </cell>
          <cell r="V78">
            <v>-57</v>
          </cell>
          <cell r="X78">
            <v>1277.5879686498647</v>
          </cell>
          <cell r="Y78">
            <v>1027.5879686498647</v>
          </cell>
          <cell r="Z78">
            <v>250</v>
          </cell>
          <cell r="AB78">
            <v>0</v>
          </cell>
          <cell r="AC78">
            <v>0</v>
          </cell>
          <cell r="AD78">
            <v>472.43425925925925</v>
          </cell>
          <cell r="AE78">
            <v>45.957407407407409</v>
          </cell>
          <cell r="AF78">
            <v>301.3388888888889</v>
          </cell>
          <cell r="AG78">
            <v>157.49444444444444</v>
          </cell>
          <cell r="AH78">
            <v>102.46851851851852</v>
          </cell>
          <cell r="AI78">
            <v>191.87129629629629</v>
          </cell>
          <cell r="AJ78">
            <v>15.463888888888889</v>
          </cell>
          <cell r="AK78">
            <v>1241.0712962962964</v>
          </cell>
        </row>
        <row r="79">
          <cell r="A79">
            <v>0</v>
          </cell>
          <cell r="D79">
            <v>36874</v>
          </cell>
          <cell r="F79">
            <v>1475954</v>
          </cell>
          <cell r="G79">
            <v>249</v>
          </cell>
          <cell r="I79">
            <v>1046.3095134988798</v>
          </cell>
          <cell r="K79">
            <v>437832</v>
          </cell>
          <cell r="L79">
            <v>48378</v>
          </cell>
          <cell r="M79">
            <v>308271</v>
          </cell>
          <cell r="N79">
            <v>55</v>
          </cell>
          <cell r="O79">
            <v>109308</v>
          </cell>
          <cell r="P79">
            <v>305347</v>
          </cell>
          <cell r="Q79">
            <v>26419</v>
          </cell>
          <cell r="R79">
            <v>1187232</v>
          </cell>
          <cell r="T79">
            <v>131253</v>
          </cell>
          <cell r="U79">
            <v>7684</v>
          </cell>
          <cell r="V79">
            <v>-394</v>
          </cell>
          <cell r="X79">
            <v>1295.3095134988798</v>
          </cell>
          <cell r="Y79">
            <v>1046.3095134988798</v>
          </cell>
          <cell r="Z79">
            <v>249</v>
          </cell>
          <cell r="AB79">
            <v>0</v>
          </cell>
          <cell r="AC79">
            <v>0</v>
          </cell>
          <cell r="AD79">
            <v>405.4</v>
          </cell>
          <cell r="AE79">
            <v>44.794444444444444</v>
          </cell>
          <cell r="AF79">
            <v>285.43611111111113</v>
          </cell>
          <cell r="AG79">
            <v>5.0925925925925923E-2</v>
          </cell>
          <cell r="AH79">
            <v>101.21111111111111</v>
          </cell>
          <cell r="AI79">
            <v>282.72870370370373</v>
          </cell>
          <cell r="AJ79">
            <v>24.462037037037039</v>
          </cell>
          <cell r="AK79">
            <v>1099.288888888889</v>
          </cell>
        </row>
        <row r="80">
          <cell r="A80">
            <v>0</v>
          </cell>
          <cell r="D80">
            <v>36875</v>
          </cell>
          <cell r="F80">
            <v>1544824</v>
          </cell>
          <cell r="G80">
            <v>260</v>
          </cell>
          <cell r="I80">
            <v>1095.7503986448044</v>
          </cell>
          <cell r="K80">
            <v>458195</v>
          </cell>
          <cell r="L80">
            <v>46346</v>
          </cell>
          <cell r="M80">
            <v>319759</v>
          </cell>
          <cell r="N80">
            <v>0</v>
          </cell>
          <cell r="O80">
            <v>108228</v>
          </cell>
          <cell r="P80">
            <v>328042</v>
          </cell>
          <cell r="Q80">
            <v>28350</v>
          </cell>
          <cell r="R80">
            <v>1242574</v>
          </cell>
          <cell r="T80">
            <v>166511</v>
          </cell>
          <cell r="U80">
            <v>7708</v>
          </cell>
          <cell r="V80">
            <v>24</v>
          </cell>
          <cell r="X80">
            <v>1355.7503986448044</v>
          </cell>
          <cell r="Y80">
            <v>1095.7503986448044</v>
          </cell>
          <cell r="Z80">
            <v>260</v>
          </cell>
          <cell r="AB80">
            <v>0</v>
          </cell>
          <cell r="AC80">
            <v>0</v>
          </cell>
          <cell r="AD80">
            <v>424.25462962962962</v>
          </cell>
          <cell r="AE80">
            <v>42.912962962962965</v>
          </cell>
          <cell r="AF80">
            <v>296.07314814814816</v>
          </cell>
          <cell r="AG80">
            <v>0</v>
          </cell>
          <cell r="AH80">
            <v>100.21111111111111</v>
          </cell>
          <cell r="AI80">
            <v>303.74259259259259</v>
          </cell>
          <cell r="AJ80">
            <v>26.25</v>
          </cell>
          <cell r="AK80">
            <v>1150.5314814814815</v>
          </cell>
        </row>
        <row r="81">
          <cell r="A81">
            <v>0</v>
          </cell>
          <cell r="D81">
            <v>36876</v>
          </cell>
          <cell r="F81">
            <v>1270609</v>
          </cell>
          <cell r="G81">
            <v>176</v>
          </cell>
          <cell r="I81">
            <v>939.097032588616</v>
          </cell>
          <cell r="K81">
            <v>549474</v>
          </cell>
          <cell r="L81">
            <v>40974</v>
          </cell>
          <cell r="M81">
            <v>299756</v>
          </cell>
          <cell r="N81">
            <v>9348</v>
          </cell>
          <cell r="O81">
            <v>112889</v>
          </cell>
          <cell r="P81">
            <v>236674</v>
          </cell>
          <cell r="Q81">
            <v>18125</v>
          </cell>
          <cell r="R81">
            <v>1226266</v>
          </cell>
          <cell r="T81">
            <v>41836</v>
          </cell>
          <cell r="U81">
            <v>7707</v>
          </cell>
          <cell r="V81">
            <v>-1</v>
          </cell>
          <cell r="X81">
            <v>1115.097032588616</v>
          </cell>
          <cell r="Y81">
            <v>939.097032588616</v>
          </cell>
          <cell r="Z81">
            <v>176</v>
          </cell>
          <cell r="AB81">
            <v>0</v>
          </cell>
          <cell r="AC81">
            <v>0</v>
          </cell>
          <cell r="AD81">
            <v>508.77222222222224</v>
          </cell>
          <cell r="AE81">
            <v>37.93888888888889</v>
          </cell>
          <cell r="AF81">
            <v>277.55185185185184</v>
          </cell>
          <cell r="AG81">
            <v>8.655555555555555</v>
          </cell>
          <cell r="AH81">
            <v>104.52685185185184</v>
          </cell>
          <cell r="AI81">
            <v>219.14259259259259</v>
          </cell>
          <cell r="AJ81">
            <v>16.782407407407408</v>
          </cell>
          <cell r="AK81">
            <v>1135.4314814814816</v>
          </cell>
        </row>
        <row r="82">
          <cell r="A82">
            <v>0</v>
          </cell>
          <cell r="D82">
            <v>36877</v>
          </cell>
          <cell r="F82">
            <v>1330931</v>
          </cell>
          <cell r="G82">
            <v>92.5</v>
          </cell>
          <cell r="H82">
            <v>103369</v>
          </cell>
          <cell r="I82">
            <v>1155.5999999999999</v>
          </cell>
          <cell r="J82">
            <v>1246950</v>
          </cell>
          <cell r="K82">
            <v>484535</v>
          </cell>
          <cell r="L82">
            <v>23337</v>
          </cell>
          <cell r="M82">
            <v>310107</v>
          </cell>
          <cell r="N82">
            <v>15514</v>
          </cell>
          <cell r="O82">
            <v>109039</v>
          </cell>
          <cell r="P82">
            <v>243617</v>
          </cell>
          <cell r="Q82">
            <v>18117</v>
          </cell>
          <cell r="R82">
            <v>1180929</v>
          </cell>
          <cell r="T82">
            <v>15482</v>
          </cell>
          <cell r="U82">
            <v>7883</v>
          </cell>
          <cell r="V82">
            <v>176</v>
          </cell>
          <cell r="X82">
            <v>1248.0999999999999</v>
          </cell>
          <cell r="Y82">
            <v>1097.5999999999999</v>
          </cell>
          <cell r="Z82">
            <v>150.5</v>
          </cell>
          <cell r="AB82">
            <v>15</v>
          </cell>
          <cell r="AC82">
            <v>43</v>
          </cell>
          <cell r="AD82">
            <v>448.64351851851853</v>
          </cell>
          <cell r="AE82">
            <v>21.608333333333334</v>
          </cell>
          <cell r="AF82">
            <v>287.13611111111112</v>
          </cell>
          <cell r="AG82">
            <v>14.364814814814816</v>
          </cell>
          <cell r="AH82">
            <v>100.96203703703704</v>
          </cell>
          <cell r="AI82">
            <v>225.57129629629631</v>
          </cell>
          <cell r="AJ82">
            <v>16.774999999999999</v>
          </cell>
          <cell r="AK82">
            <v>1093.452777777778</v>
          </cell>
        </row>
        <row r="83">
          <cell r="A83">
            <v>0</v>
          </cell>
          <cell r="D83">
            <v>36878</v>
          </cell>
          <cell r="F83">
            <v>1379455</v>
          </cell>
          <cell r="G83">
            <v>96.3</v>
          </cell>
          <cell r="H83">
            <v>107184</v>
          </cell>
          <cell r="I83">
            <v>1148.5999999999999</v>
          </cell>
          <cell r="J83">
            <v>1241119</v>
          </cell>
          <cell r="K83">
            <v>410859</v>
          </cell>
          <cell r="L83">
            <v>1</v>
          </cell>
          <cell r="M83">
            <v>303168</v>
          </cell>
          <cell r="N83">
            <v>28</v>
          </cell>
          <cell r="O83">
            <v>94370</v>
          </cell>
          <cell r="P83">
            <v>227020</v>
          </cell>
          <cell r="Q83">
            <v>17615</v>
          </cell>
          <cell r="R83">
            <v>1053060</v>
          </cell>
          <cell r="T83">
            <v>5554</v>
          </cell>
          <cell r="U83">
            <v>8157</v>
          </cell>
          <cell r="V83">
            <v>274</v>
          </cell>
          <cell r="X83">
            <v>1244.8999999999999</v>
          </cell>
          <cell r="Y83">
            <v>1091.5999999999999</v>
          </cell>
          <cell r="Z83">
            <v>153.30000000000001</v>
          </cell>
          <cell r="AB83">
            <v>15</v>
          </cell>
          <cell r="AC83">
            <v>42</v>
          </cell>
          <cell r="AD83">
            <v>380.42500000000001</v>
          </cell>
          <cell r="AE83">
            <v>9.2592592592592596E-4</v>
          </cell>
          <cell r="AF83">
            <v>280.71111111111111</v>
          </cell>
          <cell r="AG83">
            <v>2.5925925925925925E-2</v>
          </cell>
          <cell r="AH83">
            <v>87.379629629629633</v>
          </cell>
          <cell r="AI83">
            <v>210.2037037037037</v>
          </cell>
          <cell r="AJ83">
            <v>16.310185185185187</v>
          </cell>
          <cell r="AK83">
            <v>975.05555555555566</v>
          </cell>
        </row>
        <row r="84">
          <cell r="A84">
            <v>0</v>
          </cell>
          <cell r="D84">
            <v>36879</v>
          </cell>
          <cell r="F84">
            <v>1475537</v>
          </cell>
          <cell r="G84">
            <v>160.6</v>
          </cell>
          <cell r="H84">
            <v>179874</v>
          </cell>
          <cell r="I84">
            <v>1191.3</v>
          </cell>
          <cell r="J84">
            <v>1287802</v>
          </cell>
          <cell r="K84">
            <v>470939</v>
          </cell>
          <cell r="L84">
            <v>729</v>
          </cell>
          <cell r="M84">
            <v>400038</v>
          </cell>
          <cell r="N84">
            <v>552</v>
          </cell>
          <cell r="O84">
            <v>97242</v>
          </cell>
          <cell r="P84">
            <v>176553</v>
          </cell>
          <cell r="Q84">
            <v>25206</v>
          </cell>
          <cell r="R84">
            <v>1170530</v>
          </cell>
          <cell r="T84">
            <v>24795</v>
          </cell>
          <cell r="U84">
            <v>8520</v>
          </cell>
          <cell r="V84">
            <v>363</v>
          </cell>
          <cell r="X84">
            <v>1351.8999999999999</v>
          </cell>
          <cell r="Y84">
            <v>1120.3</v>
          </cell>
          <cell r="Z84">
            <v>231.6</v>
          </cell>
          <cell r="AB84">
            <v>16</v>
          </cell>
          <cell r="AC84">
            <v>55</v>
          </cell>
          <cell r="AD84">
            <v>436.05462962962963</v>
          </cell>
          <cell r="AE84">
            <v>0.67500000000000004</v>
          </cell>
          <cell r="AF84">
            <v>370.40555555555557</v>
          </cell>
          <cell r="AG84">
            <v>0.51111111111111107</v>
          </cell>
          <cell r="AH84">
            <v>90.038888888888891</v>
          </cell>
          <cell r="AI84">
            <v>163.47499999999999</v>
          </cell>
          <cell r="AJ84">
            <v>23.338888888888889</v>
          </cell>
          <cell r="AK84">
            <v>1083.8240740740741</v>
          </cell>
        </row>
        <row r="85">
          <cell r="A85">
            <v>0</v>
          </cell>
          <cell r="D85">
            <v>36880</v>
          </cell>
          <cell r="F85">
            <v>1558819</v>
          </cell>
          <cell r="G85">
            <v>156.9</v>
          </cell>
          <cell r="H85">
            <v>175406</v>
          </cell>
          <cell r="I85">
            <v>1163.5999999999999</v>
          </cell>
          <cell r="J85">
            <v>1260907</v>
          </cell>
          <cell r="K85">
            <v>525586</v>
          </cell>
          <cell r="L85">
            <v>223</v>
          </cell>
          <cell r="M85">
            <v>497044</v>
          </cell>
          <cell r="N85">
            <v>0</v>
          </cell>
          <cell r="O85">
            <v>126809</v>
          </cell>
          <cell r="P85">
            <v>110420</v>
          </cell>
          <cell r="Q85">
            <v>52663</v>
          </cell>
          <cell r="R85">
            <v>1312522</v>
          </cell>
          <cell r="T85">
            <v>-132617</v>
          </cell>
          <cell r="U85">
            <v>8739</v>
          </cell>
          <cell r="V85">
            <v>219</v>
          </cell>
          <cell r="X85">
            <v>1320.5</v>
          </cell>
          <cell r="Y85">
            <v>1095.5999999999999</v>
          </cell>
          <cell r="Z85">
            <v>224.9</v>
          </cell>
          <cell r="AB85">
            <v>16</v>
          </cell>
          <cell r="AC85">
            <v>52</v>
          </cell>
          <cell r="AD85">
            <v>486.65370370370368</v>
          </cell>
          <cell r="AE85">
            <v>0.20648148148148149</v>
          </cell>
          <cell r="AF85">
            <v>460.22592592592594</v>
          </cell>
          <cell r="AG85">
            <v>0</v>
          </cell>
          <cell r="AH85">
            <v>117.41574074074074</v>
          </cell>
          <cell r="AI85">
            <v>102.24074074074075</v>
          </cell>
          <cell r="AJ85">
            <v>48.76203703703704</v>
          </cell>
          <cell r="AK85">
            <v>1215.2981481481481</v>
          </cell>
        </row>
        <row r="86">
          <cell r="A86">
            <v>0</v>
          </cell>
          <cell r="D86">
            <v>36881</v>
          </cell>
          <cell r="F86">
            <v>1527778</v>
          </cell>
          <cell r="G86">
            <v>193.1</v>
          </cell>
          <cell r="H86">
            <v>211945</v>
          </cell>
          <cell r="I86">
            <v>1131.2</v>
          </cell>
          <cell r="J86">
            <v>1226009</v>
          </cell>
          <cell r="K86">
            <v>461949</v>
          </cell>
          <cell r="L86">
            <v>51223</v>
          </cell>
          <cell r="M86">
            <v>512571</v>
          </cell>
          <cell r="N86">
            <v>0</v>
          </cell>
          <cell r="O86">
            <v>320093</v>
          </cell>
          <cell r="P86">
            <v>89051</v>
          </cell>
          <cell r="Q86">
            <v>32647</v>
          </cell>
          <cell r="R86">
            <v>1416311</v>
          </cell>
          <cell r="T86">
            <v>-147992</v>
          </cell>
          <cell r="U86">
            <v>8319</v>
          </cell>
          <cell r="V86">
            <v>-420</v>
          </cell>
          <cell r="X86">
            <v>1324.3</v>
          </cell>
          <cell r="Y86">
            <v>1067.2</v>
          </cell>
          <cell r="Z86">
            <v>257.10000000000002</v>
          </cell>
          <cell r="AB86">
            <v>14</v>
          </cell>
          <cell r="AC86">
            <v>50</v>
          </cell>
          <cell r="AD86">
            <v>427.73055555555555</v>
          </cell>
          <cell r="AE86">
            <v>47.428703703703704</v>
          </cell>
          <cell r="AF86">
            <v>474.60277777777776</v>
          </cell>
          <cell r="AG86">
            <v>0</v>
          </cell>
          <cell r="AH86">
            <v>296.38240740740741</v>
          </cell>
          <cell r="AI86">
            <v>82.454629629629636</v>
          </cell>
          <cell r="AJ86">
            <v>30.228703703703705</v>
          </cell>
          <cell r="AK86">
            <v>1311.3990740740744</v>
          </cell>
        </row>
        <row r="87">
          <cell r="A87">
            <v>0</v>
          </cell>
          <cell r="D87">
            <v>36882</v>
          </cell>
          <cell r="F87">
            <v>1506150</v>
          </cell>
          <cell r="G87">
            <v>208.1</v>
          </cell>
          <cell r="H87">
            <v>228849</v>
          </cell>
          <cell r="I87">
            <v>1136.0999999999999</v>
          </cell>
          <cell r="J87">
            <v>1233717</v>
          </cell>
          <cell r="K87">
            <v>596499</v>
          </cell>
          <cell r="L87">
            <v>3669</v>
          </cell>
          <cell r="M87">
            <v>582577</v>
          </cell>
          <cell r="N87">
            <v>0</v>
          </cell>
          <cell r="O87">
            <v>150000</v>
          </cell>
          <cell r="P87">
            <v>67376</v>
          </cell>
          <cell r="Q87">
            <v>11948</v>
          </cell>
          <cell r="R87">
            <v>1408400</v>
          </cell>
          <cell r="T87">
            <v>1055</v>
          </cell>
          <cell r="U87">
            <v>8012</v>
          </cell>
          <cell r="V87">
            <v>-307</v>
          </cell>
          <cell r="X87">
            <v>1344.1999999999998</v>
          </cell>
          <cell r="Y87">
            <v>1058.0999999999999</v>
          </cell>
          <cell r="Z87">
            <v>286.10000000000002</v>
          </cell>
          <cell r="AB87">
            <v>27</v>
          </cell>
          <cell r="AC87">
            <v>51</v>
          </cell>
          <cell r="AD87">
            <v>552.31388888888887</v>
          </cell>
          <cell r="AE87">
            <v>3.3972222222222221</v>
          </cell>
          <cell r="AF87">
            <v>539.42314814814813</v>
          </cell>
          <cell r="AG87">
            <v>0</v>
          </cell>
          <cell r="AH87">
            <v>138.88888888888889</v>
          </cell>
          <cell r="AI87">
            <v>62.385185185185186</v>
          </cell>
          <cell r="AJ87">
            <v>11.062962962962963</v>
          </cell>
          <cell r="AK87">
            <v>1304.0740740740741</v>
          </cell>
        </row>
        <row r="88">
          <cell r="A88">
            <v>0</v>
          </cell>
          <cell r="D88">
            <v>36883</v>
          </cell>
          <cell r="F88">
            <v>1530441</v>
          </cell>
          <cell r="G88">
            <v>199.6</v>
          </cell>
          <cell r="H88">
            <v>220264</v>
          </cell>
          <cell r="I88">
            <v>1160.4000000000001</v>
          </cell>
          <cell r="J88">
            <v>1259886</v>
          </cell>
          <cell r="K88">
            <v>566561</v>
          </cell>
          <cell r="L88">
            <v>12500</v>
          </cell>
          <cell r="M88">
            <v>607119</v>
          </cell>
          <cell r="N88">
            <v>0</v>
          </cell>
          <cell r="O88">
            <v>130000</v>
          </cell>
          <cell r="P88">
            <v>106186</v>
          </cell>
          <cell r="Q88">
            <v>18948</v>
          </cell>
          <cell r="R88">
            <v>1428814</v>
          </cell>
          <cell r="T88">
            <v>-39737</v>
          </cell>
          <cell r="U88">
            <v>7915</v>
          </cell>
          <cell r="V88">
            <v>-97</v>
          </cell>
          <cell r="X88">
            <v>1360</v>
          </cell>
          <cell r="Y88">
            <v>1097.4000000000001</v>
          </cell>
          <cell r="Z88">
            <v>262.60000000000002</v>
          </cell>
          <cell r="AB88">
            <v>16</v>
          </cell>
          <cell r="AC88">
            <v>47</v>
          </cell>
          <cell r="AD88">
            <v>524.59351851851852</v>
          </cell>
          <cell r="AE88">
            <v>11.574074074074074</v>
          </cell>
          <cell r="AF88">
            <v>562.14722222222224</v>
          </cell>
          <cell r="AG88">
            <v>0</v>
          </cell>
          <cell r="AH88">
            <v>120.37037037037037</v>
          </cell>
          <cell r="AI88">
            <v>98.32037037037037</v>
          </cell>
          <cell r="AJ88">
            <v>17.544444444444444</v>
          </cell>
          <cell r="AK88">
            <v>1322.9759259259258</v>
          </cell>
        </row>
        <row r="89">
          <cell r="A89">
            <v>0</v>
          </cell>
          <cell r="D89">
            <v>36884</v>
          </cell>
          <cell r="F89">
            <v>1549888</v>
          </cell>
          <cell r="G89">
            <v>200.2</v>
          </cell>
          <cell r="H89">
            <v>220837</v>
          </cell>
          <cell r="I89">
            <v>1153.8</v>
          </cell>
          <cell r="J89">
            <v>1253448</v>
          </cell>
          <cell r="K89">
            <v>561562</v>
          </cell>
          <cell r="L89">
            <v>12500</v>
          </cell>
          <cell r="M89">
            <v>607019</v>
          </cell>
          <cell r="N89">
            <v>0</v>
          </cell>
          <cell r="O89">
            <v>130000</v>
          </cell>
          <cell r="P89">
            <v>106186</v>
          </cell>
          <cell r="Q89">
            <v>18948</v>
          </cell>
          <cell r="R89">
            <v>1423715</v>
          </cell>
          <cell r="T89">
            <v>-34637</v>
          </cell>
          <cell r="U89">
            <v>7764</v>
          </cell>
          <cell r="V89">
            <v>-151</v>
          </cell>
          <cell r="X89">
            <v>1354</v>
          </cell>
          <cell r="Y89">
            <v>1091.8</v>
          </cell>
          <cell r="Z89">
            <v>262.2</v>
          </cell>
          <cell r="AB89">
            <v>16</v>
          </cell>
          <cell r="AC89">
            <v>46</v>
          </cell>
          <cell r="AD89">
            <v>519.96481481481476</v>
          </cell>
          <cell r="AE89">
            <v>11.574074074074074</v>
          </cell>
          <cell r="AF89">
            <v>562.05462962962963</v>
          </cell>
          <cell r="AG89">
            <v>0</v>
          </cell>
          <cell r="AH89">
            <v>120.37037037037037</v>
          </cell>
          <cell r="AI89">
            <v>98.32037037037037</v>
          </cell>
          <cell r="AJ89">
            <v>17.544444444444444</v>
          </cell>
          <cell r="AK89">
            <v>1318.2546296296296</v>
          </cell>
        </row>
        <row r="90">
          <cell r="A90">
            <v>0</v>
          </cell>
          <cell r="D90">
            <v>36885</v>
          </cell>
          <cell r="F90">
            <v>1559885</v>
          </cell>
          <cell r="G90">
            <v>205</v>
          </cell>
          <cell r="H90">
            <v>226490</v>
          </cell>
          <cell r="I90">
            <v>1164.4000000000001</v>
          </cell>
          <cell r="J90">
            <v>1264694</v>
          </cell>
          <cell r="K90">
            <v>639937</v>
          </cell>
          <cell r="L90">
            <v>36218</v>
          </cell>
          <cell r="M90">
            <v>512166</v>
          </cell>
          <cell r="N90">
            <v>0</v>
          </cell>
          <cell r="O90">
            <v>151639</v>
          </cell>
          <cell r="P90">
            <v>75484</v>
          </cell>
          <cell r="Q90">
            <v>19884</v>
          </cell>
          <cell r="R90">
            <v>1399110</v>
          </cell>
          <cell r="T90">
            <v>-34791</v>
          </cell>
          <cell r="U90">
            <v>7765</v>
          </cell>
          <cell r="V90">
            <v>1</v>
          </cell>
          <cell r="X90">
            <v>1369.4</v>
          </cell>
          <cell r="Y90">
            <v>1100.4000000000001</v>
          </cell>
          <cell r="Z90">
            <v>269</v>
          </cell>
          <cell r="AB90">
            <v>16</v>
          </cell>
          <cell r="AC90">
            <v>48</v>
          </cell>
          <cell r="AD90">
            <v>592.53425925925922</v>
          </cell>
          <cell r="AE90">
            <v>33.535185185185185</v>
          </cell>
          <cell r="AF90">
            <v>474.22777777777776</v>
          </cell>
          <cell r="AG90">
            <v>0</v>
          </cell>
          <cell r="AH90">
            <v>140.40648148148148</v>
          </cell>
          <cell r="AI90">
            <v>69.892592592592592</v>
          </cell>
          <cell r="AJ90">
            <v>18.411111111111111</v>
          </cell>
          <cell r="AK90">
            <v>1295.4722222222219</v>
          </cell>
        </row>
        <row r="91">
          <cell r="A91">
            <v>0</v>
          </cell>
          <cell r="D91">
            <v>36886</v>
          </cell>
          <cell r="F91">
            <v>1551742</v>
          </cell>
          <cell r="G91">
            <v>200.6</v>
          </cell>
          <cell r="H91">
            <v>221737</v>
          </cell>
          <cell r="I91">
            <v>1162.7</v>
          </cell>
          <cell r="J91">
            <v>1261564</v>
          </cell>
          <cell r="K91">
            <v>636551</v>
          </cell>
          <cell r="L91">
            <v>35796</v>
          </cell>
          <cell r="M91">
            <v>625559</v>
          </cell>
          <cell r="N91">
            <v>0</v>
          </cell>
          <cell r="O91">
            <v>135869</v>
          </cell>
          <cell r="P91">
            <v>65986</v>
          </cell>
          <cell r="Q91">
            <v>19169</v>
          </cell>
          <cell r="R91">
            <v>1483134</v>
          </cell>
          <cell r="T91">
            <v>-32875</v>
          </cell>
          <cell r="U91">
            <v>7782</v>
          </cell>
          <cell r="V91">
            <v>17</v>
          </cell>
          <cell r="X91">
            <v>1363.3</v>
          </cell>
          <cell r="Y91">
            <v>1099.7</v>
          </cell>
          <cell r="Z91">
            <v>263.60000000000002</v>
          </cell>
          <cell r="AB91">
            <v>16</v>
          </cell>
          <cell r="AC91">
            <v>47</v>
          </cell>
          <cell r="AD91">
            <v>589.39907407407406</v>
          </cell>
          <cell r="AE91">
            <v>33.144444444444446</v>
          </cell>
          <cell r="AF91">
            <v>579.22129629629626</v>
          </cell>
          <cell r="AG91">
            <v>0</v>
          </cell>
          <cell r="AH91">
            <v>125.80462962962963</v>
          </cell>
          <cell r="AI91">
            <v>61.098148148148148</v>
          </cell>
          <cell r="AJ91">
            <v>17.749074074074073</v>
          </cell>
          <cell r="AK91">
            <v>1373.2722222222221</v>
          </cell>
        </row>
        <row r="92">
          <cell r="A92">
            <v>0</v>
          </cell>
          <cell r="D92">
            <v>36887</v>
          </cell>
          <cell r="F92">
            <v>1573323</v>
          </cell>
          <cell r="G92">
            <v>199.2</v>
          </cell>
          <cell r="H92">
            <v>219968</v>
          </cell>
          <cell r="I92">
            <v>1183.4000000000001</v>
          </cell>
          <cell r="J92">
            <v>1283784</v>
          </cell>
          <cell r="K92">
            <v>570696</v>
          </cell>
          <cell r="L92">
            <v>35039</v>
          </cell>
          <cell r="M92">
            <v>587361</v>
          </cell>
          <cell r="N92">
            <v>0</v>
          </cell>
          <cell r="O92">
            <v>165710</v>
          </cell>
          <cell r="P92">
            <v>144157</v>
          </cell>
          <cell r="Q92">
            <v>30995</v>
          </cell>
          <cell r="R92">
            <v>1498919</v>
          </cell>
          <cell r="T92">
            <v>-23528</v>
          </cell>
          <cell r="U92">
            <v>7665</v>
          </cell>
          <cell r="V92">
            <v>-117</v>
          </cell>
          <cell r="X92">
            <v>1382.6000000000001</v>
          </cell>
          <cell r="Y92">
            <v>1122.4000000000001</v>
          </cell>
          <cell r="Z92">
            <v>260.2</v>
          </cell>
          <cell r="AB92">
            <v>16</v>
          </cell>
          <cell r="AC92">
            <v>45</v>
          </cell>
          <cell r="AD92">
            <v>528.42222222222222</v>
          </cell>
          <cell r="AE92">
            <v>32.443518518518516</v>
          </cell>
          <cell r="AF92">
            <v>543.85277777777776</v>
          </cell>
          <cell r="AG92">
            <v>0</v>
          </cell>
          <cell r="AH92">
            <v>153.43518518518519</v>
          </cell>
          <cell r="AI92">
            <v>133.4787037037037</v>
          </cell>
          <cell r="AJ92">
            <v>28.699074074074073</v>
          </cell>
          <cell r="AK92">
            <v>1387.8879629629632</v>
          </cell>
        </row>
        <row r="93">
          <cell r="A93">
            <v>0</v>
          </cell>
          <cell r="D93">
            <v>36888</v>
          </cell>
          <cell r="F93">
            <v>1574539</v>
          </cell>
          <cell r="G93">
            <v>208.6</v>
          </cell>
          <cell r="H93">
            <v>230524</v>
          </cell>
          <cell r="I93">
            <v>1187.3</v>
          </cell>
          <cell r="J93">
            <v>1287418</v>
          </cell>
          <cell r="K93">
            <v>592674</v>
          </cell>
          <cell r="L93">
            <v>32180</v>
          </cell>
          <cell r="M93">
            <v>577940</v>
          </cell>
          <cell r="N93">
            <v>0</v>
          </cell>
          <cell r="O93">
            <v>281537</v>
          </cell>
          <cell r="P93">
            <v>196842</v>
          </cell>
          <cell r="Q93">
            <v>34188</v>
          </cell>
          <cell r="R93">
            <v>1683181</v>
          </cell>
          <cell r="T93">
            <v>-9746</v>
          </cell>
          <cell r="U93">
            <v>7442</v>
          </cell>
          <cell r="V93">
            <v>-223</v>
          </cell>
          <cell r="X93">
            <v>1395.8999999999999</v>
          </cell>
          <cell r="Y93">
            <v>1125.3</v>
          </cell>
          <cell r="Z93">
            <v>270.60000000000002</v>
          </cell>
          <cell r="AB93">
            <v>16</v>
          </cell>
          <cell r="AC93">
            <v>46</v>
          </cell>
          <cell r="AD93">
            <v>548.77222222222224</v>
          </cell>
          <cell r="AE93">
            <v>29.796296296296298</v>
          </cell>
          <cell r="AF93">
            <v>535.12962962962968</v>
          </cell>
          <cell r="AG93">
            <v>0</v>
          </cell>
          <cell r="AH93">
            <v>260.68240740740742</v>
          </cell>
          <cell r="AI93">
            <v>182.26111111111112</v>
          </cell>
          <cell r="AJ93">
            <v>31.655555555555555</v>
          </cell>
          <cell r="AK93">
            <v>1558.5009259259261</v>
          </cell>
        </row>
        <row r="94">
          <cell r="A94">
            <v>0</v>
          </cell>
          <cell r="D94">
            <v>36889</v>
          </cell>
          <cell r="F94">
            <v>1569338</v>
          </cell>
          <cell r="G94">
            <v>189</v>
          </cell>
          <cell r="H94">
            <v>208878</v>
          </cell>
          <cell r="I94">
            <v>1219.0999999999999</v>
          </cell>
          <cell r="J94">
            <v>1322104</v>
          </cell>
          <cell r="K94">
            <v>698975</v>
          </cell>
          <cell r="L94">
            <v>38808</v>
          </cell>
          <cell r="M94">
            <v>576046</v>
          </cell>
          <cell r="N94">
            <v>0</v>
          </cell>
          <cell r="O94">
            <v>235805</v>
          </cell>
          <cell r="P94">
            <v>66316</v>
          </cell>
          <cell r="Q94">
            <v>37960</v>
          </cell>
          <cell r="R94">
            <v>1615102</v>
          </cell>
          <cell r="T94">
            <v>-23606</v>
          </cell>
          <cell r="U94">
            <v>7280</v>
          </cell>
          <cell r="V94">
            <v>-162</v>
          </cell>
          <cell r="X94">
            <v>1408.1</v>
          </cell>
          <cell r="Y94">
            <v>1138.0999999999999</v>
          </cell>
          <cell r="Z94">
            <v>270</v>
          </cell>
          <cell r="AB94">
            <v>16</v>
          </cell>
          <cell r="AC94">
            <v>65</v>
          </cell>
          <cell r="AD94">
            <v>647.19907407407402</v>
          </cell>
          <cell r="AE94">
            <v>35.93333333333333</v>
          </cell>
          <cell r="AF94">
            <v>533.37592592592591</v>
          </cell>
          <cell r="AG94">
            <v>0</v>
          </cell>
          <cell r="AH94">
            <v>218.33796296296296</v>
          </cell>
          <cell r="AI94">
            <v>61.403703703703705</v>
          </cell>
          <cell r="AJ94">
            <v>35.148148148148145</v>
          </cell>
          <cell r="AK94">
            <v>1495.4648148148146</v>
          </cell>
        </row>
        <row r="95">
          <cell r="A95">
            <v>0</v>
          </cell>
          <cell r="D95">
            <v>36890</v>
          </cell>
          <cell r="F95">
            <v>1563738</v>
          </cell>
          <cell r="G95">
            <v>188.8</v>
          </cell>
          <cell r="H95">
            <v>208924</v>
          </cell>
          <cell r="I95">
            <v>1209.4000000000001</v>
          </cell>
          <cell r="J95">
            <v>1311874</v>
          </cell>
          <cell r="K95">
            <v>628101</v>
          </cell>
          <cell r="L95">
            <v>46283</v>
          </cell>
          <cell r="M95">
            <v>493375</v>
          </cell>
          <cell r="N95">
            <v>0</v>
          </cell>
          <cell r="O95">
            <v>233924</v>
          </cell>
          <cell r="P95">
            <v>71748</v>
          </cell>
          <cell r="Q95">
            <v>37192</v>
          </cell>
          <cell r="R95">
            <v>1464340</v>
          </cell>
          <cell r="T95">
            <v>80896</v>
          </cell>
          <cell r="U95">
            <v>7226</v>
          </cell>
          <cell r="V95">
            <v>-54</v>
          </cell>
          <cell r="X95">
            <v>1398.2</v>
          </cell>
          <cell r="Y95">
            <v>1135.4000000000001</v>
          </cell>
          <cell r="Z95">
            <v>262.8</v>
          </cell>
          <cell r="AB95">
            <v>16</v>
          </cell>
          <cell r="AC95">
            <v>58</v>
          </cell>
          <cell r="AD95">
            <v>581.57500000000005</v>
          </cell>
          <cell r="AE95">
            <v>42.854629629629628</v>
          </cell>
          <cell r="AF95">
            <v>456.8287037037037</v>
          </cell>
          <cell r="AG95">
            <v>0</v>
          </cell>
          <cell r="AH95">
            <v>216.59629629629629</v>
          </cell>
          <cell r="AI95">
            <v>66.433333333333337</v>
          </cell>
          <cell r="AJ95">
            <v>34.437037037037037</v>
          </cell>
          <cell r="AK95">
            <v>1355.8703703703702</v>
          </cell>
        </row>
        <row r="96">
          <cell r="A96">
            <v>0</v>
          </cell>
          <cell r="D96">
            <v>36891</v>
          </cell>
          <cell r="F96">
            <v>1568145</v>
          </cell>
          <cell r="G96">
            <v>176.9</v>
          </cell>
          <cell r="H96">
            <v>195749</v>
          </cell>
          <cell r="I96">
            <v>1226.9000000000001</v>
          </cell>
          <cell r="J96">
            <v>1334269</v>
          </cell>
          <cell r="K96">
            <v>663896</v>
          </cell>
          <cell r="L96">
            <v>20263</v>
          </cell>
          <cell r="M96">
            <v>517023</v>
          </cell>
          <cell r="N96">
            <v>0</v>
          </cell>
          <cell r="O96">
            <v>232675</v>
          </cell>
          <cell r="P96">
            <v>116841</v>
          </cell>
          <cell r="Q96">
            <v>38617</v>
          </cell>
          <cell r="R96">
            <v>1569052</v>
          </cell>
          <cell r="T96">
            <v>-44065</v>
          </cell>
          <cell r="U96">
            <v>7190</v>
          </cell>
          <cell r="V96">
            <v>-36</v>
          </cell>
          <cell r="X96">
            <v>1403.8000000000002</v>
          </cell>
          <cell r="Y96">
            <v>1151.9000000000001</v>
          </cell>
          <cell r="Z96">
            <v>251.9</v>
          </cell>
          <cell r="AB96">
            <v>16</v>
          </cell>
          <cell r="AC96">
            <v>59</v>
          </cell>
          <cell r="AD96">
            <v>614.71851851851852</v>
          </cell>
          <cell r="AE96">
            <v>18.762037037037036</v>
          </cell>
          <cell r="AF96">
            <v>478.72500000000002</v>
          </cell>
          <cell r="AG96">
            <v>0</v>
          </cell>
          <cell r="AH96">
            <v>215.43981481481481</v>
          </cell>
          <cell r="AI96">
            <v>108.18611111111112</v>
          </cell>
          <cell r="AJ96">
            <v>35.75648148148148</v>
          </cell>
          <cell r="AK96">
            <v>1452.825925925926</v>
          </cell>
        </row>
        <row r="97">
          <cell r="A97">
            <v>0</v>
          </cell>
          <cell r="D97">
            <v>36892</v>
          </cell>
          <cell r="F97">
            <v>1487190</v>
          </cell>
          <cell r="G97">
            <v>162.80000000000001</v>
          </cell>
          <cell r="H97">
            <v>180614</v>
          </cell>
          <cell r="I97">
            <v>1150.8</v>
          </cell>
          <cell r="J97">
            <v>1249379</v>
          </cell>
          <cell r="K97">
            <v>600623</v>
          </cell>
          <cell r="L97">
            <v>0</v>
          </cell>
          <cell r="M97">
            <v>453180</v>
          </cell>
          <cell r="N97">
            <v>0</v>
          </cell>
          <cell r="O97">
            <v>224622</v>
          </cell>
          <cell r="P97">
            <v>190470</v>
          </cell>
          <cell r="Q97">
            <v>21848</v>
          </cell>
          <cell r="R97">
            <v>1490743</v>
          </cell>
          <cell r="T97">
            <v>-50042</v>
          </cell>
          <cell r="U97">
            <v>7228</v>
          </cell>
          <cell r="V97">
            <v>38</v>
          </cell>
          <cell r="X97">
            <v>1313.6</v>
          </cell>
          <cell r="Y97">
            <v>1066.8</v>
          </cell>
          <cell r="Z97">
            <v>246.8</v>
          </cell>
          <cell r="AB97">
            <v>15</v>
          </cell>
          <cell r="AC97">
            <v>69</v>
          </cell>
          <cell r="AD97">
            <v>556.13240740740741</v>
          </cell>
          <cell r="AE97">
            <v>0</v>
          </cell>
          <cell r="AF97">
            <v>419.61111111111109</v>
          </cell>
          <cell r="AG97">
            <v>0</v>
          </cell>
          <cell r="AH97">
            <v>207.98333333333332</v>
          </cell>
          <cell r="AI97">
            <v>176.36111111111111</v>
          </cell>
          <cell r="AJ97">
            <v>20.229629629629631</v>
          </cell>
          <cell r="AK97">
            <v>1380.3175925925925</v>
          </cell>
        </row>
        <row r="98">
          <cell r="A98">
            <v>0</v>
          </cell>
          <cell r="D98">
            <v>36893</v>
          </cell>
          <cell r="F98">
            <v>1550373</v>
          </cell>
          <cell r="G98">
            <v>181.6</v>
          </cell>
          <cell r="H98">
            <v>201393</v>
          </cell>
          <cell r="I98">
            <v>1178</v>
          </cell>
          <cell r="J98">
            <v>1276857</v>
          </cell>
          <cell r="K98">
            <v>591323</v>
          </cell>
          <cell r="L98">
            <v>388</v>
          </cell>
          <cell r="M98">
            <v>499661</v>
          </cell>
          <cell r="N98">
            <v>0</v>
          </cell>
          <cell r="O98">
            <v>273733</v>
          </cell>
          <cell r="P98">
            <v>208350</v>
          </cell>
          <cell r="Q98">
            <v>21094</v>
          </cell>
          <cell r="R98">
            <v>1594161</v>
          </cell>
          <cell r="T98">
            <v>126813</v>
          </cell>
          <cell r="U98">
            <v>7118</v>
          </cell>
          <cell r="V98">
            <v>-110</v>
          </cell>
          <cell r="X98">
            <v>1359.6</v>
          </cell>
          <cell r="Y98">
            <v>1110</v>
          </cell>
          <cell r="Z98">
            <v>249.6</v>
          </cell>
          <cell r="AB98">
            <v>15</v>
          </cell>
          <cell r="AC98">
            <v>53</v>
          </cell>
          <cell r="AD98">
            <v>547.52129629629633</v>
          </cell>
          <cell r="AE98">
            <v>0.35925925925925928</v>
          </cell>
          <cell r="AF98">
            <v>462.64907407407406</v>
          </cell>
          <cell r="AG98">
            <v>0</v>
          </cell>
          <cell r="AH98">
            <v>253.45648148148149</v>
          </cell>
          <cell r="AI98">
            <v>192.91666666666666</v>
          </cell>
          <cell r="AJ98">
            <v>19.531481481481482</v>
          </cell>
          <cell r="AK98">
            <v>1476.075</v>
          </cell>
        </row>
        <row r="99">
          <cell r="A99">
            <v>0</v>
          </cell>
          <cell r="D99">
            <v>36894</v>
          </cell>
          <cell r="F99">
            <v>1632900</v>
          </cell>
          <cell r="G99">
            <v>216.2</v>
          </cell>
          <cell r="H99">
            <v>239096</v>
          </cell>
          <cell r="I99">
            <v>1212.5999999999999</v>
          </cell>
          <cell r="J99">
            <v>1312963</v>
          </cell>
          <cell r="K99">
            <v>612537</v>
          </cell>
          <cell r="L99">
            <v>11</v>
          </cell>
          <cell r="M99">
            <v>422264</v>
          </cell>
          <cell r="N99">
            <v>0</v>
          </cell>
          <cell r="O99">
            <v>295916</v>
          </cell>
          <cell r="P99">
            <v>249948</v>
          </cell>
          <cell r="Q99">
            <v>58484</v>
          </cell>
          <cell r="R99">
            <v>1639149</v>
          </cell>
          <cell r="T99">
            <v>664517</v>
          </cell>
          <cell r="U99">
            <v>7007</v>
          </cell>
          <cell r="V99">
            <v>-111</v>
          </cell>
          <cell r="X99">
            <v>1428.8</v>
          </cell>
          <cell r="Y99">
            <v>1134.5999999999999</v>
          </cell>
          <cell r="Z99">
            <v>294.2</v>
          </cell>
          <cell r="AB99">
            <v>15</v>
          </cell>
          <cell r="AC99">
            <v>63</v>
          </cell>
          <cell r="AD99">
            <v>567.16388888888889</v>
          </cell>
          <cell r="AE99">
            <v>1.0185185185185186E-2</v>
          </cell>
          <cell r="AF99">
            <v>390.98518518518517</v>
          </cell>
          <cell r="AG99">
            <v>0</v>
          </cell>
          <cell r="AH99">
            <v>273.99629629629629</v>
          </cell>
          <cell r="AI99">
            <v>231.43333333333334</v>
          </cell>
          <cell r="AJ99">
            <v>54.151851851851852</v>
          </cell>
          <cell r="AK99">
            <v>1517.7305555555556</v>
          </cell>
        </row>
        <row r="100">
          <cell r="A100">
            <v>0</v>
          </cell>
          <cell r="D100">
            <v>36895</v>
          </cell>
          <cell r="F100">
            <v>1567717</v>
          </cell>
          <cell r="G100">
            <v>207.4</v>
          </cell>
          <cell r="H100">
            <v>229472</v>
          </cell>
          <cell r="I100">
            <v>1184.4000000000001</v>
          </cell>
          <cell r="J100">
            <v>1279947</v>
          </cell>
          <cell r="K100">
            <v>627088</v>
          </cell>
          <cell r="L100">
            <v>0</v>
          </cell>
          <cell r="M100">
            <v>509047</v>
          </cell>
          <cell r="N100">
            <v>0</v>
          </cell>
          <cell r="O100">
            <v>196249</v>
          </cell>
          <cell r="P100">
            <v>102157</v>
          </cell>
          <cell r="Q100">
            <v>80588</v>
          </cell>
          <cell r="R100">
            <v>1515129</v>
          </cell>
          <cell r="T100">
            <v>2054289</v>
          </cell>
          <cell r="U100">
            <v>6957</v>
          </cell>
          <cell r="V100">
            <v>-50</v>
          </cell>
          <cell r="X100">
            <v>1391.8000000000002</v>
          </cell>
          <cell r="Y100">
            <v>1105.4000000000001</v>
          </cell>
          <cell r="Z100">
            <v>286.39999999999998</v>
          </cell>
          <cell r="AB100">
            <v>15</v>
          </cell>
          <cell r="AC100">
            <v>64</v>
          </cell>
          <cell r="AD100">
            <v>580.63703703703709</v>
          </cell>
          <cell r="AE100">
            <v>0</v>
          </cell>
          <cell r="AF100">
            <v>471.33981481481482</v>
          </cell>
          <cell r="AG100">
            <v>0</v>
          </cell>
          <cell r="AH100">
            <v>181.71203703703705</v>
          </cell>
          <cell r="AI100">
            <v>94.589814814814815</v>
          </cell>
          <cell r="AJ100">
            <v>74.618518518518513</v>
          </cell>
          <cell r="AK100">
            <v>1402.8972222222226</v>
          </cell>
        </row>
        <row r="101">
          <cell r="A101">
            <v>0</v>
          </cell>
          <cell r="D101">
            <v>36896</v>
          </cell>
          <cell r="F101">
            <v>1661123</v>
          </cell>
          <cell r="G101">
            <v>231.6</v>
          </cell>
          <cell r="H101">
            <v>256043</v>
          </cell>
          <cell r="I101">
            <v>1229</v>
          </cell>
          <cell r="J101">
            <v>1327839</v>
          </cell>
          <cell r="K101">
            <v>619020</v>
          </cell>
          <cell r="L101">
            <v>626</v>
          </cell>
          <cell r="M101">
            <v>436756</v>
          </cell>
          <cell r="N101">
            <v>0</v>
          </cell>
          <cell r="O101">
            <v>187645</v>
          </cell>
          <cell r="P101">
            <v>133680</v>
          </cell>
          <cell r="Q101">
            <v>52116</v>
          </cell>
          <cell r="R101">
            <v>1429217</v>
          </cell>
          <cell r="S101">
            <v>1255.8599999999999</v>
          </cell>
          <cell r="T101">
            <v>709643</v>
          </cell>
          <cell r="U101">
            <v>7105</v>
          </cell>
          <cell r="V101">
            <v>148</v>
          </cell>
          <cell r="X101">
            <v>1460.6</v>
          </cell>
          <cell r="Y101">
            <v>1136</v>
          </cell>
          <cell r="Z101">
            <v>324.60000000000002</v>
          </cell>
          <cell r="AB101">
            <v>13</v>
          </cell>
          <cell r="AC101">
            <v>80</v>
          </cell>
          <cell r="AD101">
            <v>573.16666666666663</v>
          </cell>
          <cell r="AE101">
            <v>0.57962962962962961</v>
          </cell>
          <cell r="AF101">
            <v>404.40370370370368</v>
          </cell>
          <cell r="AG101">
            <v>0</v>
          </cell>
          <cell r="AH101">
            <v>173.74537037037038</v>
          </cell>
          <cell r="AI101">
            <v>123.77777777777777</v>
          </cell>
          <cell r="AJ101">
            <v>48.255555555555553</v>
          </cell>
          <cell r="AK101">
            <v>1323.349074074074</v>
          </cell>
        </row>
        <row r="102">
          <cell r="A102">
            <v>0</v>
          </cell>
          <cell r="D102">
            <v>36897</v>
          </cell>
          <cell r="F102">
            <v>1593146</v>
          </cell>
          <cell r="G102">
            <v>221.2</v>
          </cell>
          <cell r="H102">
            <v>244392</v>
          </cell>
          <cell r="I102">
            <v>1180.2</v>
          </cell>
          <cell r="J102">
            <v>1275747</v>
          </cell>
          <cell r="K102">
            <v>574411</v>
          </cell>
          <cell r="L102">
            <v>16447</v>
          </cell>
          <cell r="M102">
            <v>405175</v>
          </cell>
          <cell r="N102">
            <v>0</v>
          </cell>
          <cell r="O102">
            <v>178796</v>
          </cell>
          <cell r="P102">
            <v>246210</v>
          </cell>
          <cell r="Q102">
            <v>28129</v>
          </cell>
          <cell r="R102">
            <v>1432721</v>
          </cell>
          <cell r="S102">
            <v>1324.54</v>
          </cell>
          <cell r="T102">
            <v>1113003</v>
          </cell>
          <cell r="U102">
            <v>7271</v>
          </cell>
          <cell r="V102">
            <v>166</v>
          </cell>
          <cell r="X102">
            <v>1401.4</v>
          </cell>
          <cell r="Y102">
            <v>1136.2</v>
          </cell>
          <cell r="Z102">
            <v>265.2</v>
          </cell>
          <cell r="AB102">
            <v>13</v>
          </cell>
          <cell r="AC102">
            <v>31</v>
          </cell>
          <cell r="AD102">
            <v>531.862037037037</v>
          </cell>
          <cell r="AE102">
            <v>15.228703703703705</v>
          </cell>
          <cell r="AF102">
            <v>375.16203703703701</v>
          </cell>
          <cell r="AG102">
            <v>0</v>
          </cell>
          <cell r="AH102">
            <v>165.55185185185186</v>
          </cell>
          <cell r="AI102">
            <v>227.97222222222223</v>
          </cell>
          <cell r="AJ102">
            <v>26.045370370370371</v>
          </cell>
          <cell r="AK102">
            <v>1326.5935185185183</v>
          </cell>
        </row>
        <row r="103">
          <cell r="A103">
            <v>0</v>
          </cell>
          <cell r="D103">
            <v>36898</v>
          </cell>
          <cell r="F103">
            <v>1502860</v>
          </cell>
          <cell r="G103">
            <v>221.6</v>
          </cell>
          <cell r="H103">
            <v>244931</v>
          </cell>
          <cell r="I103">
            <v>1092.7</v>
          </cell>
          <cell r="J103">
            <v>1180654</v>
          </cell>
          <cell r="K103">
            <v>549206</v>
          </cell>
          <cell r="L103">
            <v>1645</v>
          </cell>
          <cell r="M103">
            <v>405588</v>
          </cell>
          <cell r="N103">
            <v>0</v>
          </cell>
          <cell r="O103">
            <v>178575</v>
          </cell>
          <cell r="P103">
            <v>249408</v>
          </cell>
          <cell r="Q103">
            <v>25691</v>
          </cell>
          <cell r="R103">
            <v>1408468</v>
          </cell>
          <cell r="S103">
            <v>1410.4</v>
          </cell>
          <cell r="T103">
            <v>1115235</v>
          </cell>
          <cell r="U103">
            <v>7349</v>
          </cell>
          <cell r="V103">
            <v>78</v>
          </cell>
          <cell r="X103">
            <v>1314.3</v>
          </cell>
          <cell r="Y103">
            <v>1018.7</v>
          </cell>
          <cell r="Z103">
            <v>295.60000000000002</v>
          </cell>
          <cell r="AB103">
            <v>13</v>
          </cell>
          <cell r="AC103">
            <v>61</v>
          </cell>
          <cell r="AD103">
            <v>508.52407407407406</v>
          </cell>
          <cell r="AE103">
            <v>1.5231481481481481</v>
          </cell>
          <cell r="AF103">
            <v>375.54444444444442</v>
          </cell>
          <cell r="AG103">
            <v>0</v>
          </cell>
          <cell r="AH103">
            <v>165.34722222222223</v>
          </cell>
          <cell r="AI103">
            <v>230.93333333333334</v>
          </cell>
          <cell r="AJ103">
            <v>23.787962962962961</v>
          </cell>
          <cell r="AK103">
            <v>1304.1370370370371</v>
          </cell>
        </row>
        <row r="104">
          <cell r="A104">
            <v>0</v>
          </cell>
          <cell r="D104">
            <v>36899</v>
          </cell>
          <cell r="F104">
            <v>1619608</v>
          </cell>
          <cell r="G104">
            <v>220</v>
          </cell>
          <cell r="H104">
            <v>243088</v>
          </cell>
          <cell r="I104">
            <v>1195.2</v>
          </cell>
          <cell r="J104">
            <v>1291721</v>
          </cell>
          <cell r="K104">
            <v>577154</v>
          </cell>
          <cell r="L104">
            <v>2618</v>
          </cell>
          <cell r="M104">
            <v>405216</v>
          </cell>
          <cell r="N104">
            <v>0</v>
          </cell>
          <cell r="O104">
            <v>178928</v>
          </cell>
          <cell r="P104">
            <v>236465</v>
          </cell>
          <cell r="Q104">
            <v>25807</v>
          </cell>
          <cell r="R104">
            <v>1423570</v>
          </cell>
          <cell r="S104">
            <v>1410.4</v>
          </cell>
          <cell r="T104">
            <v>1140693</v>
          </cell>
          <cell r="U104">
            <v>7388</v>
          </cell>
          <cell r="V104">
            <v>39</v>
          </cell>
          <cell r="X104">
            <v>1415.2</v>
          </cell>
          <cell r="Y104">
            <v>1121.2</v>
          </cell>
          <cell r="Z104">
            <v>294</v>
          </cell>
          <cell r="AB104">
            <v>13</v>
          </cell>
          <cell r="AC104">
            <v>61</v>
          </cell>
          <cell r="AD104">
            <v>534.4018518518518</v>
          </cell>
          <cell r="AE104">
            <v>2.424074074074074</v>
          </cell>
          <cell r="AF104">
            <v>375.2</v>
          </cell>
          <cell r="AG104">
            <v>0</v>
          </cell>
          <cell r="AH104">
            <v>165.67407407407407</v>
          </cell>
          <cell r="AI104">
            <v>218.94907407407408</v>
          </cell>
          <cell r="AJ104">
            <v>23.895370370370369</v>
          </cell>
          <cell r="AK104">
            <v>1318.1203703703702</v>
          </cell>
        </row>
        <row r="105">
          <cell r="A105">
            <v>0</v>
          </cell>
          <cell r="D105">
            <v>36900</v>
          </cell>
          <cell r="F105">
            <v>1257346</v>
          </cell>
          <cell r="G105">
            <v>164.1</v>
          </cell>
          <cell r="H105">
            <v>181780</v>
          </cell>
          <cell r="I105">
            <v>941.9</v>
          </cell>
          <cell r="J105">
            <v>1019112</v>
          </cell>
          <cell r="K105">
            <v>509331</v>
          </cell>
          <cell r="L105">
            <v>2967</v>
          </cell>
          <cell r="M105">
            <v>414222</v>
          </cell>
          <cell r="N105">
            <v>0</v>
          </cell>
          <cell r="O105">
            <v>157155</v>
          </cell>
          <cell r="P105">
            <v>196864</v>
          </cell>
          <cell r="Q105">
            <v>31454</v>
          </cell>
          <cell r="R105">
            <v>1309026</v>
          </cell>
          <cell r="S105">
            <v>1370</v>
          </cell>
          <cell r="T105">
            <v>890629</v>
          </cell>
          <cell r="U105">
            <v>7259</v>
          </cell>
          <cell r="V105">
            <v>-129</v>
          </cell>
          <cell r="X105">
            <v>1106</v>
          </cell>
          <cell r="Y105">
            <v>867.9</v>
          </cell>
          <cell r="Z105">
            <v>238.1</v>
          </cell>
          <cell r="AB105">
            <v>13</v>
          </cell>
          <cell r="AC105">
            <v>61</v>
          </cell>
          <cell r="AD105">
            <v>471.60277777777776</v>
          </cell>
          <cell r="AE105">
            <v>2.7472222222222222</v>
          </cell>
          <cell r="AF105">
            <v>383.53888888888889</v>
          </cell>
          <cell r="AG105">
            <v>0</v>
          </cell>
          <cell r="AH105">
            <v>145.51388888888889</v>
          </cell>
          <cell r="AI105">
            <v>182.28148148148148</v>
          </cell>
          <cell r="AJ105">
            <v>29.124074074074073</v>
          </cell>
          <cell r="AK105">
            <v>1212.0611111111111</v>
          </cell>
        </row>
        <row r="106">
          <cell r="A106">
            <v>0</v>
          </cell>
          <cell r="D106">
            <v>36901</v>
          </cell>
          <cell r="F106">
            <v>1377384</v>
          </cell>
          <cell r="G106">
            <v>153</v>
          </cell>
          <cell r="H106">
            <v>168747</v>
          </cell>
          <cell r="I106">
            <v>1065.2</v>
          </cell>
          <cell r="J106">
            <v>1153057</v>
          </cell>
          <cell r="K106">
            <v>543371</v>
          </cell>
          <cell r="L106">
            <v>1581</v>
          </cell>
          <cell r="M106">
            <v>281117</v>
          </cell>
          <cell r="N106">
            <v>0</v>
          </cell>
          <cell r="O106">
            <v>180350</v>
          </cell>
          <cell r="P106">
            <v>335011</v>
          </cell>
          <cell r="Q106">
            <v>16301</v>
          </cell>
          <cell r="R106">
            <v>1356150</v>
          </cell>
          <cell r="S106">
            <v>1419.2</v>
          </cell>
          <cell r="T106">
            <v>944501</v>
          </cell>
          <cell r="U106">
            <v>7207</v>
          </cell>
          <cell r="V106">
            <v>-52</v>
          </cell>
          <cell r="X106">
            <v>1218.2</v>
          </cell>
          <cell r="Y106">
            <v>976.2</v>
          </cell>
          <cell r="Z106">
            <v>242</v>
          </cell>
          <cell r="AB106">
            <v>12</v>
          </cell>
          <cell r="AC106">
            <v>77</v>
          </cell>
          <cell r="AD106">
            <v>503.12129629629629</v>
          </cell>
          <cell r="AE106">
            <v>1.4638888888888888</v>
          </cell>
          <cell r="AF106">
            <v>260.29351851851851</v>
          </cell>
          <cell r="AG106">
            <v>0</v>
          </cell>
          <cell r="AH106">
            <v>166.99074074074073</v>
          </cell>
          <cell r="AI106">
            <v>310.19537037037037</v>
          </cell>
          <cell r="AJ106">
            <v>15.093518518518518</v>
          </cell>
          <cell r="AK106">
            <v>1255.6944444444443</v>
          </cell>
        </row>
        <row r="107">
          <cell r="A107">
            <v>0</v>
          </cell>
          <cell r="D107">
            <v>36902</v>
          </cell>
          <cell r="F107">
            <v>1433488</v>
          </cell>
          <cell r="G107">
            <v>179.2</v>
          </cell>
          <cell r="H107">
            <v>198481</v>
          </cell>
          <cell r="I107">
            <v>1085.3</v>
          </cell>
          <cell r="J107">
            <v>1178404</v>
          </cell>
          <cell r="K107">
            <v>489414</v>
          </cell>
          <cell r="L107">
            <v>55666</v>
          </cell>
          <cell r="M107">
            <v>371354</v>
          </cell>
          <cell r="N107">
            <v>0</v>
          </cell>
          <cell r="O107">
            <v>182449</v>
          </cell>
          <cell r="P107">
            <v>334661</v>
          </cell>
          <cell r="Q107">
            <v>10653</v>
          </cell>
          <cell r="R107">
            <v>1388531</v>
          </cell>
          <cell r="S107">
            <v>1337.27</v>
          </cell>
          <cell r="T107">
            <v>-137207</v>
          </cell>
          <cell r="U107">
            <v>7203</v>
          </cell>
          <cell r="V107">
            <v>-4</v>
          </cell>
          <cell r="X107">
            <v>1264.5</v>
          </cell>
          <cell r="Y107">
            <v>997.3</v>
          </cell>
          <cell r="Z107">
            <v>267.2</v>
          </cell>
          <cell r="AB107">
            <v>12</v>
          </cell>
          <cell r="AC107">
            <v>76</v>
          </cell>
          <cell r="AD107">
            <v>453.1611111111111</v>
          </cell>
          <cell r="AE107">
            <v>51.542592592592591</v>
          </cell>
          <cell r="AF107">
            <v>343.84629629629632</v>
          </cell>
          <cell r="AG107">
            <v>0</v>
          </cell>
          <cell r="AH107">
            <v>168.93425925925925</v>
          </cell>
          <cell r="AI107">
            <v>309.87129629629629</v>
          </cell>
          <cell r="AJ107">
            <v>9.8638888888888889</v>
          </cell>
          <cell r="AK107">
            <v>1285.6768518518518</v>
          </cell>
        </row>
        <row r="108">
          <cell r="A108">
            <v>0</v>
          </cell>
          <cell r="D108">
            <v>36903</v>
          </cell>
          <cell r="F108">
            <v>1452085</v>
          </cell>
          <cell r="G108">
            <v>177.4</v>
          </cell>
          <cell r="H108">
            <v>196279</v>
          </cell>
          <cell r="I108">
            <v>1100.2</v>
          </cell>
          <cell r="J108">
            <v>1193450</v>
          </cell>
          <cell r="K108">
            <v>490866</v>
          </cell>
          <cell r="L108">
            <v>56651</v>
          </cell>
          <cell r="M108">
            <v>358232</v>
          </cell>
          <cell r="N108">
            <v>0</v>
          </cell>
          <cell r="O108">
            <v>181474</v>
          </cell>
          <cell r="P108">
            <v>350990</v>
          </cell>
          <cell r="Q108">
            <v>18153</v>
          </cell>
          <cell r="R108">
            <v>1399715</v>
          </cell>
          <cell r="S108">
            <v>1337.27</v>
          </cell>
          <cell r="T108">
            <v>158528</v>
          </cell>
          <cell r="U108">
            <v>7053</v>
          </cell>
          <cell r="V108">
            <v>-150</v>
          </cell>
          <cell r="X108">
            <v>1277.6000000000001</v>
          </cell>
          <cell r="Y108">
            <v>1011.2</v>
          </cell>
          <cell r="Z108">
            <v>266.39999999999998</v>
          </cell>
          <cell r="AB108">
            <v>12</v>
          </cell>
          <cell r="AC108">
            <v>77</v>
          </cell>
          <cell r="AD108">
            <v>454.50555555555553</v>
          </cell>
          <cell r="AE108">
            <v>52.454629629629629</v>
          </cell>
          <cell r="AF108">
            <v>331.69629629629628</v>
          </cell>
          <cell r="AG108">
            <v>0</v>
          </cell>
          <cell r="AH108">
            <v>168.03148148148148</v>
          </cell>
          <cell r="AI108">
            <v>324.99074074074076</v>
          </cell>
          <cell r="AJ108">
            <v>16.808333333333334</v>
          </cell>
          <cell r="AK108">
            <v>1296.0324074074076</v>
          </cell>
        </row>
        <row r="109">
          <cell r="A109">
            <v>0</v>
          </cell>
          <cell r="D109">
            <v>36904</v>
          </cell>
          <cell r="F109">
            <v>1508404</v>
          </cell>
          <cell r="G109">
            <v>177.9</v>
          </cell>
          <cell r="H109">
            <v>196933</v>
          </cell>
          <cell r="I109">
            <v>1144.7</v>
          </cell>
          <cell r="J109">
            <v>1238963</v>
          </cell>
          <cell r="K109">
            <v>465397</v>
          </cell>
          <cell r="L109">
            <v>48915</v>
          </cell>
          <cell r="M109">
            <v>329859</v>
          </cell>
          <cell r="N109">
            <v>0</v>
          </cell>
          <cell r="O109">
            <v>177805</v>
          </cell>
          <cell r="P109">
            <v>363997</v>
          </cell>
          <cell r="Q109">
            <v>6740</v>
          </cell>
          <cell r="R109">
            <v>1343798</v>
          </cell>
          <cell r="T109">
            <v>5437</v>
          </cell>
          <cell r="U109">
            <v>6887</v>
          </cell>
          <cell r="V109">
            <v>-166</v>
          </cell>
          <cell r="X109">
            <v>1322.6000000000001</v>
          </cell>
          <cell r="Y109">
            <v>1054.7</v>
          </cell>
          <cell r="Z109">
            <v>267.89999999999998</v>
          </cell>
          <cell r="AB109">
            <v>15</v>
          </cell>
          <cell r="AC109">
            <v>75</v>
          </cell>
          <cell r="AD109">
            <v>430.92314814814813</v>
          </cell>
          <cell r="AE109">
            <v>45.291666666666664</v>
          </cell>
          <cell r="AF109">
            <v>305.42500000000001</v>
          </cell>
          <cell r="AG109">
            <v>0</v>
          </cell>
          <cell r="AH109">
            <v>164.63425925925927</v>
          </cell>
          <cell r="AI109">
            <v>337.03425925925927</v>
          </cell>
          <cell r="AJ109">
            <v>6.2407407407407405</v>
          </cell>
          <cell r="AK109">
            <v>1244.2574074074073</v>
          </cell>
        </row>
        <row r="110">
          <cell r="A110">
            <v>0</v>
          </cell>
          <cell r="D110">
            <v>36905</v>
          </cell>
          <cell r="F110">
            <v>1504356</v>
          </cell>
          <cell r="G110">
            <v>177.2</v>
          </cell>
          <cell r="H110">
            <v>196091</v>
          </cell>
          <cell r="I110">
            <v>1140.8</v>
          </cell>
          <cell r="J110">
            <v>1235297</v>
          </cell>
          <cell r="K110">
            <v>442312</v>
          </cell>
          <cell r="L110">
            <v>48915</v>
          </cell>
          <cell r="M110">
            <v>329708</v>
          </cell>
          <cell r="N110">
            <v>0</v>
          </cell>
          <cell r="O110">
            <v>177814</v>
          </cell>
          <cell r="P110">
            <v>358694</v>
          </cell>
          <cell r="Q110">
            <v>0</v>
          </cell>
          <cell r="R110">
            <v>1308528</v>
          </cell>
          <cell r="T110">
            <v>5209</v>
          </cell>
          <cell r="U110">
            <v>6790</v>
          </cell>
          <cell r="V110">
            <v>-97</v>
          </cell>
          <cell r="X110">
            <v>1318</v>
          </cell>
          <cell r="Y110">
            <v>1043.8</v>
          </cell>
          <cell r="Z110">
            <v>274.2</v>
          </cell>
          <cell r="AB110">
            <v>15</v>
          </cell>
          <cell r="AC110">
            <v>82</v>
          </cell>
          <cell r="AD110">
            <v>409.54814814814813</v>
          </cell>
          <cell r="AE110">
            <v>45.291666666666664</v>
          </cell>
          <cell r="AF110">
            <v>305.28518518518518</v>
          </cell>
          <cell r="AG110">
            <v>0</v>
          </cell>
          <cell r="AH110">
            <v>164.64259259259259</v>
          </cell>
          <cell r="AI110">
            <v>332.12407407407409</v>
          </cell>
          <cell r="AJ110">
            <v>0</v>
          </cell>
          <cell r="AK110">
            <v>1211.5999999999999</v>
          </cell>
        </row>
        <row r="111">
          <cell r="A111">
            <v>0</v>
          </cell>
          <cell r="D111">
            <v>36906</v>
          </cell>
          <cell r="F111">
            <v>1590995</v>
          </cell>
          <cell r="G111">
            <v>188.9</v>
          </cell>
          <cell r="H111">
            <v>209378</v>
          </cell>
          <cell r="I111">
            <v>1214.9000000000001</v>
          </cell>
          <cell r="J111">
            <v>1313727</v>
          </cell>
          <cell r="K111">
            <v>466567</v>
          </cell>
          <cell r="L111">
            <v>48915</v>
          </cell>
          <cell r="M111">
            <v>397874</v>
          </cell>
          <cell r="N111">
            <v>0</v>
          </cell>
          <cell r="O111">
            <v>187362</v>
          </cell>
          <cell r="P111">
            <v>378964</v>
          </cell>
          <cell r="Q111">
            <v>0</v>
          </cell>
          <cell r="R111">
            <v>1430767</v>
          </cell>
          <cell r="T111">
            <v>9869</v>
          </cell>
          <cell r="U111">
            <v>6810</v>
          </cell>
          <cell r="V111">
            <v>20</v>
          </cell>
          <cell r="X111">
            <v>1403.8000000000002</v>
          </cell>
          <cell r="Y111">
            <v>1127.9000000000001</v>
          </cell>
          <cell r="Z111">
            <v>275.89999999999998</v>
          </cell>
          <cell r="AB111">
            <v>15</v>
          </cell>
          <cell r="AC111">
            <v>72</v>
          </cell>
          <cell r="AD111">
            <v>432.0064814814815</v>
          </cell>
          <cell r="AE111">
            <v>45.291666666666664</v>
          </cell>
          <cell r="AF111">
            <v>368.40185185185186</v>
          </cell>
          <cell r="AG111">
            <v>0</v>
          </cell>
          <cell r="AH111">
            <v>173.48333333333332</v>
          </cell>
          <cell r="AI111">
            <v>350.89259259259262</v>
          </cell>
          <cell r="AJ111">
            <v>0</v>
          </cell>
          <cell r="AK111">
            <v>1324.7842592592592</v>
          </cell>
        </row>
        <row r="112">
          <cell r="A112">
            <v>0</v>
          </cell>
          <cell r="D112">
            <v>36907</v>
          </cell>
          <cell r="F112">
            <v>1592934</v>
          </cell>
          <cell r="G112">
            <v>187.5</v>
          </cell>
          <cell r="H112">
            <v>208557</v>
          </cell>
          <cell r="I112">
            <v>1217.9000000000001</v>
          </cell>
          <cell r="J112">
            <v>1317096</v>
          </cell>
          <cell r="K112">
            <v>464946</v>
          </cell>
          <cell r="L112">
            <v>48915</v>
          </cell>
          <cell r="M112">
            <v>379869</v>
          </cell>
          <cell r="N112">
            <v>0</v>
          </cell>
          <cell r="O112">
            <v>177810</v>
          </cell>
          <cell r="P112">
            <v>378885</v>
          </cell>
          <cell r="Q112">
            <v>25592</v>
          </cell>
          <cell r="R112">
            <v>1427102</v>
          </cell>
          <cell r="S112">
            <v>1337.27</v>
          </cell>
          <cell r="T112">
            <v>10300</v>
          </cell>
          <cell r="U112">
            <v>6888</v>
          </cell>
          <cell r="V112">
            <v>78</v>
          </cell>
          <cell r="X112">
            <v>1405.4</v>
          </cell>
          <cell r="Y112">
            <v>1130.9000000000001</v>
          </cell>
          <cell r="Z112">
            <v>274.5</v>
          </cell>
          <cell r="AB112">
            <v>16</v>
          </cell>
          <cell r="AC112">
            <v>71</v>
          </cell>
          <cell r="AD112">
            <v>430.50555555555553</v>
          </cell>
          <cell r="AE112">
            <v>45.291666666666664</v>
          </cell>
          <cell r="AF112">
            <v>351.73055555555555</v>
          </cell>
          <cell r="AG112">
            <v>0</v>
          </cell>
          <cell r="AH112">
            <v>164.63888888888889</v>
          </cell>
          <cell r="AI112">
            <v>350.81944444444446</v>
          </cell>
          <cell r="AJ112">
            <v>23.696296296296296</v>
          </cell>
          <cell r="AK112">
            <v>1321.390740740741</v>
          </cell>
        </row>
        <row r="113">
          <cell r="A113">
            <v>0</v>
          </cell>
          <cell r="D113">
            <v>36908</v>
          </cell>
          <cell r="F113">
            <v>1617304</v>
          </cell>
          <cell r="G113">
            <v>212.5</v>
          </cell>
          <cell r="H113">
            <v>234637</v>
          </cell>
          <cell r="I113">
            <v>1211.5999999999999</v>
          </cell>
          <cell r="J113">
            <v>1311268</v>
          </cell>
          <cell r="K113">
            <v>492309</v>
          </cell>
          <cell r="L113">
            <v>46473</v>
          </cell>
          <cell r="M113">
            <v>425124</v>
          </cell>
          <cell r="N113">
            <v>0</v>
          </cell>
          <cell r="O113">
            <v>172253</v>
          </cell>
          <cell r="P113">
            <v>408139</v>
          </cell>
          <cell r="Q113">
            <v>20343</v>
          </cell>
          <cell r="R113">
            <v>1518168</v>
          </cell>
          <cell r="S113">
            <v>1337</v>
          </cell>
          <cell r="T113">
            <v>43972</v>
          </cell>
          <cell r="U113">
            <v>7101</v>
          </cell>
          <cell r="V113">
            <v>213</v>
          </cell>
          <cell r="X113">
            <v>1424.1</v>
          </cell>
          <cell r="Y113">
            <v>1139.5999999999999</v>
          </cell>
          <cell r="Z113">
            <v>284.5</v>
          </cell>
          <cell r="AB113">
            <v>17</v>
          </cell>
          <cell r="AC113">
            <v>55</v>
          </cell>
          <cell r="AD113">
            <v>455.84166666666664</v>
          </cell>
          <cell r="AE113">
            <v>43.030555555555559</v>
          </cell>
          <cell r="AF113">
            <v>393.63333333333333</v>
          </cell>
          <cell r="AG113">
            <v>0</v>
          </cell>
          <cell r="AH113">
            <v>159.49351851851853</v>
          </cell>
          <cell r="AI113">
            <v>377.90648148148148</v>
          </cell>
          <cell r="AJ113">
            <v>18.836111111111112</v>
          </cell>
          <cell r="AK113">
            <v>1405.7111111111112</v>
          </cell>
        </row>
        <row r="114">
          <cell r="A114">
            <v>0</v>
          </cell>
          <cell r="D114">
            <v>36909</v>
          </cell>
          <cell r="F114">
            <v>1621619</v>
          </cell>
          <cell r="G114">
            <v>207.9</v>
          </cell>
          <cell r="H114">
            <v>229071</v>
          </cell>
          <cell r="I114">
            <v>1211</v>
          </cell>
          <cell r="J114">
            <v>1309470</v>
          </cell>
          <cell r="K114">
            <v>529605</v>
          </cell>
          <cell r="L114">
            <v>48280</v>
          </cell>
          <cell r="M114">
            <v>348917</v>
          </cell>
          <cell r="N114">
            <v>0</v>
          </cell>
          <cell r="O114">
            <v>181285</v>
          </cell>
          <cell r="P114">
            <v>329246</v>
          </cell>
          <cell r="Q114">
            <v>29075</v>
          </cell>
          <cell r="R114">
            <v>1418128</v>
          </cell>
          <cell r="S114">
            <v>1337.27</v>
          </cell>
          <cell r="T114">
            <v>-5444</v>
          </cell>
          <cell r="U114">
            <v>7193</v>
          </cell>
          <cell r="V114">
            <v>92</v>
          </cell>
          <cell r="X114">
            <v>1418.9</v>
          </cell>
          <cell r="Y114">
            <v>1143</v>
          </cell>
          <cell r="Z114">
            <v>275.89999999999998</v>
          </cell>
          <cell r="AB114">
            <v>15</v>
          </cell>
          <cell r="AC114">
            <v>53</v>
          </cell>
          <cell r="AD114">
            <v>490.375</v>
          </cell>
          <cell r="AE114">
            <v>44.703703703703702</v>
          </cell>
          <cell r="AF114">
            <v>323.07129629629628</v>
          </cell>
          <cell r="AG114">
            <v>0</v>
          </cell>
          <cell r="AH114">
            <v>167.8564814814815</v>
          </cell>
          <cell r="AI114">
            <v>304.85740740740738</v>
          </cell>
          <cell r="AJ114">
            <v>26.921296296296298</v>
          </cell>
          <cell r="AK114">
            <v>1313.0814814814814</v>
          </cell>
        </row>
        <row r="115">
          <cell r="A115">
            <v>0</v>
          </cell>
          <cell r="D115">
            <v>36910</v>
          </cell>
          <cell r="F115">
            <v>1626930</v>
          </cell>
          <cell r="G115">
            <v>208.7</v>
          </cell>
          <cell r="H115">
            <v>229939</v>
          </cell>
          <cell r="I115">
            <v>1234.5</v>
          </cell>
          <cell r="J115">
            <v>1334958</v>
          </cell>
          <cell r="K115">
            <v>486108</v>
          </cell>
          <cell r="L115">
            <v>59007</v>
          </cell>
          <cell r="M115">
            <v>0</v>
          </cell>
          <cell r="N115">
            <v>0</v>
          </cell>
          <cell r="O115">
            <v>179404</v>
          </cell>
          <cell r="P115">
            <v>456527</v>
          </cell>
          <cell r="Q115">
            <v>21554</v>
          </cell>
          <cell r="R115">
            <v>1143593</v>
          </cell>
          <cell r="S115">
            <v>1337.27</v>
          </cell>
          <cell r="T115">
            <v>2607</v>
          </cell>
          <cell r="U115">
            <v>7179</v>
          </cell>
          <cell r="V115">
            <v>-14</v>
          </cell>
          <cell r="X115">
            <v>1443.2</v>
          </cell>
          <cell r="Y115">
            <v>1169.5</v>
          </cell>
          <cell r="Z115">
            <v>273.7</v>
          </cell>
          <cell r="AB115">
            <v>15</v>
          </cell>
          <cell r="AC115">
            <v>50</v>
          </cell>
          <cell r="AD115">
            <v>450.1</v>
          </cell>
          <cell r="AE115">
            <v>54.636111111111113</v>
          </cell>
          <cell r="AF115">
            <v>0</v>
          </cell>
          <cell r="AG115">
            <v>0</v>
          </cell>
          <cell r="AH115">
            <v>166.11481481481482</v>
          </cell>
          <cell r="AI115">
            <v>422.7101851851852</v>
          </cell>
          <cell r="AJ115">
            <v>19.957407407407409</v>
          </cell>
          <cell r="AK115">
            <v>1058.8824074074073</v>
          </cell>
        </row>
        <row r="116">
          <cell r="A116">
            <v>0</v>
          </cell>
          <cell r="D116">
            <v>36911</v>
          </cell>
          <cell r="F116">
            <v>1671047</v>
          </cell>
          <cell r="G116">
            <v>213.1</v>
          </cell>
          <cell r="H116">
            <v>234707</v>
          </cell>
          <cell r="I116">
            <v>1246.4000000000001</v>
          </cell>
          <cell r="J116">
            <v>1349413</v>
          </cell>
          <cell r="K116">
            <v>463993</v>
          </cell>
          <cell r="L116">
            <v>70126</v>
          </cell>
          <cell r="M116">
            <v>302084</v>
          </cell>
          <cell r="N116">
            <v>0</v>
          </cell>
          <cell r="O116">
            <v>180456</v>
          </cell>
          <cell r="P116">
            <v>485960</v>
          </cell>
          <cell r="Q116">
            <v>37048</v>
          </cell>
          <cell r="R116">
            <v>1469541</v>
          </cell>
          <cell r="S116">
            <v>1337.27</v>
          </cell>
          <cell r="T116">
            <v>3689</v>
          </cell>
          <cell r="U116">
            <v>7333</v>
          </cell>
          <cell r="V116">
            <v>154</v>
          </cell>
          <cell r="X116">
            <v>1459.5</v>
          </cell>
          <cell r="Y116">
            <v>1176.4000000000001</v>
          </cell>
          <cell r="Z116">
            <v>283.10000000000002</v>
          </cell>
          <cell r="AB116">
            <v>15</v>
          </cell>
          <cell r="AC116">
            <v>55</v>
          </cell>
          <cell r="AD116">
            <v>429.62314814814818</v>
          </cell>
          <cell r="AE116">
            <v>64.931481481481484</v>
          </cell>
          <cell r="AF116">
            <v>279.7074074074074</v>
          </cell>
          <cell r="AG116">
            <v>0</v>
          </cell>
          <cell r="AH116">
            <v>167.0888888888889</v>
          </cell>
          <cell r="AI116">
            <v>449.96296296296299</v>
          </cell>
          <cell r="AJ116">
            <v>34.303703703703704</v>
          </cell>
          <cell r="AK116">
            <v>1360.6861111111111</v>
          </cell>
        </row>
        <row r="117">
          <cell r="A117">
            <v>0</v>
          </cell>
          <cell r="D117">
            <v>36912</v>
          </cell>
          <cell r="F117">
            <v>1675725</v>
          </cell>
          <cell r="G117">
            <v>212.9</v>
          </cell>
          <cell r="H117">
            <v>235029</v>
          </cell>
          <cell r="I117">
            <v>1251.5</v>
          </cell>
          <cell r="J117">
            <v>1353423</v>
          </cell>
          <cell r="K117">
            <v>482267</v>
          </cell>
          <cell r="L117">
            <v>70126</v>
          </cell>
          <cell r="M117">
            <v>261806</v>
          </cell>
          <cell r="N117">
            <v>0</v>
          </cell>
          <cell r="O117">
            <v>176317</v>
          </cell>
          <cell r="P117">
            <v>461300</v>
          </cell>
          <cell r="Q117">
            <v>35173</v>
          </cell>
          <cell r="R117">
            <v>1416863</v>
          </cell>
          <cell r="S117">
            <v>1337.27</v>
          </cell>
          <cell r="T117">
            <v>7804</v>
          </cell>
          <cell r="U117">
            <v>7386</v>
          </cell>
          <cell r="V117">
            <v>53</v>
          </cell>
          <cell r="X117">
            <v>1464.4</v>
          </cell>
          <cell r="Y117">
            <v>1181.5</v>
          </cell>
          <cell r="Z117">
            <v>282.89999999999998</v>
          </cell>
          <cell r="AB117">
            <v>15</v>
          </cell>
          <cell r="AC117">
            <v>55</v>
          </cell>
          <cell r="AD117">
            <v>446.54351851851851</v>
          </cell>
          <cell r="AE117">
            <v>64.931481481481484</v>
          </cell>
          <cell r="AF117">
            <v>242.41296296296295</v>
          </cell>
          <cell r="AG117">
            <v>0</v>
          </cell>
          <cell r="AH117">
            <v>163.25648148148147</v>
          </cell>
          <cell r="AI117">
            <v>427.12962962962962</v>
          </cell>
          <cell r="AJ117">
            <v>32.56759259259259</v>
          </cell>
          <cell r="AK117">
            <v>1311.9101851851851</v>
          </cell>
        </row>
        <row r="118">
          <cell r="A118">
            <v>0</v>
          </cell>
          <cell r="D118">
            <v>36913</v>
          </cell>
          <cell r="F118">
            <v>1663436</v>
          </cell>
          <cell r="G118">
            <v>217.1</v>
          </cell>
          <cell r="H118">
            <v>238975</v>
          </cell>
          <cell r="I118">
            <v>1236.4000000000001</v>
          </cell>
          <cell r="J118">
            <v>1337702</v>
          </cell>
          <cell r="K118">
            <v>462902</v>
          </cell>
          <cell r="L118">
            <v>74140</v>
          </cell>
          <cell r="M118">
            <v>261824</v>
          </cell>
          <cell r="N118">
            <v>0</v>
          </cell>
          <cell r="O118">
            <v>174829</v>
          </cell>
          <cell r="P118">
            <v>463356</v>
          </cell>
          <cell r="Q118">
            <v>35136</v>
          </cell>
          <cell r="R118">
            <v>1398047</v>
          </cell>
          <cell r="S118">
            <v>1444.25</v>
          </cell>
          <cell r="T118">
            <v>-18601</v>
          </cell>
          <cell r="U118">
            <v>7433</v>
          </cell>
          <cell r="V118">
            <v>47</v>
          </cell>
          <cell r="X118">
            <v>1453.5</v>
          </cell>
          <cell r="Y118">
            <v>1166.4000000000001</v>
          </cell>
          <cell r="Z118">
            <v>287.10000000000002</v>
          </cell>
          <cell r="AB118">
            <v>15</v>
          </cell>
          <cell r="AC118">
            <v>55</v>
          </cell>
          <cell r="AD118">
            <v>428.61296296296297</v>
          </cell>
          <cell r="AE118">
            <v>68.648148148148152</v>
          </cell>
          <cell r="AF118">
            <v>242.42962962962963</v>
          </cell>
          <cell r="AG118">
            <v>0</v>
          </cell>
          <cell r="AH118">
            <v>161.87870370370371</v>
          </cell>
          <cell r="AI118">
            <v>429.03333333333336</v>
          </cell>
          <cell r="AJ118">
            <v>32.533333333333331</v>
          </cell>
          <cell r="AK118">
            <v>1294.4879629629627</v>
          </cell>
        </row>
        <row r="119">
          <cell r="A119">
            <v>0</v>
          </cell>
          <cell r="D119">
            <v>36914</v>
          </cell>
          <cell r="F119">
            <v>1655474</v>
          </cell>
          <cell r="G119">
            <v>224.9</v>
          </cell>
          <cell r="H119">
            <v>247643</v>
          </cell>
          <cell r="I119">
            <v>1219.0999999999999</v>
          </cell>
          <cell r="J119">
            <v>1318199</v>
          </cell>
          <cell r="K119">
            <v>457067</v>
          </cell>
          <cell r="L119">
            <v>84015</v>
          </cell>
          <cell r="M119">
            <v>328696</v>
          </cell>
          <cell r="N119">
            <v>0</v>
          </cell>
          <cell r="O119">
            <v>158628</v>
          </cell>
          <cell r="P119">
            <v>454333</v>
          </cell>
          <cell r="Q119">
            <v>26930</v>
          </cell>
          <cell r="R119">
            <v>1425654</v>
          </cell>
          <cell r="S119">
            <v>1404.13</v>
          </cell>
          <cell r="T119">
            <v>6997</v>
          </cell>
          <cell r="U119">
            <v>7433</v>
          </cell>
          <cell r="V119">
            <v>0</v>
          </cell>
          <cell r="X119">
            <v>1444</v>
          </cell>
          <cell r="Y119">
            <v>1152.0999999999999</v>
          </cell>
          <cell r="Z119">
            <v>291.89999999999998</v>
          </cell>
          <cell r="AB119">
            <v>15</v>
          </cell>
          <cell r="AC119">
            <v>52</v>
          </cell>
          <cell r="AD119">
            <v>423.2101851851852</v>
          </cell>
          <cell r="AE119">
            <v>77.791666666666671</v>
          </cell>
          <cell r="AF119">
            <v>304.34814814814814</v>
          </cell>
          <cell r="AG119">
            <v>0</v>
          </cell>
          <cell r="AH119">
            <v>146.87777777777777</v>
          </cell>
          <cell r="AI119">
            <v>420.67870370370372</v>
          </cell>
          <cell r="AJ119">
            <v>24.935185185185187</v>
          </cell>
          <cell r="AK119">
            <v>1320.05</v>
          </cell>
        </row>
        <row r="120">
          <cell r="A120">
            <v>0</v>
          </cell>
          <cell r="D120">
            <v>36915</v>
          </cell>
          <cell r="F120">
            <v>1675339</v>
          </cell>
          <cell r="G120">
            <v>224.8</v>
          </cell>
          <cell r="H120">
            <v>248744</v>
          </cell>
          <cell r="I120">
            <v>1235</v>
          </cell>
          <cell r="J120">
            <v>1335743</v>
          </cell>
          <cell r="K120">
            <v>478157</v>
          </cell>
          <cell r="L120">
            <v>53857</v>
          </cell>
          <cell r="M120">
            <v>365125</v>
          </cell>
          <cell r="N120">
            <v>0</v>
          </cell>
          <cell r="O120">
            <v>173842</v>
          </cell>
          <cell r="P120">
            <v>433278</v>
          </cell>
          <cell r="Q120">
            <v>23113</v>
          </cell>
          <cell r="R120">
            <v>1473515</v>
          </cell>
          <cell r="S120">
            <v>1404.13</v>
          </cell>
          <cell r="T120">
            <v>31359</v>
          </cell>
          <cell r="U120">
            <v>7586</v>
          </cell>
          <cell r="V120">
            <v>153</v>
          </cell>
          <cell r="X120">
            <v>1459.8</v>
          </cell>
          <cell r="Y120">
            <v>1155</v>
          </cell>
          <cell r="Z120">
            <v>304.8</v>
          </cell>
          <cell r="AB120">
            <v>15</v>
          </cell>
          <cell r="AC120">
            <v>65</v>
          </cell>
          <cell r="AD120">
            <v>442.73796296296297</v>
          </cell>
          <cell r="AE120">
            <v>49.867592592592594</v>
          </cell>
          <cell r="AF120">
            <v>338.0787037037037</v>
          </cell>
          <cell r="AG120">
            <v>0</v>
          </cell>
          <cell r="AH120">
            <v>160.96481481481482</v>
          </cell>
          <cell r="AI120">
            <v>401.18333333333334</v>
          </cell>
          <cell r="AJ120">
            <v>21.400925925925925</v>
          </cell>
          <cell r="AK120">
            <v>1364.3657407407409</v>
          </cell>
        </row>
        <row r="121">
          <cell r="A121">
            <v>0</v>
          </cell>
          <cell r="D121">
            <v>36916</v>
          </cell>
          <cell r="F121">
            <v>1669118</v>
          </cell>
          <cell r="G121">
            <v>217.4</v>
          </cell>
          <cell r="H121">
            <v>239987</v>
          </cell>
          <cell r="I121">
            <v>1244</v>
          </cell>
          <cell r="J121">
            <v>1344057</v>
          </cell>
          <cell r="K121">
            <v>508855</v>
          </cell>
          <cell r="L121">
            <v>55375</v>
          </cell>
          <cell r="M121">
            <v>375914</v>
          </cell>
          <cell r="N121">
            <v>0</v>
          </cell>
          <cell r="O121">
            <v>192908</v>
          </cell>
          <cell r="P121">
            <v>458969</v>
          </cell>
          <cell r="Q121">
            <v>10441</v>
          </cell>
          <cell r="R121">
            <v>1547087</v>
          </cell>
          <cell r="S121">
            <v>1404.13</v>
          </cell>
          <cell r="T121">
            <v>-14882</v>
          </cell>
          <cell r="U121">
            <v>7625</v>
          </cell>
          <cell r="V121">
            <v>39</v>
          </cell>
          <cell r="X121">
            <v>1461.4</v>
          </cell>
          <cell r="Y121">
            <v>1177</v>
          </cell>
          <cell r="Z121">
            <v>284.39999999999998</v>
          </cell>
          <cell r="AB121">
            <v>15</v>
          </cell>
          <cell r="AC121">
            <v>52</v>
          </cell>
          <cell r="AD121">
            <v>471.16203703703701</v>
          </cell>
          <cell r="AE121">
            <v>51.273148148148145</v>
          </cell>
          <cell r="AF121">
            <v>348.06851851851854</v>
          </cell>
          <cell r="AG121">
            <v>0</v>
          </cell>
          <cell r="AH121">
            <v>178.61851851851853</v>
          </cell>
          <cell r="AI121">
            <v>424.97129629629632</v>
          </cell>
          <cell r="AJ121">
            <v>9.6675925925925927</v>
          </cell>
          <cell r="AK121">
            <v>1432.4879629629631</v>
          </cell>
        </row>
        <row r="122">
          <cell r="A122">
            <v>0</v>
          </cell>
          <cell r="D122">
            <v>36917</v>
          </cell>
          <cell r="F122">
            <v>1691561</v>
          </cell>
          <cell r="G122">
            <v>234.6</v>
          </cell>
          <cell r="H122">
            <v>258938</v>
          </cell>
          <cell r="I122">
            <v>1244.9000000000001</v>
          </cell>
          <cell r="J122">
            <v>1348756</v>
          </cell>
          <cell r="K122">
            <v>477356</v>
          </cell>
          <cell r="L122">
            <v>60522</v>
          </cell>
          <cell r="M122">
            <v>293112</v>
          </cell>
          <cell r="N122">
            <v>0</v>
          </cell>
          <cell r="O122">
            <v>228880</v>
          </cell>
          <cell r="P122">
            <v>521285</v>
          </cell>
          <cell r="Q122">
            <v>10368</v>
          </cell>
          <cell r="R122">
            <v>1531001</v>
          </cell>
          <cell r="S122">
            <v>1404.13</v>
          </cell>
          <cell r="T122">
            <v>-56867</v>
          </cell>
          <cell r="U122">
            <v>7639</v>
          </cell>
          <cell r="V122">
            <v>14</v>
          </cell>
          <cell r="X122">
            <v>1479.5</v>
          </cell>
          <cell r="Y122">
            <v>1181.9000000000001</v>
          </cell>
          <cell r="Z122">
            <v>297.60000000000002</v>
          </cell>
          <cell r="AB122">
            <v>15</v>
          </cell>
          <cell r="AC122">
            <v>48</v>
          </cell>
          <cell r="AD122">
            <v>441.99629629629629</v>
          </cell>
          <cell r="AE122">
            <v>56.038888888888891</v>
          </cell>
          <cell r="AF122">
            <v>271.39999999999998</v>
          </cell>
          <cell r="AG122">
            <v>0</v>
          </cell>
          <cell r="AH122">
            <v>211.92592592592592</v>
          </cell>
          <cell r="AI122">
            <v>482.6712962962963</v>
          </cell>
          <cell r="AJ122">
            <v>9.6</v>
          </cell>
          <cell r="AK122">
            <v>1417.5935185185185</v>
          </cell>
        </row>
        <row r="123">
          <cell r="A123">
            <v>0</v>
          </cell>
          <cell r="D123">
            <v>36918</v>
          </cell>
          <cell r="F123">
            <v>1705622</v>
          </cell>
          <cell r="G123">
            <v>220.8</v>
          </cell>
          <cell r="H123">
            <v>243470</v>
          </cell>
          <cell r="I123">
            <v>1268.4000000000001</v>
          </cell>
          <cell r="J123">
            <v>1372988</v>
          </cell>
          <cell r="K123">
            <v>472550</v>
          </cell>
          <cell r="L123">
            <v>52893</v>
          </cell>
          <cell r="M123">
            <v>261339</v>
          </cell>
          <cell r="N123">
            <v>0</v>
          </cell>
          <cell r="O123">
            <v>183657</v>
          </cell>
          <cell r="P123">
            <v>538740</v>
          </cell>
          <cell r="Q123">
            <v>9728</v>
          </cell>
          <cell r="R123">
            <v>1466014</v>
          </cell>
          <cell r="S123">
            <v>1404.13</v>
          </cell>
          <cell r="T123">
            <v>-18977</v>
          </cell>
          <cell r="U123">
            <v>7644</v>
          </cell>
          <cell r="V123">
            <v>5</v>
          </cell>
          <cell r="X123">
            <v>1489.2</v>
          </cell>
          <cell r="Y123">
            <v>1198.4000000000001</v>
          </cell>
          <cell r="Z123">
            <v>290.8</v>
          </cell>
          <cell r="AB123">
            <v>11</v>
          </cell>
          <cell r="AC123">
            <v>59</v>
          </cell>
          <cell r="AD123">
            <v>437.5462962962963</v>
          </cell>
          <cell r="AE123">
            <v>48.975000000000001</v>
          </cell>
          <cell r="AF123">
            <v>241.98055555555555</v>
          </cell>
          <cell r="AG123">
            <v>0</v>
          </cell>
          <cell r="AH123">
            <v>170.05277777777778</v>
          </cell>
          <cell r="AI123">
            <v>498.83333333333331</v>
          </cell>
          <cell r="AJ123">
            <v>9.007407407407408</v>
          </cell>
          <cell r="AK123">
            <v>1357.4203703703704</v>
          </cell>
        </row>
        <row r="124">
          <cell r="A124">
            <v>0</v>
          </cell>
          <cell r="D124">
            <v>36919</v>
          </cell>
          <cell r="F124">
            <v>1723763</v>
          </cell>
          <cell r="G124">
            <v>225.5</v>
          </cell>
          <cell r="H124">
            <v>248795</v>
          </cell>
          <cell r="I124">
            <v>1291.8</v>
          </cell>
          <cell r="J124">
            <v>1396734</v>
          </cell>
          <cell r="K124">
            <v>471688</v>
          </cell>
          <cell r="L124">
            <v>52893</v>
          </cell>
          <cell r="M124">
            <v>261574</v>
          </cell>
          <cell r="N124">
            <v>0</v>
          </cell>
          <cell r="O124">
            <v>183735</v>
          </cell>
          <cell r="P124">
            <v>527275</v>
          </cell>
          <cell r="Q124">
            <v>10882</v>
          </cell>
          <cell r="R124">
            <v>1455154</v>
          </cell>
          <cell r="S124">
            <v>1404.13</v>
          </cell>
          <cell r="T124">
            <v>-20705</v>
          </cell>
          <cell r="U124">
            <v>7675</v>
          </cell>
          <cell r="V124">
            <v>31</v>
          </cell>
          <cell r="X124">
            <v>1517.3</v>
          </cell>
          <cell r="Y124">
            <v>1200.8</v>
          </cell>
          <cell r="Z124">
            <v>316.5</v>
          </cell>
          <cell r="AB124">
            <v>11</v>
          </cell>
          <cell r="AC124">
            <v>80</v>
          </cell>
          <cell r="AD124">
            <v>436.74814814814818</v>
          </cell>
          <cell r="AE124">
            <v>48.975000000000001</v>
          </cell>
          <cell r="AF124">
            <v>242.19814814814814</v>
          </cell>
          <cell r="AG124">
            <v>0</v>
          </cell>
          <cell r="AH124">
            <v>170.125</v>
          </cell>
          <cell r="AI124">
            <v>488.21759259259261</v>
          </cell>
          <cell r="AJ124">
            <v>10.075925925925926</v>
          </cell>
          <cell r="AK124">
            <v>1347.364814814815</v>
          </cell>
        </row>
        <row r="125">
          <cell r="A125">
            <v>0</v>
          </cell>
          <cell r="D125">
            <v>36920</v>
          </cell>
          <cell r="F125">
            <v>1700646</v>
          </cell>
          <cell r="G125">
            <v>211.9</v>
          </cell>
          <cell r="H125">
            <v>233151</v>
          </cell>
          <cell r="I125">
            <v>1275</v>
          </cell>
          <cell r="J125">
            <v>1379499</v>
          </cell>
          <cell r="K125">
            <v>449068</v>
          </cell>
          <cell r="L125">
            <v>52893</v>
          </cell>
          <cell r="M125">
            <v>261333</v>
          </cell>
          <cell r="N125">
            <v>0</v>
          </cell>
          <cell r="O125">
            <v>183069</v>
          </cell>
          <cell r="P125">
            <v>535917</v>
          </cell>
          <cell r="Q125">
            <v>10107</v>
          </cell>
          <cell r="R125">
            <v>1439494</v>
          </cell>
          <cell r="S125">
            <v>1481.44</v>
          </cell>
          <cell r="T125">
            <v>-14236</v>
          </cell>
          <cell r="U125">
            <v>7674</v>
          </cell>
          <cell r="V125">
            <v>-1</v>
          </cell>
          <cell r="X125">
            <v>1486.9</v>
          </cell>
          <cell r="Y125">
            <v>1193</v>
          </cell>
          <cell r="Z125">
            <v>293.89999999999998</v>
          </cell>
          <cell r="AB125">
            <v>11</v>
          </cell>
          <cell r="AC125">
            <v>71</v>
          </cell>
          <cell r="AD125">
            <v>415.80370370370372</v>
          </cell>
          <cell r="AE125">
            <v>48.975000000000001</v>
          </cell>
          <cell r="AF125">
            <v>241.97499999999999</v>
          </cell>
          <cell r="AG125">
            <v>0</v>
          </cell>
          <cell r="AH125">
            <v>169.50833333333333</v>
          </cell>
          <cell r="AI125">
            <v>496.21944444444443</v>
          </cell>
          <cell r="AJ125">
            <v>9.3583333333333325</v>
          </cell>
          <cell r="AK125">
            <v>1332.864814814815</v>
          </cell>
        </row>
        <row r="126">
          <cell r="A126">
            <v>0</v>
          </cell>
          <cell r="D126">
            <v>36921</v>
          </cell>
          <cell r="F126">
            <v>1683020</v>
          </cell>
          <cell r="G126">
            <v>221</v>
          </cell>
          <cell r="H126">
            <v>243329</v>
          </cell>
          <cell r="I126">
            <v>1254.9000000000001</v>
          </cell>
          <cell r="J126">
            <v>1358737</v>
          </cell>
          <cell r="K126">
            <v>569255</v>
          </cell>
          <cell r="L126">
            <v>49010</v>
          </cell>
          <cell r="M126">
            <v>296923</v>
          </cell>
          <cell r="N126">
            <v>0</v>
          </cell>
          <cell r="O126">
            <v>173104</v>
          </cell>
          <cell r="P126">
            <v>513663</v>
          </cell>
          <cell r="Q126">
            <v>10706</v>
          </cell>
          <cell r="R126">
            <v>1563651</v>
          </cell>
          <cell r="S126">
            <v>1404.13</v>
          </cell>
          <cell r="T126">
            <v>-9131</v>
          </cell>
          <cell r="U126">
            <v>7632</v>
          </cell>
          <cell r="V126">
            <v>-42</v>
          </cell>
          <cell r="X126">
            <v>1475.9</v>
          </cell>
          <cell r="Y126">
            <v>1191.9000000000001</v>
          </cell>
          <cell r="Z126">
            <v>284</v>
          </cell>
          <cell r="AB126">
            <v>11</v>
          </cell>
          <cell r="AC126">
            <v>52</v>
          </cell>
          <cell r="AD126">
            <v>527.08796296296293</v>
          </cell>
          <cell r="AE126">
            <v>45.379629629629626</v>
          </cell>
          <cell r="AF126">
            <v>274.92870370370372</v>
          </cell>
          <cell r="AG126">
            <v>0</v>
          </cell>
          <cell r="AH126">
            <v>160.28148148148148</v>
          </cell>
          <cell r="AI126">
            <v>475.61388888888888</v>
          </cell>
          <cell r="AJ126">
            <v>9.912962962962963</v>
          </cell>
          <cell r="AK126">
            <v>1447.825</v>
          </cell>
        </row>
        <row r="127">
          <cell r="A127">
            <v>0</v>
          </cell>
          <cell r="D127">
            <v>36922</v>
          </cell>
          <cell r="F127">
            <v>1634436</v>
          </cell>
          <cell r="G127">
            <v>216.4</v>
          </cell>
          <cell r="H127">
            <v>238636</v>
          </cell>
          <cell r="I127">
            <v>1212.5</v>
          </cell>
          <cell r="J127">
            <v>1313478</v>
          </cell>
          <cell r="K127">
            <v>533391</v>
          </cell>
          <cell r="L127">
            <v>58892</v>
          </cell>
          <cell r="M127">
            <v>333758</v>
          </cell>
          <cell r="N127">
            <v>0</v>
          </cell>
          <cell r="O127">
            <v>173975</v>
          </cell>
          <cell r="P127">
            <v>381080</v>
          </cell>
          <cell r="Q127">
            <v>10110</v>
          </cell>
          <cell r="R127">
            <v>1432314</v>
          </cell>
          <cell r="S127">
            <v>1404.13</v>
          </cell>
          <cell r="T127">
            <v>11916</v>
          </cell>
          <cell r="U127">
            <v>7604</v>
          </cell>
          <cell r="V127">
            <v>-28</v>
          </cell>
          <cell r="X127">
            <v>1428.9</v>
          </cell>
          <cell r="Y127">
            <v>1170.5</v>
          </cell>
          <cell r="Z127">
            <v>258.39999999999998</v>
          </cell>
          <cell r="AB127">
            <v>11</v>
          </cell>
          <cell r="AC127">
            <v>31</v>
          </cell>
          <cell r="AD127">
            <v>493.88055555555553</v>
          </cell>
          <cell r="AE127">
            <v>54.529629629629632</v>
          </cell>
          <cell r="AF127">
            <v>309.03518518518518</v>
          </cell>
          <cell r="AG127">
            <v>0</v>
          </cell>
          <cell r="AH127">
            <v>161.08796296296296</v>
          </cell>
          <cell r="AI127">
            <v>352.85185185185185</v>
          </cell>
          <cell r="AJ127">
            <v>9.3611111111111107</v>
          </cell>
          <cell r="AK127">
            <v>1326.2166666666665</v>
          </cell>
        </row>
        <row r="128">
          <cell r="A128">
            <v>0</v>
          </cell>
          <cell r="D128">
            <v>36923</v>
          </cell>
          <cell r="F128">
            <v>1676507</v>
          </cell>
          <cell r="G128">
            <v>213.1</v>
          </cell>
          <cell r="H128">
            <v>234932</v>
          </cell>
          <cell r="I128">
            <v>1246.0999999999999</v>
          </cell>
          <cell r="J128">
            <v>1347741</v>
          </cell>
          <cell r="K128">
            <v>449232</v>
          </cell>
          <cell r="L128">
            <v>89581</v>
          </cell>
          <cell r="M128">
            <v>220992</v>
          </cell>
          <cell r="N128">
            <v>0</v>
          </cell>
          <cell r="O128">
            <v>201817</v>
          </cell>
          <cell r="P128">
            <v>631605</v>
          </cell>
          <cell r="Q128">
            <v>33860</v>
          </cell>
          <cell r="R128">
            <v>1537506</v>
          </cell>
          <cell r="S128">
            <v>1563.73</v>
          </cell>
          <cell r="T128">
            <v>2833</v>
          </cell>
          <cell r="U128">
            <v>7408</v>
          </cell>
          <cell r="V128">
            <v>-196</v>
          </cell>
          <cell r="X128">
            <v>1459.1999999999998</v>
          </cell>
          <cell r="Y128">
            <v>1193.0999999999999</v>
          </cell>
          <cell r="Z128">
            <v>266.10000000000002</v>
          </cell>
          <cell r="AB128">
            <v>14</v>
          </cell>
          <cell r="AC128">
            <v>39</v>
          </cell>
          <cell r="AD128">
            <v>415.95555555555558</v>
          </cell>
          <cell r="AE128">
            <v>82.94537037037037</v>
          </cell>
          <cell r="AF128">
            <v>204.62222222222223</v>
          </cell>
          <cell r="AG128">
            <v>0</v>
          </cell>
          <cell r="AH128">
            <v>186.86759259259259</v>
          </cell>
          <cell r="AI128">
            <v>584.81944444444446</v>
          </cell>
          <cell r="AJ128">
            <v>31.351851851851851</v>
          </cell>
          <cell r="AK128">
            <v>1423.6166666666668</v>
          </cell>
        </row>
        <row r="129">
          <cell r="A129">
            <v>0</v>
          </cell>
          <cell r="D129">
            <v>36924</v>
          </cell>
          <cell r="F129">
            <v>1760648</v>
          </cell>
          <cell r="G129">
            <v>237</v>
          </cell>
          <cell r="H129">
            <v>261438</v>
          </cell>
          <cell r="I129">
            <v>1215.4000000000001</v>
          </cell>
          <cell r="J129">
            <v>1422903</v>
          </cell>
          <cell r="K129">
            <v>487229</v>
          </cell>
          <cell r="L129">
            <v>93331</v>
          </cell>
          <cell r="M129">
            <v>157739</v>
          </cell>
          <cell r="N129">
            <v>0</v>
          </cell>
          <cell r="O129">
            <v>195115</v>
          </cell>
          <cell r="P129">
            <v>648078</v>
          </cell>
          <cell r="Q129">
            <v>54955</v>
          </cell>
          <cell r="R129">
            <v>1543116</v>
          </cell>
          <cell r="S129">
            <v>1563</v>
          </cell>
          <cell r="T129">
            <v>-10726</v>
          </cell>
          <cell r="U129">
            <v>7303</v>
          </cell>
          <cell r="V129">
            <v>-105</v>
          </cell>
          <cell r="X129">
            <v>1452.4</v>
          </cell>
          <cell r="Y129">
            <v>1127.4000000000001</v>
          </cell>
          <cell r="Z129">
            <v>325</v>
          </cell>
          <cell r="AB129">
            <v>14</v>
          </cell>
          <cell r="AC129">
            <v>74</v>
          </cell>
          <cell r="AD129">
            <v>451.13796296296294</v>
          </cell>
          <cell r="AE129">
            <v>86.417592592592598</v>
          </cell>
          <cell r="AF129">
            <v>146.05462962962963</v>
          </cell>
          <cell r="AG129">
            <v>0</v>
          </cell>
          <cell r="AH129">
            <v>180.66203703703704</v>
          </cell>
          <cell r="AI129">
            <v>600.07222222222219</v>
          </cell>
          <cell r="AJ129">
            <v>50.88425925925926</v>
          </cell>
          <cell r="AK129">
            <v>1428.8111111111111</v>
          </cell>
        </row>
        <row r="130">
          <cell r="A130">
            <v>0</v>
          </cell>
          <cell r="D130">
            <v>36925</v>
          </cell>
          <cell r="F130">
            <v>1770004</v>
          </cell>
          <cell r="G130">
            <v>223</v>
          </cell>
          <cell r="H130">
            <v>246025</v>
          </cell>
          <cell r="I130">
            <v>1326.2</v>
          </cell>
          <cell r="J130">
            <v>1432707</v>
          </cell>
          <cell r="K130">
            <v>364459</v>
          </cell>
          <cell r="L130">
            <v>138013</v>
          </cell>
          <cell r="M130">
            <v>188728</v>
          </cell>
          <cell r="N130">
            <v>0</v>
          </cell>
          <cell r="O130">
            <v>145989</v>
          </cell>
          <cell r="P130">
            <v>633097</v>
          </cell>
          <cell r="Q130">
            <v>39809</v>
          </cell>
          <cell r="R130">
            <v>1372082</v>
          </cell>
          <cell r="S130">
            <v>1421.4</v>
          </cell>
          <cell r="T130">
            <v>12560</v>
          </cell>
          <cell r="U130">
            <v>7347</v>
          </cell>
          <cell r="V130">
            <v>44</v>
          </cell>
          <cell r="X130">
            <v>1549.2</v>
          </cell>
          <cell r="Y130">
            <v>1239.2</v>
          </cell>
          <cell r="Z130">
            <v>310</v>
          </cell>
          <cell r="AB130">
            <v>14</v>
          </cell>
          <cell r="AC130">
            <v>73</v>
          </cell>
          <cell r="AD130">
            <v>337.46203703703702</v>
          </cell>
          <cell r="AE130">
            <v>127.78981481481482</v>
          </cell>
          <cell r="AF130">
            <v>174.74814814814815</v>
          </cell>
          <cell r="AG130">
            <v>0</v>
          </cell>
          <cell r="AH130">
            <v>135.17500000000001</v>
          </cell>
          <cell r="AI130">
            <v>586.20092592592596</v>
          </cell>
          <cell r="AJ130">
            <v>36.860185185185188</v>
          </cell>
          <cell r="AK130">
            <v>1270.4462962962962</v>
          </cell>
        </row>
        <row r="131">
          <cell r="A131">
            <v>0</v>
          </cell>
          <cell r="D131">
            <v>36926</v>
          </cell>
          <cell r="F131">
            <v>1783309</v>
          </cell>
          <cell r="G131">
            <v>224.1</v>
          </cell>
          <cell r="H131">
            <v>246675</v>
          </cell>
          <cell r="I131">
            <v>1336.4</v>
          </cell>
          <cell r="J131">
            <v>1445256</v>
          </cell>
          <cell r="K131">
            <v>367685</v>
          </cell>
          <cell r="L131">
            <v>138013</v>
          </cell>
          <cell r="M131">
            <v>190640</v>
          </cell>
          <cell r="N131">
            <v>0</v>
          </cell>
          <cell r="O131">
            <v>145173</v>
          </cell>
          <cell r="P131">
            <v>627776</v>
          </cell>
          <cell r="Q131">
            <v>40054</v>
          </cell>
          <cell r="R131">
            <v>1371328</v>
          </cell>
          <cell r="S131">
            <v>1421.4</v>
          </cell>
          <cell r="T131">
            <v>-5372</v>
          </cell>
          <cell r="U131">
            <v>7398</v>
          </cell>
          <cell r="V131">
            <v>51</v>
          </cell>
          <cell r="X131">
            <v>1560.5</v>
          </cell>
          <cell r="Y131">
            <v>1248.4000000000001</v>
          </cell>
          <cell r="Z131">
            <v>312.10000000000002</v>
          </cell>
          <cell r="AB131">
            <v>14</v>
          </cell>
          <cell r="AC131">
            <v>74</v>
          </cell>
          <cell r="AD131">
            <v>340.44907407407408</v>
          </cell>
          <cell r="AE131">
            <v>127.78981481481482</v>
          </cell>
          <cell r="AF131">
            <v>176.5185185185185</v>
          </cell>
          <cell r="AG131">
            <v>0</v>
          </cell>
          <cell r="AH131">
            <v>134.41944444444445</v>
          </cell>
          <cell r="AI131">
            <v>581.27407407407406</v>
          </cell>
          <cell r="AJ131">
            <v>37.087037037037035</v>
          </cell>
          <cell r="AK131">
            <v>1269.7481481481482</v>
          </cell>
        </row>
        <row r="132">
          <cell r="A132">
            <v>0</v>
          </cell>
          <cell r="D132">
            <v>36927</v>
          </cell>
          <cell r="F132">
            <v>1766541</v>
          </cell>
          <cell r="G132">
            <v>227.8</v>
          </cell>
          <cell r="H132">
            <v>250714</v>
          </cell>
          <cell r="I132">
            <v>1314.1</v>
          </cell>
          <cell r="J132">
            <v>1423453</v>
          </cell>
          <cell r="K132">
            <v>372947</v>
          </cell>
          <cell r="L132">
            <v>140825</v>
          </cell>
          <cell r="M132">
            <v>193637</v>
          </cell>
          <cell r="N132">
            <v>0</v>
          </cell>
          <cell r="O132">
            <v>145155</v>
          </cell>
          <cell r="P132">
            <v>643841</v>
          </cell>
          <cell r="Q132">
            <v>39353</v>
          </cell>
          <cell r="R132">
            <v>1394933</v>
          </cell>
          <cell r="S132">
            <v>1525</v>
          </cell>
          <cell r="T132">
            <v>8363</v>
          </cell>
          <cell r="U132">
            <v>7501</v>
          </cell>
          <cell r="V132">
            <v>103</v>
          </cell>
          <cell r="X132">
            <v>1541.8999999999999</v>
          </cell>
          <cell r="Y132">
            <v>1229.0999999999999</v>
          </cell>
          <cell r="Z132">
            <v>312.8</v>
          </cell>
          <cell r="AB132">
            <v>14</v>
          </cell>
          <cell r="AC132">
            <v>71</v>
          </cell>
          <cell r="AD132">
            <v>345.32129629629628</v>
          </cell>
          <cell r="AE132">
            <v>130.3935185185185</v>
          </cell>
          <cell r="AF132">
            <v>179.29351851851851</v>
          </cell>
          <cell r="AG132">
            <v>0</v>
          </cell>
          <cell r="AH132">
            <v>134.40277777777777</v>
          </cell>
          <cell r="AI132">
            <v>596.14907407407406</v>
          </cell>
          <cell r="AJ132">
            <v>36.437962962962963</v>
          </cell>
          <cell r="AK132">
            <v>1291.6046296296297</v>
          </cell>
        </row>
        <row r="133">
          <cell r="A133">
            <v>0</v>
          </cell>
          <cell r="D133">
            <v>36928</v>
          </cell>
          <cell r="F133">
            <v>1802946</v>
          </cell>
          <cell r="G133">
            <v>231.6</v>
          </cell>
          <cell r="H133">
            <v>255319</v>
          </cell>
          <cell r="I133">
            <v>1339.1</v>
          </cell>
          <cell r="J133">
            <v>1449609</v>
          </cell>
          <cell r="K133">
            <v>428295</v>
          </cell>
          <cell r="L133">
            <v>193473</v>
          </cell>
          <cell r="M133">
            <v>254125</v>
          </cell>
          <cell r="N133">
            <v>0</v>
          </cell>
          <cell r="O133">
            <v>162814</v>
          </cell>
          <cell r="P133">
            <v>654017</v>
          </cell>
          <cell r="Q133">
            <v>44320</v>
          </cell>
          <cell r="R133">
            <v>1543571</v>
          </cell>
          <cell r="S133">
            <v>1525</v>
          </cell>
          <cell r="T133">
            <v>-12732</v>
          </cell>
          <cell r="U133">
            <v>7567</v>
          </cell>
          <cell r="V133">
            <v>66</v>
          </cell>
          <cell r="X133">
            <v>1570.6999999999998</v>
          </cell>
          <cell r="Y133">
            <v>1253.0999999999999</v>
          </cell>
          <cell r="Z133">
            <v>317.60000000000002</v>
          </cell>
          <cell r="AB133">
            <v>14</v>
          </cell>
          <cell r="AC133">
            <v>72</v>
          </cell>
          <cell r="AD133">
            <v>396.56944444444446</v>
          </cell>
          <cell r="AE133">
            <v>179.14166666666668</v>
          </cell>
          <cell r="AF133">
            <v>235.30092592592592</v>
          </cell>
          <cell r="AG133">
            <v>0</v>
          </cell>
          <cell r="AH133">
            <v>150.75370370370371</v>
          </cell>
          <cell r="AI133">
            <v>605.57129629629628</v>
          </cell>
          <cell r="AJ133">
            <v>41.037037037037038</v>
          </cell>
          <cell r="AK133">
            <v>1429.2324074074074</v>
          </cell>
        </row>
        <row r="134">
          <cell r="A134">
            <v>0</v>
          </cell>
          <cell r="D134">
            <v>36929</v>
          </cell>
          <cell r="F134">
            <v>1784515</v>
          </cell>
          <cell r="G134">
            <v>230.5</v>
          </cell>
          <cell r="H134">
            <v>254023</v>
          </cell>
          <cell r="I134">
            <v>1307.9000000000001</v>
          </cell>
          <cell r="J134">
            <v>1416480</v>
          </cell>
          <cell r="K134">
            <v>421890</v>
          </cell>
          <cell r="L134">
            <v>157323</v>
          </cell>
          <cell r="M134">
            <v>170760</v>
          </cell>
          <cell r="N134">
            <v>0</v>
          </cell>
          <cell r="O134">
            <v>159819</v>
          </cell>
          <cell r="P134">
            <v>713037</v>
          </cell>
          <cell r="Q134">
            <v>42179</v>
          </cell>
          <cell r="R134">
            <v>1507685</v>
          </cell>
          <cell r="S134">
            <v>1615</v>
          </cell>
          <cell r="T134">
            <v>-18468</v>
          </cell>
          <cell r="U134">
            <v>7539</v>
          </cell>
          <cell r="V134">
            <v>-28</v>
          </cell>
          <cell r="X134">
            <v>1538.4</v>
          </cell>
          <cell r="Y134">
            <v>1238.9000000000001</v>
          </cell>
          <cell r="Z134">
            <v>299.5</v>
          </cell>
          <cell r="AB134">
            <v>14</v>
          </cell>
          <cell r="AC134">
            <v>55</v>
          </cell>
          <cell r="AD134">
            <v>390.63888888888891</v>
          </cell>
          <cell r="AE134">
            <v>145.66944444444445</v>
          </cell>
          <cell r="AF134">
            <v>158.11111111111111</v>
          </cell>
          <cell r="AG134">
            <v>0</v>
          </cell>
          <cell r="AH134">
            <v>147.98055555555555</v>
          </cell>
          <cell r="AI134">
            <v>660.21944444444443</v>
          </cell>
          <cell r="AJ134">
            <v>39.05462962962963</v>
          </cell>
          <cell r="AK134">
            <v>1396.0046296296298</v>
          </cell>
        </row>
        <row r="135">
          <cell r="A135">
            <v>0</v>
          </cell>
          <cell r="D135">
            <v>36930</v>
          </cell>
          <cell r="F135">
            <v>1584250</v>
          </cell>
          <cell r="G135">
            <v>185.4</v>
          </cell>
          <cell r="H135">
            <v>205133</v>
          </cell>
          <cell r="I135">
            <v>1198.2</v>
          </cell>
          <cell r="J135">
            <v>1296363</v>
          </cell>
          <cell r="K135">
            <v>413356</v>
          </cell>
          <cell r="L135">
            <v>186710</v>
          </cell>
          <cell r="M135">
            <v>168484</v>
          </cell>
          <cell r="N135">
            <v>0</v>
          </cell>
          <cell r="O135">
            <v>97685</v>
          </cell>
          <cell r="P135">
            <v>678155</v>
          </cell>
          <cell r="Q135">
            <v>42357</v>
          </cell>
          <cell r="R135">
            <v>1400037</v>
          </cell>
          <cell r="S135">
            <v>1615</v>
          </cell>
          <cell r="T135">
            <v>-6129</v>
          </cell>
          <cell r="U135">
            <v>7336</v>
          </cell>
          <cell r="V135">
            <v>-203</v>
          </cell>
          <cell r="X135">
            <v>1383.6000000000001</v>
          </cell>
          <cell r="Y135">
            <v>1157.2</v>
          </cell>
          <cell r="Z135">
            <v>226.4</v>
          </cell>
          <cell r="AB135">
            <v>14</v>
          </cell>
          <cell r="AC135">
            <v>27</v>
          </cell>
          <cell r="AD135">
            <v>382.73703703703706</v>
          </cell>
          <cell r="AE135">
            <v>172.87962962962962</v>
          </cell>
          <cell r="AF135">
            <v>156.00370370370371</v>
          </cell>
          <cell r="AG135">
            <v>0</v>
          </cell>
          <cell r="AH135">
            <v>90.449074074074076</v>
          </cell>
          <cell r="AI135">
            <v>627.9212962962963</v>
          </cell>
          <cell r="AJ135">
            <v>39.219444444444441</v>
          </cell>
          <cell r="AK135">
            <v>1296.3305555555557</v>
          </cell>
        </row>
        <row r="136">
          <cell r="A136">
            <v>0</v>
          </cell>
          <cell r="D136">
            <v>36931</v>
          </cell>
          <cell r="F136">
            <v>1612696</v>
          </cell>
          <cell r="G136">
            <v>204</v>
          </cell>
          <cell r="H136">
            <v>225986</v>
          </cell>
          <cell r="I136">
            <v>1264</v>
          </cell>
          <cell r="J136">
            <v>1368955</v>
          </cell>
          <cell r="K136">
            <v>0</v>
          </cell>
          <cell r="L136">
            <v>161830</v>
          </cell>
          <cell r="M136">
            <v>181352</v>
          </cell>
          <cell r="N136">
            <v>0</v>
          </cell>
          <cell r="O136">
            <v>160501</v>
          </cell>
          <cell r="P136">
            <v>697878</v>
          </cell>
          <cell r="Q136">
            <v>0</v>
          </cell>
          <cell r="R136">
            <v>1039731</v>
          </cell>
          <cell r="S136">
            <v>1615</v>
          </cell>
          <cell r="T136">
            <v>-63295</v>
          </cell>
          <cell r="U136">
            <v>7314</v>
          </cell>
          <cell r="V136">
            <v>-22</v>
          </cell>
          <cell r="X136">
            <v>1468</v>
          </cell>
          <cell r="Y136">
            <v>1222</v>
          </cell>
          <cell r="Z136">
            <v>246</v>
          </cell>
          <cell r="AB136">
            <v>14</v>
          </cell>
          <cell r="AC136">
            <v>28</v>
          </cell>
          <cell r="AD136">
            <v>0</v>
          </cell>
          <cell r="AE136">
            <v>149.84259259259258</v>
          </cell>
          <cell r="AF136">
            <v>167.91851851851851</v>
          </cell>
          <cell r="AG136">
            <v>0</v>
          </cell>
          <cell r="AH136">
            <v>148.61203703703703</v>
          </cell>
          <cell r="AI136">
            <v>646.18333333333328</v>
          </cell>
          <cell r="AJ136">
            <v>0</v>
          </cell>
          <cell r="AK136">
            <v>962.71388888888873</v>
          </cell>
        </row>
        <row r="137">
          <cell r="A137">
            <v>0</v>
          </cell>
          <cell r="D137">
            <v>36932</v>
          </cell>
          <cell r="F137">
            <v>1688432</v>
          </cell>
          <cell r="G137">
            <v>194.9</v>
          </cell>
          <cell r="H137">
            <v>215535</v>
          </cell>
          <cell r="I137">
            <v>1278.7</v>
          </cell>
          <cell r="J137">
            <v>1382226</v>
          </cell>
          <cell r="K137">
            <v>413118</v>
          </cell>
          <cell r="L137">
            <v>177927</v>
          </cell>
          <cell r="M137">
            <v>197711</v>
          </cell>
          <cell r="N137">
            <v>0</v>
          </cell>
          <cell r="O137">
            <v>125022</v>
          </cell>
          <cell r="P137">
            <v>656983</v>
          </cell>
          <cell r="Q137">
            <v>41487</v>
          </cell>
          <cell r="R137">
            <v>1434321</v>
          </cell>
          <cell r="S137">
            <v>1615</v>
          </cell>
          <cell r="T137">
            <v>-3316</v>
          </cell>
          <cell r="U137">
            <v>7322</v>
          </cell>
          <cell r="V137">
            <v>8</v>
          </cell>
          <cell r="X137">
            <v>1473.6000000000001</v>
          </cell>
          <cell r="Y137">
            <v>1230.7</v>
          </cell>
          <cell r="Z137">
            <v>242.9</v>
          </cell>
          <cell r="AB137">
            <v>14</v>
          </cell>
          <cell r="AC137">
            <v>34</v>
          </cell>
          <cell r="AD137">
            <v>382.51666666666665</v>
          </cell>
          <cell r="AE137">
            <v>164.74722222222223</v>
          </cell>
          <cell r="AF137">
            <v>183.06574074074075</v>
          </cell>
          <cell r="AG137">
            <v>0</v>
          </cell>
          <cell r="AH137">
            <v>115.76111111111111</v>
          </cell>
          <cell r="AI137">
            <v>608.31759259259263</v>
          </cell>
          <cell r="AJ137">
            <v>38.413888888888891</v>
          </cell>
          <cell r="AK137">
            <v>1328.0749999999998</v>
          </cell>
        </row>
        <row r="138">
          <cell r="A138">
            <v>0</v>
          </cell>
          <cell r="D138">
            <v>36933</v>
          </cell>
          <cell r="F138">
            <v>1721489</v>
          </cell>
          <cell r="G138">
            <v>191.4</v>
          </cell>
          <cell r="H138">
            <v>211571</v>
          </cell>
          <cell r="I138">
            <v>1322.1</v>
          </cell>
          <cell r="J138">
            <v>1426332</v>
          </cell>
          <cell r="K138">
            <v>416650</v>
          </cell>
          <cell r="L138">
            <v>177927</v>
          </cell>
          <cell r="M138">
            <v>198550</v>
          </cell>
          <cell r="N138">
            <v>0</v>
          </cell>
          <cell r="O138">
            <v>125124</v>
          </cell>
          <cell r="P138">
            <v>663527</v>
          </cell>
          <cell r="Q138">
            <v>42235</v>
          </cell>
          <cell r="R138">
            <v>1446086</v>
          </cell>
          <cell r="S138">
            <v>1615</v>
          </cell>
          <cell r="T138">
            <v>-3316</v>
          </cell>
          <cell r="U138">
            <v>7322</v>
          </cell>
          <cell r="V138">
            <v>0</v>
          </cell>
          <cell r="X138">
            <v>1513.5</v>
          </cell>
          <cell r="Y138">
            <v>1263.0999999999999</v>
          </cell>
          <cell r="Z138">
            <v>250.4</v>
          </cell>
          <cell r="AB138">
            <v>14</v>
          </cell>
          <cell r="AC138">
            <v>45</v>
          </cell>
          <cell r="AD138">
            <v>385.78703703703701</v>
          </cell>
          <cell r="AE138">
            <v>164.74722222222223</v>
          </cell>
          <cell r="AF138">
            <v>183.84259259259258</v>
          </cell>
          <cell r="AG138">
            <v>0</v>
          </cell>
          <cell r="AH138">
            <v>115.85555555555555</v>
          </cell>
          <cell r="AI138">
            <v>614.37685185185182</v>
          </cell>
          <cell r="AJ138">
            <v>39.106481481481481</v>
          </cell>
          <cell r="AK138">
            <v>1338.9685185185185</v>
          </cell>
        </row>
        <row r="139">
          <cell r="A139">
            <v>0</v>
          </cell>
          <cell r="D139">
            <v>36934</v>
          </cell>
          <cell r="F139">
            <v>1687858</v>
          </cell>
          <cell r="G139">
            <v>180.6</v>
          </cell>
          <cell r="H139">
            <v>198191</v>
          </cell>
          <cell r="I139">
            <v>1305.4000000000001</v>
          </cell>
          <cell r="J139">
            <v>1408470</v>
          </cell>
          <cell r="K139">
            <v>412515</v>
          </cell>
          <cell r="L139">
            <v>177927</v>
          </cell>
          <cell r="M139">
            <v>196392</v>
          </cell>
          <cell r="N139">
            <v>0</v>
          </cell>
          <cell r="O139">
            <v>131486</v>
          </cell>
          <cell r="P139">
            <v>656376</v>
          </cell>
          <cell r="Q139">
            <v>42336</v>
          </cell>
          <cell r="R139">
            <v>1439105</v>
          </cell>
          <cell r="S139">
            <v>1615</v>
          </cell>
          <cell r="T139">
            <v>-47103</v>
          </cell>
          <cell r="U139">
            <v>7257</v>
          </cell>
          <cell r="V139">
            <v>-65</v>
          </cell>
          <cell r="X139">
            <v>1486</v>
          </cell>
          <cell r="Y139">
            <v>1252.4000000000001</v>
          </cell>
          <cell r="Z139">
            <v>233.6</v>
          </cell>
          <cell r="AB139">
            <v>14</v>
          </cell>
          <cell r="AC139">
            <v>39</v>
          </cell>
          <cell r="AD139">
            <v>381.95833333333331</v>
          </cell>
          <cell r="AE139">
            <v>164.74722222222223</v>
          </cell>
          <cell r="AF139">
            <v>181.84444444444443</v>
          </cell>
          <cell r="AG139">
            <v>0</v>
          </cell>
          <cell r="AH139">
            <v>121.74629629629629</v>
          </cell>
          <cell r="AI139">
            <v>607.75555555555559</v>
          </cell>
          <cell r="AJ139">
            <v>39.200000000000003</v>
          </cell>
          <cell r="AK139">
            <v>1332.5046296296298</v>
          </cell>
        </row>
        <row r="140">
          <cell r="A140">
            <v>0</v>
          </cell>
          <cell r="D140">
            <v>36935</v>
          </cell>
          <cell r="F140">
            <v>1775758</v>
          </cell>
          <cell r="G140">
            <v>198</v>
          </cell>
          <cell r="H140">
            <v>217412</v>
          </cell>
          <cell r="I140">
            <v>1361.2</v>
          </cell>
          <cell r="J140">
            <v>1467607</v>
          </cell>
          <cell r="K140">
            <v>381585</v>
          </cell>
          <cell r="L140">
            <v>182075</v>
          </cell>
          <cell r="M140">
            <v>154833</v>
          </cell>
          <cell r="N140">
            <v>0</v>
          </cell>
          <cell r="O140">
            <v>152313</v>
          </cell>
          <cell r="P140">
            <v>759277</v>
          </cell>
          <cell r="Q140">
            <v>34088</v>
          </cell>
          <cell r="R140">
            <v>1482096</v>
          </cell>
          <cell r="S140">
            <v>1615</v>
          </cell>
          <cell r="T140">
            <v>49355</v>
          </cell>
          <cell r="U140">
            <v>7188</v>
          </cell>
          <cell r="V140">
            <v>-69</v>
          </cell>
          <cell r="X140">
            <v>1559.2</v>
          </cell>
          <cell r="Y140">
            <v>1252.2</v>
          </cell>
          <cell r="Z140">
            <v>307</v>
          </cell>
          <cell r="AB140">
            <v>14</v>
          </cell>
          <cell r="AC140">
            <v>95</v>
          </cell>
          <cell r="AD140">
            <v>353.31944444444446</v>
          </cell>
          <cell r="AE140">
            <v>168.58796296296296</v>
          </cell>
          <cell r="AF140">
            <v>143.36388888888888</v>
          </cell>
          <cell r="AG140">
            <v>0</v>
          </cell>
          <cell r="AH140">
            <v>141.03055555555557</v>
          </cell>
          <cell r="AI140">
            <v>703.03425925925922</v>
          </cell>
          <cell r="AJ140">
            <v>31.562962962962963</v>
          </cell>
          <cell r="AK140">
            <v>1372.3111111111109</v>
          </cell>
        </row>
        <row r="141">
          <cell r="A141">
            <v>0</v>
          </cell>
          <cell r="D141">
            <v>36936</v>
          </cell>
          <cell r="F141">
            <v>1722891</v>
          </cell>
          <cell r="G141">
            <v>201.1</v>
          </cell>
          <cell r="H141">
            <v>219821</v>
          </cell>
          <cell r="I141">
            <v>1311.1</v>
          </cell>
          <cell r="J141">
            <v>1415249</v>
          </cell>
          <cell r="K141">
            <v>382500</v>
          </cell>
          <cell r="L141">
            <v>183602</v>
          </cell>
          <cell r="M141">
            <v>195234</v>
          </cell>
          <cell r="N141">
            <v>64544</v>
          </cell>
          <cell r="O141">
            <v>173208</v>
          </cell>
          <cell r="P141">
            <v>678790</v>
          </cell>
          <cell r="Q141">
            <v>32193</v>
          </cell>
          <cell r="R141">
            <v>1526469</v>
          </cell>
          <cell r="S141">
            <v>1615</v>
          </cell>
          <cell r="T141">
            <v>-6568</v>
          </cell>
          <cell r="U141">
            <v>7051</v>
          </cell>
          <cell r="V141">
            <v>-137</v>
          </cell>
          <cell r="X141">
            <v>1512.1999999999998</v>
          </cell>
          <cell r="Y141">
            <v>1260.0999999999999</v>
          </cell>
          <cell r="Z141">
            <v>252.1</v>
          </cell>
          <cell r="AB141">
            <v>14</v>
          </cell>
          <cell r="AC141">
            <v>37</v>
          </cell>
          <cell r="AD141">
            <v>354.16666666666669</v>
          </cell>
          <cell r="AE141">
            <v>170.00185185185185</v>
          </cell>
          <cell r="AF141">
            <v>180.77222222222221</v>
          </cell>
          <cell r="AG141">
            <v>59.762962962962966</v>
          </cell>
          <cell r="AH141">
            <v>160.37777777777777</v>
          </cell>
          <cell r="AI141">
            <v>628.50925925925924</v>
          </cell>
          <cell r="AJ141">
            <v>29.808333333333334</v>
          </cell>
          <cell r="AK141">
            <v>1413.3972222222224</v>
          </cell>
        </row>
        <row r="142">
          <cell r="A142">
            <v>0</v>
          </cell>
          <cell r="D142">
            <v>36937</v>
          </cell>
          <cell r="F142">
            <v>1770020</v>
          </cell>
          <cell r="G142">
            <v>202</v>
          </cell>
          <cell r="H142">
            <v>221989</v>
          </cell>
          <cell r="I142">
            <v>1350.3</v>
          </cell>
          <cell r="J142">
            <v>1455773</v>
          </cell>
          <cell r="K142">
            <v>393239</v>
          </cell>
          <cell r="L142">
            <v>151156</v>
          </cell>
          <cell r="M142">
            <v>155476</v>
          </cell>
          <cell r="N142">
            <v>327</v>
          </cell>
          <cell r="O142">
            <v>184293</v>
          </cell>
          <cell r="P142">
            <v>741267</v>
          </cell>
          <cell r="Q142">
            <v>9988</v>
          </cell>
          <cell r="R142">
            <v>1484590</v>
          </cell>
          <cell r="S142">
            <v>1656</v>
          </cell>
          <cell r="T142">
            <v>-64040</v>
          </cell>
          <cell r="U142">
            <v>7161</v>
          </cell>
          <cell r="V142">
            <v>110</v>
          </cell>
          <cell r="X142">
            <v>1552.3</v>
          </cell>
          <cell r="Y142">
            <v>1268.3</v>
          </cell>
          <cell r="Z142">
            <v>284</v>
          </cell>
          <cell r="AB142">
            <v>14</v>
          </cell>
          <cell r="AC142">
            <v>68</v>
          </cell>
          <cell r="AD142">
            <v>364.11018518518517</v>
          </cell>
          <cell r="AE142">
            <v>139.95925925925926</v>
          </cell>
          <cell r="AF142">
            <v>143.95925925925926</v>
          </cell>
          <cell r="AG142">
            <v>0.30277777777777776</v>
          </cell>
          <cell r="AH142">
            <v>170.64166666666668</v>
          </cell>
          <cell r="AI142">
            <v>686.35833333333335</v>
          </cell>
          <cell r="AJ142">
            <v>9.2481481481481485</v>
          </cell>
          <cell r="AK142">
            <v>1374.6203703703707</v>
          </cell>
        </row>
        <row r="143">
          <cell r="A143">
            <v>0</v>
          </cell>
          <cell r="D143">
            <v>36938</v>
          </cell>
          <cell r="F143">
            <v>1755947</v>
          </cell>
          <cell r="G143">
            <v>215</v>
          </cell>
          <cell r="H143">
            <v>236165</v>
          </cell>
          <cell r="I143">
            <v>1323.1</v>
          </cell>
          <cell r="J143">
            <v>1428540</v>
          </cell>
          <cell r="K143">
            <v>405136</v>
          </cell>
          <cell r="L143">
            <v>171513</v>
          </cell>
          <cell r="M143">
            <v>1322</v>
          </cell>
          <cell r="N143">
            <v>234894</v>
          </cell>
          <cell r="O143">
            <v>146256</v>
          </cell>
          <cell r="P143">
            <v>669864</v>
          </cell>
          <cell r="Q143">
            <v>10012</v>
          </cell>
          <cell r="R143">
            <v>1467484</v>
          </cell>
          <cell r="S143">
            <v>1656.3</v>
          </cell>
          <cell r="T143">
            <v>65644</v>
          </cell>
          <cell r="U143">
            <v>7123</v>
          </cell>
          <cell r="V143">
            <v>-38</v>
          </cell>
          <cell r="X143">
            <v>1538.1</v>
          </cell>
          <cell r="Y143">
            <v>1260.0999999999999</v>
          </cell>
          <cell r="Z143">
            <v>278</v>
          </cell>
          <cell r="AB143">
            <v>14</v>
          </cell>
          <cell r="AC143">
            <v>49</v>
          </cell>
          <cell r="AD143">
            <v>375.12592592592591</v>
          </cell>
          <cell r="AE143">
            <v>158.80833333333334</v>
          </cell>
          <cell r="AF143">
            <v>1.2240740740740741</v>
          </cell>
          <cell r="AG143">
            <v>217.49444444444444</v>
          </cell>
          <cell r="AH143">
            <v>135.42222222222222</v>
          </cell>
          <cell r="AI143">
            <v>620.24444444444441</v>
          </cell>
          <cell r="AJ143">
            <v>9.2703703703703706</v>
          </cell>
          <cell r="AK143">
            <v>1358.7814814814813</v>
          </cell>
        </row>
        <row r="144">
          <cell r="A144">
            <v>0</v>
          </cell>
          <cell r="D144">
            <v>36939</v>
          </cell>
          <cell r="F144">
            <v>1825803</v>
          </cell>
          <cell r="G144">
            <v>233.2</v>
          </cell>
          <cell r="H144">
            <v>256544</v>
          </cell>
          <cell r="I144">
            <v>1356.6</v>
          </cell>
          <cell r="J144">
            <v>1463555</v>
          </cell>
          <cell r="K144">
            <v>404583</v>
          </cell>
          <cell r="L144">
            <v>170747</v>
          </cell>
          <cell r="M144">
            <v>1395</v>
          </cell>
          <cell r="N144">
            <v>235513</v>
          </cell>
          <cell r="O144">
            <v>154186</v>
          </cell>
          <cell r="P144">
            <v>707523</v>
          </cell>
          <cell r="Q144">
            <v>10012</v>
          </cell>
          <cell r="R144">
            <v>1513212</v>
          </cell>
          <cell r="T144">
            <v>1327</v>
          </cell>
          <cell r="U144">
            <v>7159</v>
          </cell>
          <cell r="V144">
            <v>36</v>
          </cell>
          <cell r="X144">
            <v>1589.8</v>
          </cell>
          <cell r="Y144">
            <v>1276.5999999999999</v>
          </cell>
          <cell r="Z144">
            <v>313.2</v>
          </cell>
          <cell r="AB144">
            <v>16</v>
          </cell>
          <cell r="AC144">
            <v>64</v>
          </cell>
          <cell r="AD144">
            <v>374.61388888888888</v>
          </cell>
          <cell r="AE144">
            <v>158.09907407407408</v>
          </cell>
          <cell r="AF144">
            <v>1.2916666666666667</v>
          </cell>
          <cell r="AG144">
            <v>218.0675925925926</v>
          </cell>
          <cell r="AH144">
            <v>142.76481481481483</v>
          </cell>
          <cell r="AI144">
            <v>655.11388888888894</v>
          </cell>
          <cell r="AJ144">
            <v>9.2703703703703706</v>
          </cell>
          <cell r="AK144">
            <v>1401.1222222222223</v>
          </cell>
        </row>
        <row r="145">
          <cell r="A145">
            <v>0</v>
          </cell>
          <cell r="D145">
            <v>36940</v>
          </cell>
          <cell r="F145">
            <v>1826566</v>
          </cell>
          <cell r="G145">
            <v>232.8</v>
          </cell>
          <cell r="H145">
            <v>256529</v>
          </cell>
          <cell r="I145">
            <v>1371.6</v>
          </cell>
          <cell r="J145">
            <v>1480264</v>
          </cell>
          <cell r="K145">
            <v>401502</v>
          </cell>
          <cell r="L145">
            <v>168414</v>
          </cell>
          <cell r="M145">
            <v>187382</v>
          </cell>
          <cell r="N145">
            <v>0</v>
          </cell>
          <cell r="O145">
            <v>108033</v>
          </cell>
          <cell r="P145">
            <v>716434</v>
          </cell>
          <cell r="Q145">
            <v>36713</v>
          </cell>
          <cell r="R145">
            <v>1450064</v>
          </cell>
          <cell r="T145">
            <v>1329</v>
          </cell>
          <cell r="U145">
            <v>7214</v>
          </cell>
          <cell r="V145">
            <v>55</v>
          </cell>
          <cell r="X145">
            <v>1604.3999999999999</v>
          </cell>
          <cell r="Y145">
            <v>1286.5999999999999</v>
          </cell>
          <cell r="Z145">
            <v>317.8</v>
          </cell>
          <cell r="AB145">
            <v>16</v>
          </cell>
          <cell r="AC145">
            <v>69</v>
          </cell>
          <cell r="AD145">
            <v>371.76111111111112</v>
          </cell>
          <cell r="AE145">
            <v>155.9388888888889</v>
          </cell>
          <cell r="AF145">
            <v>173.50185185185185</v>
          </cell>
          <cell r="AG145">
            <v>0</v>
          </cell>
          <cell r="AH145">
            <v>100.03055555555555</v>
          </cell>
          <cell r="AI145">
            <v>663.36481481481485</v>
          </cell>
          <cell r="AJ145">
            <v>33.99351851851852</v>
          </cell>
          <cell r="AK145">
            <v>1342.6518518518519</v>
          </cell>
        </row>
        <row r="146">
          <cell r="A146">
            <v>0</v>
          </cell>
          <cell r="D146">
            <v>36941</v>
          </cell>
          <cell r="F146">
            <v>1811115</v>
          </cell>
          <cell r="G146">
            <v>233.8</v>
          </cell>
          <cell r="H146">
            <v>257177</v>
          </cell>
          <cell r="I146">
            <v>1352.8</v>
          </cell>
          <cell r="J146">
            <v>1459616</v>
          </cell>
          <cell r="K146">
            <v>352787</v>
          </cell>
          <cell r="L146">
            <v>168414</v>
          </cell>
          <cell r="M146">
            <v>187174</v>
          </cell>
          <cell r="N146">
            <v>0</v>
          </cell>
          <cell r="O146">
            <v>116316</v>
          </cell>
          <cell r="P146">
            <v>753109</v>
          </cell>
          <cell r="Q146">
            <v>15118</v>
          </cell>
          <cell r="R146">
            <v>1424504</v>
          </cell>
          <cell r="T146">
            <v>1327</v>
          </cell>
          <cell r="U146">
            <v>7278</v>
          </cell>
          <cell r="V146">
            <v>64</v>
          </cell>
          <cell r="X146">
            <v>1586.6</v>
          </cell>
          <cell r="Y146">
            <v>1267.8</v>
          </cell>
          <cell r="Z146">
            <v>318.8</v>
          </cell>
          <cell r="AB146">
            <v>16</v>
          </cell>
          <cell r="AC146">
            <v>69</v>
          </cell>
          <cell r="AD146">
            <v>326.65462962962965</v>
          </cell>
          <cell r="AE146">
            <v>155.9388888888889</v>
          </cell>
          <cell r="AF146">
            <v>173.30925925925925</v>
          </cell>
          <cell r="AG146">
            <v>0</v>
          </cell>
          <cell r="AH146">
            <v>107.7</v>
          </cell>
          <cell r="AI146">
            <v>697.32314814814811</v>
          </cell>
          <cell r="AJ146">
            <v>13.998148148148148</v>
          </cell>
          <cell r="AK146">
            <v>1318.9851851851854</v>
          </cell>
        </row>
        <row r="147">
          <cell r="A147">
            <v>0</v>
          </cell>
          <cell r="D147">
            <v>36942</v>
          </cell>
          <cell r="F147">
            <v>1785649</v>
          </cell>
          <cell r="G147">
            <v>232.4</v>
          </cell>
          <cell r="H147">
            <v>255549</v>
          </cell>
          <cell r="I147">
            <v>1333.1</v>
          </cell>
          <cell r="J147">
            <v>1437067</v>
          </cell>
          <cell r="K147">
            <v>448602</v>
          </cell>
          <cell r="L147">
            <v>168247</v>
          </cell>
          <cell r="M147">
            <v>187273</v>
          </cell>
          <cell r="N147">
            <v>0</v>
          </cell>
          <cell r="O147">
            <v>116403</v>
          </cell>
          <cell r="P147">
            <v>714400</v>
          </cell>
          <cell r="Q147">
            <v>14818</v>
          </cell>
          <cell r="R147">
            <v>1481496</v>
          </cell>
          <cell r="S147">
            <v>1656.3</v>
          </cell>
          <cell r="T147">
            <v>1424</v>
          </cell>
          <cell r="U147">
            <v>7255</v>
          </cell>
          <cell r="V147">
            <v>-23</v>
          </cell>
          <cell r="X147">
            <v>1565.5</v>
          </cell>
          <cell r="Y147">
            <v>1231.0999999999999</v>
          </cell>
          <cell r="Z147">
            <v>334.4</v>
          </cell>
          <cell r="AB147">
            <v>21</v>
          </cell>
          <cell r="AC147">
            <v>81</v>
          </cell>
          <cell r="AD147">
            <v>415.37222222222221</v>
          </cell>
          <cell r="AE147">
            <v>155.78425925925927</v>
          </cell>
          <cell r="AF147">
            <v>173.40092592592592</v>
          </cell>
          <cell r="AG147">
            <v>0</v>
          </cell>
          <cell r="AH147">
            <v>107.78055555555555</v>
          </cell>
          <cell r="AI147">
            <v>661.48148148148152</v>
          </cell>
          <cell r="AJ147">
            <v>13.72037037037037</v>
          </cell>
          <cell r="AK147">
            <v>1371.7555555555555</v>
          </cell>
        </row>
        <row r="148">
          <cell r="A148">
            <v>0</v>
          </cell>
          <cell r="D148">
            <v>36943</v>
          </cell>
          <cell r="F148">
            <v>1780428</v>
          </cell>
          <cell r="G148">
            <v>236.6</v>
          </cell>
          <cell r="H148">
            <v>259249</v>
          </cell>
          <cell r="I148">
            <v>1325.8</v>
          </cell>
          <cell r="J148">
            <v>1430527</v>
          </cell>
          <cell r="K148">
            <v>378031</v>
          </cell>
          <cell r="L148">
            <v>167453</v>
          </cell>
          <cell r="M148">
            <v>298450</v>
          </cell>
          <cell r="N148">
            <v>0</v>
          </cell>
          <cell r="O148">
            <v>150759</v>
          </cell>
          <cell r="P148">
            <v>727311</v>
          </cell>
          <cell r="Q148">
            <v>0</v>
          </cell>
          <cell r="R148">
            <v>1554551</v>
          </cell>
          <cell r="S148">
            <v>1656.3</v>
          </cell>
          <cell r="T148">
            <v>-45646</v>
          </cell>
          <cell r="U148">
            <v>7208</v>
          </cell>
          <cell r="V148">
            <v>-47</v>
          </cell>
          <cell r="X148">
            <v>1562.3999999999999</v>
          </cell>
          <cell r="Y148">
            <v>1262.8</v>
          </cell>
          <cell r="Z148">
            <v>299.60000000000002</v>
          </cell>
          <cell r="AB148">
            <v>21</v>
          </cell>
          <cell r="AC148">
            <v>42</v>
          </cell>
          <cell r="AD148">
            <v>350.02870370370368</v>
          </cell>
          <cell r="AE148">
            <v>155.04907407407407</v>
          </cell>
          <cell r="AF148">
            <v>276.34259259259261</v>
          </cell>
          <cell r="AG148">
            <v>0</v>
          </cell>
          <cell r="AH148">
            <v>139.59166666666667</v>
          </cell>
          <cell r="AI148">
            <v>673.43611111111113</v>
          </cell>
          <cell r="AJ148">
            <v>0</v>
          </cell>
          <cell r="AK148">
            <v>1439.3990740740742</v>
          </cell>
        </row>
        <row r="149">
          <cell r="A149">
            <v>0</v>
          </cell>
          <cell r="D149">
            <v>36944</v>
          </cell>
          <cell r="F149">
            <v>1830092</v>
          </cell>
          <cell r="G149">
            <v>251.7</v>
          </cell>
          <cell r="H149">
            <v>276396</v>
          </cell>
          <cell r="I149">
            <v>1348.3</v>
          </cell>
          <cell r="J149">
            <v>1455389</v>
          </cell>
          <cell r="K149">
            <v>391229</v>
          </cell>
          <cell r="L149">
            <v>131613</v>
          </cell>
          <cell r="M149">
            <v>272031</v>
          </cell>
          <cell r="N149">
            <v>0</v>
          </cell>
          <cell r="O149">
            <v>143806</v>
          </cell>
          <cell r="P149">
            <v>732276</v>
          </cell>
          <cell r="Q149">
            <v>15867</v>
          </cell>
          <cell r="R149">
            <v>1555209</v>
          </cell>
          <cell r="S149">
            <v>1594.2</v>
          </cell>
          <cell r="T149">
            <v>-20603</v>
          </cell>
          <cell r="U149">
            <v>7174</v>
          </cell>
          <cell r="V149">
            <v>-34</v>
          </cell>
          <cell r="X149">
            <v>1600</v>
          </cell>
          <cell r="Y149">
            <v>1271.3</v>
          </cell>
          <cell r="Z149">
            <v>328.7</v>
          </cell>
          <cell r="AB149">
            <v>16</v>
          </cell>
          <cell r="AC149">
            <v>61</v>
          </cell>
          <cell r="AD149">
            <v>362.24907407407409</v>
          </cell>
          <cell r="AE149">
            <v>121.86388888888889</v>
          </cell>
          <cell r="AF149">
            <v>251.88055555555556</v>
          </cell>
          <cell r="AG149">
            <v>0</v>
          </cell>
          <cell r="AH149">
            <v>133.15370370370371</v>
          </cell>
          <cell r="AI149">
            <v>678.0333333333333</v>
          </cell>
          <cell r="AJ149">
            <v>14.691666666666666</v>
          </cell>
          <cell r="AK149">
            <v>1440.0083333333334</v>
          </cell>
        </row>
        <row r="150">
          <cell r="A150">
            <v>0</v>
          </cell>
          <cell r="D150">
            <v>36945</v>
          </cell>
          <cell r="F150">
            <v>1679638</v>
          </cell>
          <cell r="G150">
            <v>209.4</v>
          </cell>
          <cell r="H150">
            <v>230367</v>
          </cell>
          <cell r="I150">
            <v>1259.8</v>
          </cell>
          <cell r="J150">
            <v>1358827</v>
          </cell>
          <cell r="K150">
            <v>411101</v>
          </cell>
          <cell r="L150">
            <v>146008</v>
          </cell>
          <cell r="M150">
            <v>206140</v>
          </cell>
          <cell r="N150">
            <v>0</v>
          </cell>
          <cell r="O150">
            <v>116296</v>
          </cell>
          <cell r="P150">
            <v>696453</v>
          </cell>
          <cell r="Q150">
            <v>40017</v>
          </cell>
          <cell r="R150">
            <v>1470007</v>
          </cell>
          <cell r="S150">
            <v>1527.76</v>
          </cell>
          <cell r="T150">
            <v>-48093</v>
          </cell>
          <cell r="U150">
            <v>7095</v>
          </cell>
          <cell r="V150">
            <v>-79</v>
          </cell>
          <cell r="X150">
            <v>1469.2</v>
          </cell>
          <cell r="Y150">
            <v>1185.8</v>
          </cell>
          <cell r="Z150">
            <v>283.39999999999998</v>
          </cell>
          <cell r="AB150">
            <v>16</v>
          </cell>
          <cell r="AC150">
            <v>58</v>
          </cell>
          <cell r="AD150">
            <v>380.64907407407406</v>
          </cell>
          <cell r="AE150">
            <v>135.1925925925926</v>
          </cell>
          <cell r="AF150">
            <v>190.87037037037038</v>
          </cell>
          <cell r="AG150">
            <v>0</v>
          </cell>
          <cell r="AH150">
            <v>107.68148148148148</v>
          </cell>
          <cell r="AI150">
            <v>644.86388888888894</v>
          </cell>
          <cell r="AJ150">
            <v>37.052777777777777</v>
          </cell>
          <cell r="AK150">
            <v>1361.1175925925927</v>
          </cell>
        </row>
        <row r="151">
          <cell r="A151">
            <v>0</v>
          </cell>
          <cell r="D151">
            <v>36946</v>
          </cell>
          <cell r="F151">
            <v>1694472</v>
          </cell>
          <cell r="G151">
            <v>253.3</v>
          </cell>
          <cell r="H151">
            <v>278762</v>
          </cell>
          <cell r="I151">
            <v>1242.4000000000001</v>
          </cell>
          <cell r="J151">
            <v>1339769</v>
          </cell>
          <cell r="K151">
            <v>318135</v>
          </cell>
          <cell r="L151">
            <v>165058</v>
          </cell>
          <cell r="M151">
            <v>142592</v>
          </cell>
          <cell r="N151">
            <v>0</v>
          </cell>
          <cell r="O151">
            <v>126008</v>
          </cell>
          <cell r="P151">
            <v>662690</v>
          </cell>
          <cell r="Q151">
            <v>23557</v>
          </cell>
          <cell r="R151">
            <v>1272982</v>
          </cell>
          <cell r="S151">
            <v>1527.76</v>
          </cell>
          <cell r="T151">
            <v>-18070</v>
          </cell>
          <cell r="U151">
            <v>7251</v>
          </cell>
          <cell r="V151">
            <v>156</v>
          </cell>
          <cell r="X151">
            <v>1495.7</v>
          </cell>
          <cell r="Y151">
            <v>1158.4000000000001</v>
          </cell>
          <cell r="Z151">
            <v>337.3</v>
          </cell>
          <cell r="AB151">
            <v>16</v>
          </cell>
          <cell r="AC151">
            <v>68</v>
          </cell>
          <cell r="AD151">
            <v>294.56944444444446</v>
          </cell>
          <cell r="AE151">
            <v>152.83148148148149</v>
          </cell>
          <cell r="AF151">
            <v>132.02962962962962</v>
          </cell>
          <cell r="AG151">
            <v>0</v>
          </cell>
          <cell r="AH151">
            <v>116.67407407407407</v>
          </cell>
          <cell r="AI151">
            <v>613.60185185185185</v>
          </cell>
          <cell r="AJ151">
            <v>21.812037037037037</v>
          </cell>
          <cell r="AK151">
            <v>1178.687037037037</v>
          </cell>
        </row>
        <row r="152">
          <cell r="A152">
            <v>0</v>
          </cell>
          <cell r="D152">
            <v>36947</v>
          </cell>
          <cell r="F152">
            <v>1652964</v>
          </cell>
          <cell r="G152">
            <v>236.1</v>
          </cell>
          <cell r="H152">
            <v>259385</v>
          </cell>
          <cell r="I152">
            <v>1209.5</v>
          </cell>
          <cell r="J152">
            <v>1304626</v>
          </cell>
          <cell r="K152">
            <v>499915</v>
          </cell>
          <cell r="L152">
            <v>165058</v>
          </cell>
          <cell r="M152">
            <v>137935</v>
          </cell>
          <cell r="N152">
            <v>0</v>
          </cell>
          <cell r="O152">
            <v>135044</v>
          </cell>
          <cell r="P152">
            <v>627202</v>
          </cell>
          <cell r="Q152">
            <v>25344</v>
          </cell>
          <cell r="R152">
            <v>1425440</v>
          </cell>
          <cell r="S152">
            <v>1527.76</v>
          </cell>
          <cell r="T152">
            <v>-22683</v>
          </cell>
          <cell r="U152">
            <v>7197</v>
          </cell>
          <cell r="V152">
            <v>-54</v>
          </cell>
          <cell r="X152">
            <v>1445.6</v>
          </cell>
          <cell r="Y152">
            <v>1140.5</v>
          </cell>
          <cell r="Z152">
            <v>305.10000000000002</v>
          </cell>
          <cell r="AB152">
            <v>16</v>
          </cell>
          <cell r="AC152">
            <v>53</v>
          </cell>
          <cell r="AD152">
            <v>462.88425925925924</v>
          </cell>
          <cell r="AE152">
            <v>152.83148148148149</v>
          </cell>
          <cell r="AF152">
            <v>127.7175925925926</v>
          </cell>
          <cell r="AG152">
            <v>0</v>
          </cell>
          <cell r="AH152">
            <v>125.04074074074074</v>
          </cell>
          <cell r="AI152">
            <v>580.74259259259259</v>
          </cell>
          <cell r="AJ152">
            <v>23.466666666666665</v>
          </cell>
          <cell r="AK152">
            <v>1319.851851851852</v>
          </cell>
        </row>
        <row r="153">
          <cell r="A153">
            <v>0</v>
          </cell>
          <cell r="D153">
            <v>36948</v>
          </cell>
          <cell r="F153">
            <v>1628478</v>
          </cell>
          <cell r="G153">
            <v>215.3</v>
          </cell>
          <cell r="H153">
            <v>238669</v>
          </cell>
          <cell r="I153">
            <v>1209.7</v>
          </cell>
          <cell r="J153">
            <v>1305090</v>
          </cell>
          <cell r="K153">
            <v>438645</v>
          </cell>
          <cell r="L153">
            <v>165058</v>
          </cell>
          <cell r="M153">
            <v>135066</v>
          </cell>
          <cell r="N153">
            <v>0</v>
          </cell>
          <cell r="O153">
            <v>135027</v>
          </cell>
          <cell r="P153">
            <v>637236</v>
          </cell>
          <cell r="Q153">
            <v>25464</v>
          </cell>
          <cell r="R153">
            <v>1371438</v>
          </cell>
          <cell r="S153">
            <v>1527.76</v>
          </cell>
          <cell r="T153">
            <v>-22432</v>
          </cell>
          <cell r="U153">
            <v>7238</v>
          </cell>
          <cell r="V153">
            <v>41</v>
          </cell>
          <cell r="X153">
            <v>1425</v>
          </cell>
          <cell r="Y153">
            <v>1141.7</v>
          </cell>
          <cell r="Z153">
            <v>283.3</v>
          </cell>
          <cell r="AB153">
            <v>16</v>
          </cell>
          <cell r="AC153">
            <v>52</v>
          </cell>
          <cell r="AD153">
            <v>406.15277777777777</v>
          </cell>
          <cell r="AE153">
            <v>152.83148148148149</v>
          </cell>
          <cell r="AF153">
            <v>125.06111111111112</v>
          </cell>
          <cell r="AG153">
            <v>0</v>
          </cell>
          <cell r="AH153">
            <v>125.02500000000001</v>
          </cell>
          <cell r="AI153">
            <v>590.0333333333333</v>
          </cell>
          <cell r="AJ153">
            <v>23.577777777777779</v>
          </cell>
          <cell r="AK153">
            <v>1269.8499999999999</v>
          </cell>
        </row>
        <row r="154">
          <cell r="A154">
            <v>0</v>
          </cell>
          <cell r="D154">
            <v>36949</v>
          </cell>
          <cell r="F154">
            <v>1609697</v>
          </cell>
          <cell r="G154">
            <v>236.8</v>
          </cell>
          <cell r="H154">
            <v>261852</v>
          </cell>
          <cell r="I154">
            <v>1168.4000000000001</v>
          </cell>
          <cell r="J154">
            <v>1264011</v>
          </cell>
          <cell r="K154">
            <v>417320</v>
          </cell>
          <cell r="L154">
            <v>125008</v>
          </cell>
          <cell r="M154">
            <v>187400</v>
          </cell>
          <cell r="N154">
            <v>0</v>
          </cell>
          <cell r="O154">
            <v>119966</v>
          </cell>
          <cell r="P154">
            <v>604520</v>
          </cell>
          <cell r="Q154">
            <v>25562</v>
          </cell>
          <cell r="R154">
            <v>1354768</v>
          </cell>
          <cell r="S154">
            <v>1619.55</v>
          </cell>
          <cell r="T154">
            <v>62876</v>
          </cell>
          <cell r="U154">
            <v>7305</v>
          </cell>
          <cell r="V154">
            <v>67</v>
          </cell>
          <cell r="X154">
            <v>1405.2</v>
          </cell>
          <cell r="Y154">
            <v>1120.4000000000001</v>
          </cell>
          <cell r="Z154">
            <v>284.8</v>
          </cell>
          <cell r="AB154">
            <v>16</v>
          </cell>
          <cell r="AC154">
            <v>32</v>
          </cell>
          <cell r="AD154">
            <v>386.40740740740739</v>
          </cell>
          <cell r="AE154">
            <v>115.74814814814815</v>
          </cell>
          <cell r="AF154">
            <v>173.5185185185185</v>
          </cell>
          <cell r="AG154">
            <v>0</v>
          </cell>
          <cell r="AH154">
            <v>111.07962962962964</v>
          </cell>
          <cell r="AI154">
            <v>559.74074074074076</v>
          </cell>
          <cell r="AJ154">
            <v>23.668518518518518</v>
          </cell>
          <cell r="AK154">
            <v>1254.4148148148149</v>
          </cell>
        </row>
        <row r="155">
          <cell r="A155">
            <v>0</v>
          </cell>
          <cell r="D155">
            <v>36950</v>
          </cell>
          <cell r="F155">
            <v>1655221</v>
          </cell>
          <cell r="G155">
            <v>244.2</v>
          </cell>
          <cell r="H155">
            <v>268844</v>
          </cell>
          <cell r="I155">
            <v>1220.8</v>
          </cell>
          <cell r="J155">
            <v>1319954</v>
          </cell>
          <cell r="K155">
            <v>406991</v>
          </cell>
          <cell r="L155">
            <v>123167</v>
          </cell>
          <cell r="M155">
            <v>217233</v>
          </cell>
          <cell r="N155">
            <v>0</v>
          </cell>
          <cell r="O155">
            <v>122711</v>
          </cell>
          <cell r="P155">
            <v>648791</v>
          </cell>
          <cell r="Q155">
            <v>25631</v>
          </cell>
          <cell r="R155">
            <v>1421357</v>
          </cell>
          <cell r="S155">
            <v>1619.55</v>
          </cell>
          <cell r="T155">
            <v>4377</v>
          </cell>
          <cell r="U155">
            <v>7320</v>
          </cell>
          <cell r="V155">
            <v>15</v>
          </cell>
          <cell r="X155">
            <v>1465</v>
          </cell>
          <cell r="Y155">
            <v>1149.8</v>
          </cell>
          <cell r="Z155">
            <v>315.2</v>
          </cell>
          <cell r="AB155">
            <v>23</v>
          </cell>
          <cell r="AC155">
            <v>48</v>
          </cell>
          <cell r="AD155">
            <v>376.84351851851852</v>
          </cell>
          <cell r="AE155">
            <v>114.04351851851852</v>
          </cell>
          <cell r="AF155">
            <v>201.14166666666668</v>
          </cell>
          <cell r="AG155">
            <v>0</v>
          </cell>
          <cell r="AH155">
            <v>113.62129629629629</v>
          </cell>
          <cell r="AI155">
            <v>600.73240740740744</v>
          </cell>
          <cell r="AJ155">
            <v>23.732407407407408</v>
          </cell>
          <cell r="AK155">
            <v>1316.0712962962964</v>
          </cell>
        </row>
        <row r="156">
          <cell r="A156">
            <v>0</v>
          </cell>
          <cell r="D156">
            <v>36951</v>
          </cell>
          <cell r="F156">
            <v>1625136</v>
          </cell>
          <cell r="G156">
            <v>258.60000000000002</v>
          </cell>
          <cell r="H156">
            <v>284499</v>
          </cell>
          <cell r="I156">
            <v>1186.9000000000001</v>
          </cell>
          <cell r="J156">
            <v>1271264</v>
          </cell>
          <cell r="K156">
            <v>440898</v>
          </cell>
          <cell r="M156">
            <v>158649</v>
          </cell>
          <cell r="N156">
            <v>0</v>
          </cell>
          <cell r="O156">
            <v>93569</v>
          </cell>
          <cell r="P156">
            <v>770976</v>
          </cell>
          <cell r="R156">
            <v>1464092</v>
          </cell>
          <cell r="S156">
            <v>1619.55</v>
          </cell>
          <cell r="T156">
            <v>32214</v>
          </cell>
          <cell r="U156">
            <v>7266</v>
          </cell>
          <cell r="V156">
            <v>-54</v>
          </cell>
          <cell r="X156">
            <v>1445.5</v>
          </cell>
          <cell r="Y156">
            <v>1081.9000000000001</v>
          </cell>
          <cell r="Z156">
            <v>363.6</v>
          </cell>
          <cell r="AB156">
            <v>23</v>
          </cell>
          <cell r="AC156">
            <v>82</v>
          </cell>
          <cell r="AD156">
            <v>408.23888888888888</v>
          </cell>
          <cell r="AE156">
            <v>0</v>
          </cell>
          <cell r="AF156">
            <v>146.89722222222221</v>
          </cell>
          <cell r="AG156">
            <v>0</v>
          </cell>
          <cell r="AH156">
            <v>86.637962962962959</v>
          </cell>
          <cell r="AI156">
            <v>713.86666666666667</v>
          </cell>
          <cell r="AJ156">
            <v>0</v>
          </cell>
          <cell r="AK156">
            <v>1355.6407407407407</v>
          </cell>
        </row>
        <row r="157">
          <cell r="A157">
            <v>0</v>
          </cell>
          <cell r="D157">
            <v>36952</v>
          </cell>
          <cell r="F157">
            <v>1696437</v>
          </cell>
          <cell r="G157">
            <v>263.2</v>
          </cell>
          <cell r="H157">
            <v>289696</v>
          </cell>
          <cell r="I157">
            <v>1222.3</v>
          </cell>
          <cell r="J157">
            <v>1320872</v>
          </cell>
          <cell r="K157">
            <v>455837</v>
          </cell>
          <cell r="M157">
            <v>166062</v>
          </cell>
          <cell r="N157">
            <v>0</v>
          </cell>
          <cell r="O157">
            <v>92401</v>
          </cell>
          <cell r="P157">
            <v>789468</v>
          </cell>
          <cell r="R157">
            <v>1503768</v>
          </cell>
          <cell r="S157">
            <v>1619.55</v>
          </cell>
          <cell r="T157">
            <v>-47522</v>
          </cell>
          <cell r="U157">
            <v>7281</v>
          </cell>
          <cell r="V157">
            <v>15</v>
          </cell>
          <cell r="X157">
            <v>1485.5</v>
          </cell>
          <cell r="Y157">
            <v>1145.3</v>
          </cell>
          <cell r="Z157">
            <v>340.2</v>
          </cell>
          <cell r="AB157">
            <v>19</v>
          </cell>
          <cell r="AC157">
            <v>58</v>
          </cell>
          <cell r="AD157">
            <v>422.07129629629628</v>
          </cell>
          <cell r="AE157">
            <v>0</v>
          </cell>
          <cell r="AF157">
            <v>153.76111111111112</v>
          </cell>
          <cell r="AG157">
            <v>0</v>
          </cell>
          <cell r="AH157">
            <v>85.556481481481484</v>
          </cell>
          <cell r="AI157">
            <v>730.98888888888894</v>
          </cell>
          <cell r="AJ157">
            <v>0</v>
          </cell>
          <cell r="AK157">
            <v>1392.3777777777777</v>
          </cell>
        </row>
        <row r="158">
          <cell r="A158">
            <v>0</v>
          </cell>
          <cell r="D158">
            <v>36953</v>
          </cell>
          <cell r="F158">
            <v>1682215</v>
          </cell>
          <cell r="G158">
            <v>225.1</v>
          </cell>
          <cell r="H158">
            <v>246570</v>
          </cell>
          <cell r="I158">
            <v>1246.9000000000001</v>
          </cell>
          <cell r="J158">
            <v>1347842</v>
          </cell>
          <cell r="K158">
            <v>358757</v>
          </cell>
          <cell r="L158">
            <v>128927</v>
          </cell>
          <cell r="M158">
            <v>160754</v>
          </cell>
          <cell r="N158">
            <v>0</v>
          </cell>
          <cell r="O158">
            <v>81292</v>
          </cell>
          <cell r="P158">
            <v>749716</v>
          </cell>
          <cell r="R158">
            <v>1350519</v>
          </cell>
          <cell r="S158">
            <v>1619.55</v>
          </cell>
          <cell r="T158">
            <v>49889</v>
          </cell>
          <cell r="U158">
            <v>7385</v>
          </cell>
          <cell r="V158">
            <v>104</v>
          </cell>
          <cell r="X158">
            <v>1472</v>
          </cell>
          <cell r="Y158">
            <v>1175.9000000000001</v>
          </cell>
          <cell r="Z158">
            <v>296.10000000000002</v>
          </cell>
          <cell r="AB158">
            <v>19</v>
          </cell>
          <cell r="AC158">
            <v>52</v>
          </cell>
          <cell r="AD158">
            <v>332.18240740740742</v>
          </cell>
          <cell r="AE158">
            <v>119.37685185185185</v>
          </cell>
          <cell r="AF158">
            <v>148.84629629629629</v>
          </cell>
          <cell r="AG158">
            <v>0</v>
          </cell>
          <cell r="AH158">
            <v>75.270370370370372</v>
          </cell>
          <cell r="AI158">
            <v>694.18148148148146</v>
          </cell>
          <cell r="AJ158">
            <v>0</v>
          </cell>
          <cell r="AK158">
            <v>1250.4805555555556</v>
          </cell>
        </row>
        <row r="159">
          <cell r="A159">
            <v>0</v>
          </cell>
          <cell r="D159">
            <v>36954</v>
          </cell>
          <cell r="F159">
            <v>1673118</v>
          </cell>
          <cell r="G159">
            <v>242.3</v>
          </cell>
          <cell r="H159">
            <v>265869</v>
          </cell>
          <cell r="I159">
            <v>1221.8</v>
          </cell>
          <cell r="J159">
            <v>1319940</v>
          </cell>
          <cell r="K159">
            <v>358779</v>
          </cell>
          <cell r="L159">
            <v>128927</v>
          </cell>
          <cell r="M159">
            <v>160631</v>
          </cell>
          <cell r="N159">
            <v>0</v>
          </cell>
          <cell r="O159">
            <v>73919</v>
          </cell>
          <cell r="P159">
            <v>711899</v>
          </cell>
          <cell r="R159">
            <v>1305228</v>
          </cell>
          <cell r="S159">
            <v>1619.55</v>
          </cell>
          <cell r="T159">
            <v>6447</v>
          </cell>
          <cell r="U159">
            <v>7460</v>
          </cell>
          <cell r="V159">
            <v>75</v>
          </cell>
          <cell r="X159">
            <v>1464.1</v>
          </cell>
          <cell r="Y159">
            <v>1150.8</v>
          </cell>
          <cell r="Z159">
            <v>313.3</v>
          </cell>
          <cell r="AB159">
            <v>19</v>
          </cell>
          <cell r="AC159">
            <v>52</v>
          </cell>
          <cell r="AD159">
            <v>332.20277777777778</v>
          </cell>
          <cell r="AE159">
            <v>119.37685185185185</v>
          </cell>
          <cell r="AF159">
            <v>148.73240740740741</v>
          </cell>
          <cell r="AG159">
            <v>0</v>
          </cell>
          <cell r="AH159">
            <v>68.443518518518516</v>
          </cell>
          <cell r="AI159">
            <v>659.16574074074072</v>
          </cell>
          <cell r="AJ159">
            <v>0</v>
          </cell>
          <cell r="AK159">
            <v>1208.5444444444445</v>
          </cell>
        </row>
        <row r="160">
          <cell r="A160">
            <v>0</v>
          </cell>
          <cell r="D160">
            <v>36955</v>
          </cell>
          <cell r="F160">
            <v>1687697</v>
          </cell>
          <cell r="G160">
            <v>231.7</v>
          </cell>
          <cell r="H160">
            <v>258978</v>
          </cell>
          <cell r="I160">
            <v>1240.7</v>
          </cell>
          <cell r="J160">
            <v>1340650</v>
          </cell>
          <cell r="K160">
            <v>380866</v>
          </cell>
          <cell r="L160">
            <v>128927</v>
          </cell>
          <cell r="M160">
            <v>160526</v>
          </cell>
          <cell r="N160">
            <v>0</v>
          </cell>
          <cell r="O160">
            <v>81266</v>
          </cell>
          <cell r="P160">
            <v>712063</v>
          </cell>
          <cell r="R160">
            <v>1334721</v>
          </cell>
          <cell r="S160">
            <v>1619.55</v>
          </cell>
          <cell r="T160">
            <v>6768</v>
          </cell>
          <cell r="U160">
            <v>7573</v>
          </cell>
          <cell r="V160">
            <v>113</v>
          </cell>
          <cell r="X160">
            <v>1472.4</v>
          </cell>
          <cell r="Y160">
            <v>1171.7</v>
          </cell>
          <cell r="Z160">
            <v>300.7</v>
          </cell>
          <cell r="AB160">
            <v>19</v>
          </cell>
          <cell r="AC160">
            <v>50</v>
          </cell>
          <cell r="AD160">
            <v>352.65370370370368</v>
          </cell>
          <cell r="AE160">
            <v>119.37685185185185</v>
          </cell>
          <cell r="AF160">
            <v>148.63518518518518</v>
          </cell>
          <cell r="AG160">
            <v>0</v>
          </cell>
          <cell r="AH160">
            <v>75.246296296296293</v>
          </cell>
          <cell r="AI160">
            <v>659.31759259259263</v>
          </cell>
          <cell r="AJ160">
            <v>0</v>
          </cell>
          <cell r="AK160">
            <v>1235.8527777777776</v>
          </cell>
        </row>
        <row r="161">
          <cell r="A161">
            <v>0</v>
          </cell>
          <cell r="D161">
            <v>36956</v>
          </cell>
          <cell r="F161">
            <v>1671918</v>
          </cell>
          <cell r="G161">
            <v>252.5</v>
          </cell>
          <cell r="H161">
            <v>279485</v>
          </cell>
          <cell r="I161">
            <v>1210.2</v>
          </cell>
          <cell r="J161">
            <v>1305188</v>
          </cell>
          <cell r="K161">
            <v>451063</v>
          </cell>
          <cell r="L161">
            <v>68209</v>
          </cell>
          <cell r="M161">
            <v>189948</v>
          </cell>
          <cell r="N161">
            <v>0</v>
          </cell>
          <cell r="O161">
            <v>60319</v>
          </cell>
          <cell r="P161">
            <v>656682</v>
          </cell>
          <cell r="Q161">
            <v>0</v>
          </cell>
          <cell r="R161">
            <v>1358012</v>
          </cell>
          <cell r="S161">
            <v>1619.55</v>
          </cell>
          <cell r="T161">
            <v>36870</v>
          </cell>
          <cell r="U161">
            <v>7682</v>
          </cell>
          <cell r="V161">
            <v>109</v>
          </cell>
          <cell r="X161">
            <v>1462.7</v>
          </cell>
          <cell r="Y161">
            <v>1130.2</v>
          </cell>
          <cell r="Z161">
            <v>332.5</v>
          </cell>
          <cell r="AB161">
            <v>19</v>
          </cell>
          <cell r="AC161">
            <v>61</v>
          </cell>
          <cell r="AD161">
            <v>417.65092592592595</v>
          </cell>
          <cell r="AE161">
            <v>63.156481481481478</v>
          </cell>
          <cell r="AF161">
            <v>175.87777777777777</v>
          </cell>
          <cell r="AG161">
            <v>0</v>
          </cell>
          <cell r="AH161">
            <v>55.850925925925928</v>
          </cell>
          <cell r="AI161">
            <v>608.03888888888889</v>
          </cell>
          <cell r="AJ161">
            <v>0</v>
          </cell>
          <cell r="AK161">
            <v>1257.4185185185186</v>
          </cell>
        </row>
        <row r="162">
          <cell r="A162">
            <v>0</v>
          </cell>
          <cell r="D162">
            <v>36957</v>
          </cell>
          <cell r="F162">
            <v>1713061</v>
          </cell>
          <cell r="G162">
            <v>253.8</v>
          </cell>
          <cell r="H162">
            <v>279545</v>
          </cell>
          <cell r="I162">
            <v>1246.3</v>
          </cell>
          <cell r="J162">
            <v>1343613</v>
          </cell>
          <cell r="K162">
            <v>477651</v>
          </cell>
          <cell r="L162">
            <v>53821</v>
          </cell>
          <cell r="M162">
            <v>274883</v>
          </cell>
          <cell r="N162">
            <v>0</v>
          </cell>
          <cell r="O162">
            <v>154647</v>
          </cell>
          <cell r="P162">
            <v>829961</v>
          </cell>
          <cell r="Q162">
            <v>0</v>
          </cell>
          <cell r="R162">
            <v>1737142</v>
          </cell>
          <cell r="S162">
            <v>1659.38</v>
          </cell>
          <cell r="T162">
            <v>13322</v>
          </cell>
          <cell r="U162">
            <v>7720</v>
          </cell>
          <cell r="V162">
            <v>38</v>
          </cell>
          <cell r="X162">
            <v>1500.1</v>
          </cell>
          <cell r="Y162">
            <v>1134.3</v>
          </cell>
          <cell r="Z162">
            <v>365.8</v>
          </cell>
          <cell r="AB162">
            <v>19</v>
          </cell>
          <cell r="AC162">
            <v>93</v>
          </cell>
          <cell r="AD162">
            <v>442.26944444444445</v>
          </cell>
          <cell r="AE162">
            <v>49.834259259259262</v>
          </cell>
          <cell r="AF162">
            <v>254.5212962962963</v>
          </cell>
          <cell r="AG162">
            <v>0</v>
          </cell>
          <cell r="AH162">
            <v>143.19166666666666</v>
          </cell>
          <cell r="AI162">
            <v>768.48240740740744</v>
          </cell>
          <cell r="AJ162">
            <v>0</v>
          </cell>
          <cell r="AK162">
            <v>1608.4648148148149</v>
          </cell>
        </row>
        <row r="163">
          <cell r="A163">
            <v>0</v>
          </cell>
          <cell r="D163">
            <v>36958</v>
          </cell>
          <cell r="F163">
            <v>1747771</v>
          </cell>
          <cell r="G163">
            <v>262.60000000000002</v>
          </cell>
          <cell r="H163">
            <v>290189</v>
          </cell>
          <cell r="I163">
            <v>1266.5999999999999</v>
          </cell>
          <cell r="J163">
            <v>1366378</v>
          </cell>
          <cell r="K163">
            <v>518970</v>
          </cell>
          <cell r="L163">
            <v>42576</v>
          </cell>
          <cell r="M163">
            <v>341695</v>
          </cell>
          <cell r="N163">
            <v>0</v>
          </cell>
          <cell r="O163">
            <v>164943</v>
          </cell>
          <cell r="P163">
            <v>698501</v>
          </cell>
          <cell r="Q163">
            <v>0</v>
          </cell>
          <cell r="R163">
            <v>1724109</v>
          </cell>
          <cell r="S163">
            <v>1659.3</v>
          </cell>
          <cell r="T163">
            <v>-63809</v>
          </cell>
          <cell r="U163">
            <v>7588</v>
          </cell>
          <cell r="V163">
            <v>-132</v>
          </cell>
          <cell r="X163">
            <v>1529.1999999999998</v>
          </cell>
          <cell r="Y163">
            <v>1166.5999999999999</v>
          </cell>
          <cell r="Z163">
            <v>362.6</v>
          </cell>
          <cell r="AB163">
            <v>19</v>
          </cell>
          <cell r="AC163">
            <v>81</v>
          </cell>
          <cell r="AD163">
            <v>480.52777777777777</v>
          </cell>
          <cell r="AE163">
            <v>39.422222222222224</v>
          </cell>
          <cell r="AF163">
            <v>316.38425925925924</v>
          </cell>
          <cell r="AG163">
            <v>0</v>
          </cell>
          <cell r="AH163">
            <v>152.72499999999999</v>
          </cell>
          <cell r="AI163">
            <v>646.76018518518515</v>
          </cell>
          <cell r="AJ163">
            <v>0</v>
          </cell>
          <cell r="AK163">
            <v>1596.3972222222221</v>
          </cell>
        </row>
        <row r="164">
          <cell r="A164">
            <v>0</v>
          </cell>
          <cell r="D164">
            <v>36959</v>
          </cell>
          <cell r="F164">
            <v>1813240</v>
          </cell>
          <cell r="G164">
            <v>270.5</v>
          </cell>
          <cell r="H164">
            <v>293781</v>
          </cell>
          <cell r="I164">
            <v>1321.3</v>
          </cell>
          <cell r="J164">
            <v>1427491</v>
          </cell>
          <cell r="K164">
            <v>432699</v>
          </cell>
          <cell r="L164">
            <v>81215</v>
          </cell>
          <cell r="M164">
            <v>341882</v>
          </cell>
          <cell r="N164">
            <v>0</v>
          </cell>
          <cell r="O164">
            <v>71832</v>
          </cell>
          <cell r="P164">
            <v>721743</v>
          </cell>
          <cell r="R164">
            <v>1568156</v>
          </cell>
          <cell r="S164">
            <v>1659.38</v>
          </cell>
          <cell r="T164">
            <v>-12719</v>
          </cell>
          <cell r="U164">
            <v>7568</v>
          </cell>
          <cell r="V164">
            <v>-20</v>
          </cell>
          <cell r="X164">
            <v>1591.8</v>
          </cell>
          <cell r="Y164">
            <v>1242.3</v>
          </cell>
          <cell r="Z164">
            <v>349.5</v>
          </cell>
          <cell r="AB164">
            <v>19</v>
          </cell>
          <cell r="AC164">
            <v>60</v>
          </cell>
          <cell r="AD164">
            <v>400.64722222222224</v>
          </cell>
          <cell r="AE164">
            <v>75.199074074074076</v>
          </cell>
          <cell r="AF164">
            <v>316.55740740740742</v>
          </cell>
          <cell r="AG164">
            <v>0</v>
          </cell>
          <cell r="AH164">
            <v>66.511111111111106</v>
          </cell>
          <cell r="AI164">
            <v>668.28055555555557</v>
          </cell>
          <cell r="AJ164">
            <v>0</v>
          </cell>
          <cell r="AK164">
            <v>1451.9962962962961</v>
          </cell>
        </row>
        <row r="165">
          <cell r="A165">
            <v>0</v>
          </cell>
          <cell r="D165">
            <v>36960</v>
          </cell>
          <cell r="F165">
            <v>1829170</v>
          </cell>
          <cell r="G165">
            <v>278.39999999999998</v>
          </cell>
          <cell r="H165">
            <v>307702</v>
          </cell>
          <cell r="I165">
            <v>1311.2</v>
          </cell>
          <cell r="J165">
            <v>1415096</v>
          </cell>
          <cell r="K165">
            <v>426889</v>
          </cell>
          <cell r="L165">
            <v>110470</v>
          </cell>
          <cell r="M165">
            <v>281730</v>
          </cell>
          <cell r="N165">
            <v>0</v>
          </cell>
          <cell r="O165">
            <v>71888</v>
          </cell>
          <cell r="P165">
            <v>724199</v>
          </cell>
          <cell r="Q165">
            <v>0</v>
          </cell>
          <cell r="R165">
            <v>1504706</v>
          </cell>
          <cell r="S165">
            <v>1659.38</v>
          </cell>
          <cell r="T165">
            <v>-17339</v>
          </cell>
          <cell r="U165">
            <v>7485</v>
          </cell>
          <cell r="V165">
            <v>-83</v>
          </cell>
          <cell r="X165">
            <v>1589.6</v>
          </cell>
          <cell r="Y165">
            <v>1224.2</v>
          </cell>
          <cell r="Z165">
            <v>365.4</v>
          </cell>
          <cell r="AB165">
            <v>19</v>
          </cell>
          <cell r="AC165">
            <v>68</v>
          </cell>
          <cell r="AD165">
            <v>395.26759259259262</v>
          </cell>
          <cell r="AE165">
            <v>102.28703703703704</v>
          </cell>
          <cell r="AF165">
            <v>260.86111111111109</v>
          </cell>
          <cell r="AG165">
            <v>0</v>
          </cell>
          <cell r="AH165">
            <v>66.562962962962956</v>
          </cell>
          <cell r="AI165">
            <v>670.55462962962963</v>
          </cell>
          <cell r="AJ165">
            <v>0</v>
          </cell>
          <cell r="AK165">
            <v>1393.2462962962964</v>
          </cell>
        </row>
        <row r="166">
          <cell r="A166">
            <v>0</v>
          </cell>
          <cell r="D166">
            <v>36961</v>
          </cell>
          <cell r="F166">
            <v>1827297</v>
          </cell>
          <cell r="G166">
            <v>261.5</v>
          </cell>
          <cell r="H166">
            <v>288876</v>
          </cell>
          <cell r="I166">
            <v>1337.4</v>
          </cell>
          <cell r="J166">
            <v>1443067</v>
          </cell>
          <cell r="K166">
            <v>437907</v>
          </cell>
          <cell r="L166">
            <v>110470</v>
          </cell>
          <cell r="M166">
            <v>296202</v>
          </cell>
          <cell r="N166">
            <v>0</v>
          </cell>
          <cell r="O166">
            <v>117745</v>
          </cell>
          <cell r="P166">
            <v>768858</v>
          </cell>
          <cell r="Q166">
            <v>0</v>
          </cell>
          <cell r="R166">
            <v>1620712</v>
          </cell>
          <cell r="S166">
            <v>1659.38</v>
          </cell>
          <cell r="T166">
            <v>-22469</v>
          </cell>
          <cell r="U166">
            <v>7460</v>
          </cell>
          <cell r="V166">
            <v>-25</v>
          </cell>
          <cell r="X166">
            <v>1598.9</v>
          </cell>
          <cell r="Y166">
            <v>1250.4000000000001</v>
          </cell>
          <cell r="Z166">
            <v>348.5</v>
          </cell>
          <cell r="AB166">
            <v>19</v>
          </cell>
          <cell r="AC166">
            <v>68</v>
          </cell>
          <cell r="AD166">
            <v>405.46944444444443</v>
          </cell>
          <cell r="AE166">
            <v>102.28703703703704</v>
          </cell>
          <cell r="AF166">
            <v>274.26111111111112</v>
          </cell>
          <cell r="AG166">
            <v>0</v>
          </cell>
          <cell r="AH166">
            <v>109.02314814814815</v>
          </cell>
          <cell r="AI166">
            <v>711.90555555555557</v>
          </cell>
          <cell r="AJ166">
            <v>0</v>
          </cell>
          <cell r="AK166">
            <v>1500.6592592592592</v>
          </cell>
        </row>
        <row r="167">
          <cell r="A167">
            <v>0</v>
          </cell>
          <cell r="D167">
            <v>36962</v>
          </cell>
          <cell r="F167">
            <v>1813405</v>
          </cell>
          <cell r="G167">
            <v>263.60000000000002</v>
          </cell>
          <cell r="H167">
            <v>290685</v>
          </cell>
          <cell r="I167">
            <v>1323.9</v>
          </cell>
          <cell r="J167">
            <v>1428082</v>
          </cell>
          <cell r="K167">
            <v>471600</v>
          </cell>
          <cell r="L167">
            <v>106970</v>
          </cell>
          <cell r="M167">
            <v>297234</v>
          </cell>
          <cell r="N167">
            <v>0</v>
          </cell>
          <cell r="O167">
            <v>117819</v>
          </cell>
          <cell r="P167">
            <v>769066</v>
          </cell>
          <cell r="Q167">
            <v>0</v>
          </cell>
          <cell r="R167">
            <v>1655719</v>
          </cell>
          <cell r="S167">
            <v>1659.38</v>
          </cell>
          <cell r="T167">
            <v>-18116</v>
          </cell>
          <cell r="U167">
            <v>7410</v>
          </cell>
          <cell r="V167">
            <v>-50</v>
          </cell>
          <cell r="X167">
            <v>1587.5</v>
          </cell>
          <cell r="Y167">
            <v>1236.9000000000001</v>
          </cell>
          <cell r="Z167">
            <v>350.6</v>
          </cell>
          <cell r="AB167">
            <v>19</v>
          </cell>
          <cell r="AC167">
            <v>68</v>
          </cell>
          <cell r="AD167">
            <v>436.66666666666669</v>
          </cell>
          <cell r="AE167">
            <v>99.046296296296291</v>
          </cell>
          <cell r="AF167">
            <v>275.21666666666664</v>
          </cell>
          <cell r="AG167">
            <v>0</v>
          </cell>
          <cell r="AH167">
            <v>109.09166666666667</v>
          </cell>
          <cell r="AI167">
            <v>712.0981481481482</v>
          </cell>
          <cell r="AJ167">
            <v>0</v>
          </cell>
          <cell r="AK167">
            <v>1533.0731481481482</v>
          </cell>
        </row>
        <row r="168">
          <cell r="A168">
            <v>0</v>
          </cell>
          <cell r="D168">
            <v>36963</v>
          </cell>
          <cell r="F168">
            <v>1763104</v>
          </cell>
          <cell r="G168">
            <v>262.39999999999998</v>
          </cell>
          <cell r="H168">
            <v>289097</v>
          </cell>
          <cell r="I168">
            <v>1291.7</v>
          </cell>
          <cell r="J168">
            <v>1395513</v>
          </cell>
          <cell r="K168">
            <v>480668</v>
          </cell>
          <cell r="L168">
            <v>171970</v>
          </cell>
          <cell r="M168">
            <v>197455</v>
          </cell>
          <cell r="N168">
            <v>0</v>
          </cell>
          <cell r="O168">
            <v>95214</v>
          </cell>
          <cell r="P168">
            <v>694496</v>
          </cell>
          <cell r="Q168">
            <v>0</v>
          </cell>
          <cell r="R168">
            <v>1467833</v>
          </cell>
          <cell r="S168">
            <v>1659.38</v>
          </cell>
          <cell r="T168">
            <v>5242</v>
          </cell>
          <cell r="U168">
            <v>7347</v>
          </cell>
          <cell r="V168">
            <v>-63</v>
          </cell>
          <cell r="X168">
            <v>1554.1</v>
          </cell>
          <cell r="Y168">
            <v>1223.7</v>
          </cell>
          <cell r="Z168">
            <v>330.4</v>
          </cell>
          <cell r="AB168">
            <v>19</v>
          </cell>
          <cell r="AC168">
            <v>49</v>
          </cell>
          <cell r="AD168">
            <v>445.06296296296296</v>
          </cell>
          <cell r="AE168">
            <v>159.2314814814815</v>
          </cell>
          <cell r="AF168">
            <v>182.8287037037037</v>
          </cell>
          <cell r="AG168">
            <v>0</v>
          </cell>
          <cell r="AH168">
            <v>88.161111111111111</v>
          </cell>
          <cell r="AI168">
            <v>643.05185185185189</v>
          </cell>
          <cell r="AJ168">
            <v>0</v>
          </cell>
          <cell r="AK168">
            <v>1359.1046296296297</v>
          </cell>
        </row>
        <row r="169">
          <cell r="A169">
            <v>0</v>
          </cell>
          <cell r="D169">
            <v>36964</v>
          </cell>
          <cell r="F169">
            <v>1861583</v>
          </cell>
          <cell r="G169">
            <v>302.3</v>
          </cell>
          <cell r="H169">
            <v>333424</v>
          </cell>
          <cell r="I169">
            <v>1370.7</v>
          </cell>
          <cell r="J169">
            <v>1479112</v>
          </cell>
          <cell r="K169">
            <v>457568</v>
          </cell>
          <cell r="L169">
            <v>167232</v>
          </cell>
          <cell r="M169">
            <v>189963</v>
          </cell>
          <cell r="N169">
            <v>0</v>
          </cell>
          <cell r="O169">
            <v>103642</v>
          </cell>
          <cell r="P169">
            <v>752687</v>
          </cell>
          <cell r="Q169">
            <v>0</v>
          </cell>
          <cell r="R169">
            <v>1503860</v>
          </cell>
          <cell r="S169">
            <v>1706.79</v>
          </cell>
          <cell r="T169">
            <v>3866</v>
          </cell>
          <cell r="U169">
            <v>7416</v>
          </cell>
          <cell r="V169">
            <v>69</v>
          </cell>
          <cell r="X169">
            <v>1673</v>
          </cell>
          <cell r="Y169">
            <v>1250.7</v>
          </cell>
          <cell r="Z169">
            <v>422.3</v>
          </cell>
          <cell r="AB169">
            <v>25</v>
          </cell>
          <cell r="AC169">
            <v>95</v>
          </cell>
          <cell r="AD169">
            <v>423.6740740740741</v>
          </cell>
          <cell r="AE169">
            <v>154.84444444444443</v>
          </cell>
          <cell r="AF169">
            <v>175.89166666666668</v>
          </cell>
          <cell r="AG169">
            <v>0</v>
          </cell>
          <cell r="AH169">
            <v>95.964814814814815</v>
          </cell>
          <cell r="AI169">
            <v>696.93240740740737</v>
          </cell>
          <cell r="AJ169">
            <v>0</v>
          </cell>
          <cell r="AK169">
            <v>1392.462962962963</v>
          </cell>
        </row>
        <row r="170">
          <cell r="A170">
            <v>0</v>
          </cell>
          <cell r="D170">
            <v>36965</v>
          </cell>
          <cell r="F170">
            <v>1819509</v>
          </cell>
          <cell r="G170">
            <v>250.5</v>
          </cell>
          <cell r="H170">
            <v>274884</v>
          </cell>
          <cell r="I170">
            <v>1342.5</v>
          </cell>
          <cell r="J170">
            <v>1449678</v>
          </cell>
          <cell r="K170">
            <v>451260</v>
          </cell>
          <cell r="L170">
            <v>184734</v>
          </cell>
          <cell r="M170">
            <v>268661</v>
          </cell>
          <cell r="N170">
            <v>0</v>
          </cell>
          <cell r="O170">
            <v>123994</v>
          </cell>
          <cell r="P170">
            <v>739428</v>
          </cell>
          <cell r="Q170">
            <v>0</v>
          </cell>
          <cell r="R170">
            <v>1583343</v>
          </cell>
          <cell r="S170">
            <v>1706.79</v>
          </cell>
          <cell r="T170">
            <v>3805</v>
          </cell>
          <cell r="U170">
            <v>7381</v>
          </cell>
          <cell r="V170">
            <v>-35</v>
          </cell>
          <cell r="X170">
            <v>1593</v>
          </cell>
          <cell r="Y170">
            <v>1258.5</v>
          </cell>
          <cell r="Z170">
            <v>334.5</v>
          </cell>
          <cell r="AB170">
            <v>23</v>
          </cell>
          <cell r="AC170">
            <v>61</v>
          </cell>
          <cell r="AD170">
            <v>417.83333333333331</v>
          </cell>
          <cell r="AE170">
            <v>171.05</v>
          </cell>
          <cell r="AF170">
            <v>248.76018518518518</v>
          </cell>
          <cell r="AG170">
            <v>0</v>
          </cell>
          <cell r="AH170">
            <v>114.80925925925926</v>
          </cell>
          <cell r="AI170">
            <v>684.65555555555557</v>
          </cell>
          <cell r="AJ170">
            <v>0</v>
          </cell>
          <cell r="AK170">
            <v>1466.0583333333334</v>
          </cell>
        </row>
        <row r="171">
          <cell r="A171">
            <v>0</v>
          </cell>
          <cell r="D171">
            <v>36966</v>
          </cell>
          <cell r="F171">
            <v>1885934</v>
          </cell>
          <cell r="G171">
            <v>253.4</v>
          </cell>
          <cell r="H171">
            <v>278342</v>
          </cell>
          <cell r="I171">
            <v>1395</v>
          </cell>
          <cell r="J171">
            <v>1506805</v>
          </cell>
          <cell r="K171">
            <v>438697</v>
          </cell>
          <cell r="L171">
            <v>179734</v>
          </cell>
          <cell r="M171">
            <v>231972</v>
          </cell>
          <cell r="N171">
            <v>0</v>
          </cell>
          <cell r="O171">
            <v>93078</v>
          </cell>
          <cell r="P171">
            <v>708058</v>
          </cell>
          <cell r="Q171">
            <v>0</v>
          </cell>
          <cell r="R171">
            <v>1471805</v>
          </cell>
          <cell r="S171">
            <v>1706.79</v>
          </cell>
          <cell r="T171">
            <v>13445</v>
          </cell>
          <cell r="U171">
            <v>7455</v>
          </cell>
          <cell r="V171">
            <v>74</v>
          </cell>
          <cell r="X171">
            <v>1648.4</v>
          </cell>
          <cell r="Y171">
            <v>1283</v>
          </cell>
          <cell r="Z171">
            <v>365.4</v>
          </cell>
          <cell r="AB171">
            <v>23</v>
          </cell>
          <cell r="AC171">
            <v>89</v>
          </cell>
          <cell r="AD171">
            <v>406.2009259259259</v>
          </cell>
          <cell r="AE171">
            <v>166.42037037037036</v>
          </cell>
          <cell r="AF171">
            <v>214.78888888888889</v>
          </cell>
          <cell r="AG171">
            <v>0</v>
          </cell>
          <cell r="AH171">
            <v>86.183333333333337</v>
          </cell>
          <cell r="AI171">
            <v>655.60925925925926</v>
          </cell>
          <cell r="AJ171">
            <v>0</v>
          </cell>
          <cell r="AK171">
            <v>1362.7824074074074</v>
          </cell>
        </row>
        <row r="172">
          <cell r="A172">
            <v>0</v>
          </cell>
          <cell r="D172">
            <v>36967</v>
          </cell>
          <cell r="F172">
            <v>1852033</v>
          </cell>
          <cell r="G172">
            <v>256</v>
          </cell>
          <cell r="H172">
            <v>281525</v>
          </cell>
          <cell r="I172">
            <v>1362.2</v>
          </cell>
          <cell r="J172">
            <v>1471971</v>
          </cell>
          <cell r="K172">
            <v>374781</v>
          </cell>
          <cell r="L172">
            <v>151667</v>
          </cell>
          <cell r="M172">
            <v>210718</v>
          </cell>
          <cell r="N172">
            <v>0</v>
          </cell>
          <cell r="O172">
            <v>94453</v>
          </cell>
          <cell r="P172">
            <v>722713</v>
          </cell>
          <cell r="Q172">
            <v>0</v>
          </cell>
          <cell r="R172">
            <v>1402665</v>
          </cell>
          <cell r="S172">
            <v>1706.79</v>
          </cell>
          <cell r="T172">
            <v>-59746</v>
          </cell>
          <cell r="U172">
            <v>7591</v>
          </cell>
          <cell r="V172">
            <v>136</v>
          </cell>
          <cell r="X172">
            <v>1618.2</v>
          </cell>
          <cell r="Y172">
            <v>1263.2</v>
          </cell>
          <cell r="Z172">
            <v>355</v>
          </cell>
          <cell r="AB172">
            <v>23</v>
          </cell>
          <cell r="AC172">
            <v>76</v>
          </cell>
          <cell r="AD172">
            <v>347.01944444444445</v>
          </cell>
          <cell r="AE172">
            <v>140.4324074074074</v>
          </cell>
          <cell r="AF172">
            <v>195.10925925925926</v>
          </cell>
          <cell r="AG172">
            <v>0</v>
          </cell>
          <cell r="AH172">
            <v>87.456481481481475</v>
          </cell>
          <cell r="AI172">
            <v>669.17870370370372</v>
          </cell>
          <cell r="AJ172">
            <v>0</v>
          </cell>
          <cell r="AK172">
            <v>1298.7638888888887</v>
          </cell>
        </row>
        <row r="173">
          <cell r="A173">
            <v>0</v>
          </cell>
          <cell r="D173">
            <v>36968</v>
          </cell>
          <cell r="F173">
            <v>1851401</v>
          </cell>
          <cell r="G173">
            <v>368.3</v>
          </cell>
          <cell r="H173">
            <v>294706</v>
          </cell>
          <cell r="I173">
            <v>1351.3</v>
          </cell>
          <cell r="J173">
            <v>1460084</v>
          </cell>
          <cell r="K173">
            <v>452995</v>
          </cell>
          <cell r="L173">
            <v>151667</v>
          </cell>
          <cell r="M173">
            <v>232399</v>
          </cell>
          <cell r="N173">
            <v>0</v>
          </cell>
          <cell r="O173">
            <v>94388</v>
          </cell>
          <cell r="P173">
            <v>762921</v>
          </cell>
          <cell r="Q173">
            <v>0</v>
          </cell>
          <cell r="R173">
            <v>1542703</v>
          </cell>
          <cell r="S173">
            <v>1706.79</v>
          </cell>
          <cell r="T173">
            <v>64120</v>
          </cell>
          <cell r="U173">
            <v>7579</v>
          </cell>
          <cell r="V173">
            <v>-12</v>
          </cell>
          <cell r="X173">
            <v>1719.6</v>
          </cell>
          <cell r="Y173">
            <v>1253.3</v>
          </cell>
          <cell r="Z173">
            <v>466.3</v>
          </cell>
          <cell r="AB173">
            <v>23</v>
          </cell>
          <cell r="AC173">
            <v>75</v>
          </cell>
          <cell r="AD173">
            <v>419.43981481481484</v>
          </cell>
          <cell r="AE173">
            <v>140.4324074074074</v>
          </cell>
          <cell r="AF173">
            <v>215.18425925925925</v>
          </cell>
          <cell r="AG173">
            <v>0</v>
          </cell>
          <cell r="AH173">
            <v>87.396296296296299</v>
          </cell>
          <cell r="AI173">
            <v>706.4083333333333</v>
          </cell>
          <cell r="AJ173">
            <v>0</v>
          </cell>
          <cell r="AK173">
            <v>1428.4287037037038</v>
          </cell>
        </row>
        <row r="174">
          <cell r="A174">
            <v>0</v>
          </cell>
          <cell r="D174">
            <v>36969</v>
          </cell>
          <cell r="F174">
            <v>1861064</v>
          </cell>
          <cell r="G174">
            <v>257.2</v>
          </cell>
          <cell r="H174">
            <v>283768</v>
          </cell>
          <cell r="I174">
            <v>1371</v>
          </cell>
          <cell r="J174">
            <v>1480180</v>
          </cell>
          <cell r="K174">
            <v>450556</v>
          </cell>
          <cell r="L174">
            <v>151667</v>
          </cell>
          <cell r="M174">
            <v>243887</v>
          </cell>
          <cell r="N174">
            <v>0</v>
          </cell>
          <cell r="O174">
            <v>94292</v>
          </cell>
          <cell r="P174">
            <v>739868</v>
          </cell>
          <cell r="Q174">
            <v>0</v>
          </cell>
          <cell r="R174">
            <v>1528603</v>
          </cell>
          <cell r="S174">
            <v>1706.79</v>
          </cell>
          <cell r="T174">
            <v>-8686</v>
          </cell>
          <cell r="U174">
            <v>7605</v>
          </cell>
          <cell r="V174">
            <v>26</v>
          </cell>
          <cell r="X174">
            <v>1628.2</v>
          </cell>
          <cell r="Y174">
            <v>1272</v>
          </cell>
          <cell r="Z174">
            <v>356.2</v>
          </cell>
          <cell r="AB174">
            <v>23</v>
          </cell>
          <cell r="AC174">
            <v>76</v>
          </cell>
          <cell r="AD174">
            <v>417.18148148148146</v>
          </cell>
          <cell r="AE174">
            <v>140.4324074074074</v>
          </cell>
          <cell r="AF174">
            <v>225.82129629629631</v>
          </cell>
          <cell r="AG174">
            <v>0</v>
          </cell>
          <cell r="AH174">
            <v>87.30740740740741</v>
          </cell>
          <cell r="AI174">
            <v>685.06296296296296</v>
          </cell>
          <cell r="AJ174">
            <v>0</v>
          </cell>
          <cell r="AK174">
            <v>1415.3731481481479</v>
          </cell>
        </row>
        <row r="175">
          <cell r="A175">
            <v>0</v>
          </cell>
          <cell r="D175">
            <v>36970</v>
          </cell>
          <cell r="F175">
            <v>1808728</v>
          </cell>
          <cell r="G175">
            <v>193.9</v>
          </cell>
          <cell r="H175">
            <v>212976</v>
          </cell>
          <cell r="I175">
            <v>1389.5</v>
          </cell>
          <cell r="J175">
            <v>1501367</v>
          </cell>
          <cell r="K175">
            <v>503420</v>
          </cell>
          <cell r="L175">
            <v>151667</v>
          </cell>
          <cell r="M175">
            <v>246988</v>
          </cell>
          <cell r="N175">
            <v>0</v>
          </cell>
          <cell r="O175">
            <v>112140</v>
          </cell>
          <cell r="P175">
            <v>764244</v>
          </cell>
          <cell r="Q175">
            <v>0</v>
          </cell>
          <cell r="R175">
            <v>1626792</v>
          </cell>
          <cell r="S175">
            <v>1706.7</v>
          </cell>
          <cell r="T175">
            <v>25675</v>
          </cell>
          <cell r="U175">
            <v>7521</v>
          </cell>
          <cell r="V175">
            <v>-84</v>
          </cell>
          <cell r="X175">
            <v>1583.4</v>
          </cell>
          <cell r="Y175">
            <v>1303.5</v>
          </cell>
          <cell r="Z175">
            <v>279.89999999999998</v>
          </cell>
          <cell r="AB175">
            <v>23</v>
          </cell>
          <cell r="AC175">
            <v>63</v>
          </cell>
          <cell r="AD175">
            <v>466.12962962962962</v>
          </cell>
          <cell r="AE175">
            <v>140.4324074074074</v>
          </cell>
          <cell r="AF175">
            <v>228.6925925925926</v>
          </cell>
          <cell r="AG175">
            <v>0</v>
          </cell>
          <cell r="AH175">
            <v>103.83333333333333</v>
          </cell>
          <cell r="AI175">
            <v>707.63333333333333</v>
          </cell>
          <cell r="AJ175">
            <v>0</v>
          </cell>
          <cell r="AK175">
            <v>1506.2888888888888</v>
          </cell>
        </row>
        <row r="176">
          <cell r="A176">
            <v>0</v>
          </cell>
          <cell r="D176">
            <v>36971</v>
          </cell>
          <cell r="F176">
            <v>1814256</v>
          </cell>
          <cell r="G176">
            <v>224.1</v>
          </cell>
          <cell r="H176">
            <v>248102</v>
          </cell>
          <cell r="I176">
            <v>1371.8</v>
          </cell>
          <cell r="J176">
            <v>1485006</v>
          </cell>
          <cell r="K176">
            <v>483429</v>
          </cell>
          <cell r="L176">
            <v>161615</v>
          </cell>
          <cell r="M176">
            <v>272660</v>
          </cell>
          <cell r="N176">
            <v>0</v>
          </cell>
          <cell r="O176">
            <v>120168</v>
          </cell>
          <cell r="P176">
            <v>743757</v>
          </cell>
          <cell r="Q176">
            <v>0</v>
          </cell>
          <cell r="R176">
            <v>1620014</v>
          </cell>
          <cell r="S176">
            <v>1706.79</v>
          </cell>
          <cell r="T176">
            <v>3040</v>
          </cell>
          <cell r="U176">
            <v>7435</v>
          </cell>
          <cell r="V176">
            <v>-86</v>
          </cell>
          <cell r="X176">
            <v>1595.8999999999999</v>
          </cell>
          <cell r="Y176">
            <v>1290.8</v>
          </cell>
          <cell r="Z176">
            <v>305.10000000000002</v>
          </cell>
          <cell r="AB176">
            <v>23</v>
          </cell>
          <cell r="AC176">
            <v>58</v>
          </cell>
          <cell r="AD176">
            <v>447.61944444444447</v>
          </cell>
          <cell r="AE176">
            <v>149.6435185185185</v>
          </cell>
          <cell r="AF176">
            <v>252.46296296296296</v>
          </cell>
          <cell r="AG176">
            <v>0</v>
          </cell>
          <cell r="AH176">
            <v>111.26666666666667</v>
          </cell>
          <cell r="AI176">
            <v>688.66388888888889</v>
          </cell>
          <cell r="AJ176">
            <v>0</v>
          </cell>
          <cell r="AK176">
            <v>1500.012962962963</v>
          </cell>
        </row>
        <row r="177">
          <cell r="A177">
            <v>0</v>
          </cell>
          <cell r="D177">
            <v>36972</v>
          </cell>
          <cell r="F177">
            <v>1877299</v>
          </cell>
          <cell r="G177">
            <v>232.8</v>
          </cell>
          <cell r="H177">
            <v>256833</v>
          </cell>
          <cell r="I177">
            <v>1422.7</v>
          </cell>
          <cell r="J177">
            <v>1541381</v>
          </cell>
          <cell r="K177">
            <v>449714</v>
          </cell>
          <cell r="L177">
            <v>178770</v>
          </cell>
          <cell r="M177">
            <v>296035</v>
          </cell>
          <cell r="N177">
            <v>0</v>
          </cell>
          <cell r="O177">
            <v>124157</v>
          </cell>
          <cell r="P177">
            <v>732073</v>
          </cell>
          <cell r="Q177">
            <v>0</v>
          </cell>
          <cell r="R177">
            <v>1601979</v>
          </cell>
          <cell r="S177">
            <v>1706.79</v>
          </cell>
          <cell r="T177">
            <v>514</v>
          </cell>
          <cell r="U177">
            <v>7415</v>
          </cell>
          <cell r="V177">
            <v>-20</v>
          </cell>
          <cell r="X177">
            <v>1655.5</v>
          </cell>
          <cell r="Y177">
            <v>1343.7</v>
          </cell>
          <cell r="Z177">
            <v>311.8</v>
          </cell>
          <cell r="AB177">
            <v>20</v>
          </cell>
          <cell r="AC177">
            <v>59</v>
          </cell>
          <cell r="AD177">
            <v>416.40185185185186</v>
          </cell>
          <cell r="AE177">
            <v>165.52777777777777</v>
          </cell>
          <cell r="AF177">
            <v>274.10648148148147</v>
          </cell>
          <cell r="AG177">
            <v>0</v>
          </cell>
          <cell r="AH177">
            <v>114.96018518518518</v>
          </cell>
          <cell r="AI177">
            <v>677.84537037037035</v>
          </cell>
          <cell r="AJ177">
            <v>0</v>
          </cell>
          <cell r="AK177">
            <v>1483.3138888888889</v>
          </cell>
        </row>
        <row r="178">
          <cell r="A178">
            <v>0</v>
          </cell>
          <cell r="D178">
            <v>36973</v>
          </cell>
          <cell r="F178">
            <v>1757439</v>
          </cell>
          <cell r="G178">
            <v>212.3</v>
          </cell>
          <cell r="H178">
            <v>233472</v>
          </cell>
          <cell r="I178">
            <v>1320</v>
          </cell>
          <cell r="J178">
            <v>1422505</v>
          </cell>
          <cell r="K178">
            <v>460989</v>
          </cell>
          <cell r="L178">
            <v>185151</v>
          </cell>
          <cell r="M178">
            <v>240763</v>
          </cell>
          <cell r="N178">
            <v>0</v>
          </cell>
          <cell r="O178">
            <v>84265</v>
          </cell>
          <cell r="P178">
            <v>736011</v>
          </cell>
          <cell r="Q178">
            <v>0</v>
          </cell>
          <cell r="R178">
            <v>1522028</v>
          </cell>
          <cell r="S178">
            <v>1596.96</v>
          </cell>
          <cell r="T178">
            <v>-25811</v>
          </cell>
          <cell r="U178">
            <v>7395</v>
          </cell>
          <cell r="V178">
            <v>-20</v>
          </cell>
          <cell r="X178">
            <v>1532.3</v>
          </cell>
          <cell r="Y178">
            <v>1258</v>
          </cell>
          <cell r="Z178">
            <v>274.3</v>
          </cell>
          <cell r="AB178">
            <v>20</v>
          </cell>
          <cell r="AC178">
            <v>42</v>
          </cell>
          <cell r="AD178">
            <v>426.84166666666664</v>
          </cell>
          <cell r="AE178">
            <v>171.4361111111111</v>
          </cell>
          <cell r="AF178">
            <v>222.92870370370369</v>
          </cell>
          <cell r="AG178">
            <v>0</v>
          </cell>
          <cell r="AH178">
            <v>78.023148148148152</v>
          </cell>
          <cell r="AI178">
            <v>681.49166666666667</v>
          </cell>
          <cell r="AJ178">
            <v>0</v>
          </cell>
          <cell r="AK178">
            <v>1409.2851851851851</v>
          </cell>
        </row>
        <row r="179">
          <cell r="A179">
            <v>0</v>
          </cell>
          <cell r="D179">
            <v>36974</v>
          </cell>
          <cell r="G179">
            <v>166.9</v>
          </cell>
          <cell r="H179">
            <v>182480</v>
          </cell>
          <cell r="I179">
            <v>1360.6</v>
          </cell>
          <cell r="J179">
            <v>1464097</v>
          </cell>
          <cell r="K179">
            <v>492471</v>
          </cell>
          <cell r="L179">
            <v>161019</v>
          </cell>
          <cell r="M179">
            <v>215000</v>
          </cell>
          <cell r="N179">
            <v>0</v>
          </cell>
          <cell r="O179">
            <v>0</v>
          </cell>
          <cell r="P179">
            <v>730000</v>
          </cell>
          <cell r="Q179">
            <v>0</v>
          </cell>
          <cell r="R179">
            <v>1437471</v>
          </cell>
          <cell r="S179">
            <v>1596.96</v>
          </cell>
          <cell r="T179">
            <v>774</v>
          </cell>
          <cell r="U179">
            <v>7399</v>
          </cell>
          <cell r="V179">
            <v>4</v>
          </cell>
          <cell r="X179">
            <v>1527.5</v>
          </cell>
          <cell r="Y179">
            <v>1292.5999999999999</v>
          </cell>
          <cell r="Z179">
            <v>234.9</v>
          </cell>
          <cell r="AB179">
            <v>18</v>
          </cell>
          <cell r="AC179">
            <v>50</v>
          </cell>
          <cell r="AD179">
            <v>455.99166666666667</v>
          </cell>
          <cell r="AE179">
            <v>149.09166666666667</v>
          </cell>
          <cell r="AF179">
            <v>199.07407407407408</v>
          </cell>
          <cell r="AG179">
            <v>0</v>
          </cell>
          <cell r="AH179">
            <v>0</v>
          </cell>
          <cell r="AI179">
            <v>675.92592592592598</v>
          </cell>
          <cell r="AJ179">
            <v>0</v>
          </cell>
          <cell r="AK179">
            <v>1330.9916666666668</v>
          </cell>
        </row>
        <row r="180">
          <cell r="A180">
            <v>0</v>
          </cell>
          <cell r="D180">
            <v>36975</v>
          </cell>
          <cell r="G180">
            <v>246</v>
          </cell>
          <cell r="H180">
            <v>266994</v>
          </cell>
          <cell r="I180">
            <v>1383.2</v>
          </cell>
          <cell r="J180">
            <v>1496231</v>
          </cell>
          <cell r="K180">
            <v>540730</v>
          </cell>
          <cell r="L180">
            <v>160019</v>
          </cell>
          <cell r="M180">
            <v>214403</v>
          </cell>
          <cell r="N180">
            <v>0</v>
          </cell>
          <cell r="O180">
            <v>88761</v>
          </cell>
          <cell r="P180">
            <v>726298</v>
          </cell>
          <cell r="Q180">
            <v>0</v>
          </cell>
          <cell r="R180">
            <v>1570192</v>
          </cell>
          <cell r="S180">
            <v>1596.96</v>
          </cell>
          <cell r="T180">
            <v>-4663</v>
          </cell>
          <cell r="U180">
            <v>7432.5</v>
          </cell>
          <cell r="V180">
            <v>33.5</v>
          </cell>
          <cell r="X180">
            <v>1629.2</v>
          </cell>
          <cell r="Y180">
            <v>1315.2</v>
          </cell>
          <cell r="Z180">
            <v>314</v>
          </cell>
          <cell r="AB180">
            <v>16</v>
          </cell>
          <cell r="AC180">
            <v>52</v>
          </cell>
          <cell r="AD180">
            <v>500.67592592592592</v>
          </cell>
          <cell r="AE180">
            <v>148.16574074074074</v>
          </cell>
          <cell r="AF180">
            <v>198.5212962962963</v>
          </cell>
          <cell r="AG180">
            <v>0</v>
          </cell>
          <cell r="AH180">
            <v>82.186111111111117</v>
          </cell>
          <cell r="AI180">
            <v>672.49814814814818</v>
          </cell>
          <cell r="AJ180">
            <v>0</v>
          </cell>
          <cell r="AK180">
            <v>1453.8814814814816</v>
          </cell>
        </row>
        <row r="181">
          <cell r="A181">
            <v>0</v>
          </cell>
          <cell r="D181">
            <v>36976</v>
          </cell>
          <cell r="G181">
            <v>244.5</v>
          </cell>
          <cell r="H181">
            <v>265273</v>
          </cell>
          <cell r="I181">
            <v>1358</v>
          </cell>
          <cell r="J181">
            <v>1472792</v>
          </cell>
          <cell r="K181">
            <v>456747</v>
          </cell>
          <cell r="L181">
            <v>160019</v>
          </cell>
          <cell r="M181">
            <v>214371</v>
          </cell>
          <cell r="N181">
            <v>0</v>
          </cell>
          <cell r="O181">
            <v>88688</v>
          </cell>
          <cell r="P181">
            <v>726114</v>
          </cell>
          <cell r="Q181">
            <v>0</v>
          </cell>
          <cell r="R181">
            <v>1485920</v>
          </cell>
          <cell r="S181">
            <v>1596.96</v>
          </cell>
          <cell r="T181">
            <v>15231</v>
          </cell>
          <cell r="U181">
            <v>7473.4</v>
          </cell>
          <cell r="V181">
            <v>40.899999999999636</v>
          </cell>
          <cell r="X181">
            <v>1602.5</v>
          </cell>
          <cell r="Y181">
            <v>1292</v>
          </cell>
          <cell r="Z181">
            <v>310.5</v>
          </cell>
          <cell r="AB181">
            <v>16</v>
          </cell>
          <cell r="AC181">
            <v>50</v>
          </cell>
          <cell r="AD181">
            <v>422.91388888888889</v>
          </cell>
          <cell r="AE181">
            <v>148.16574074074074</v>
          </cell>
          <cell r="AF181">
            <v>198.49166666666667</v>
          </cell>
          <cell r="AG181">
            <v>0</v>
          </cell>
          <cell r="AH181">
            <v>82.118518518518513</v>
          </cell>
          <cell r="AI181">
            <v>672.32777777777778</v>
          </cell>
          <cell r="AJ181">
            <v>0</v>
          </cell>
          <cell r="AK181">
            <v>1375.8518518518517</v>
          </cell>
        </row>
        <row r="182">
          <cell r="A182">
            <v>0</v>
          </cell>
          <cell r="D182">
            <v>36977</v>
          </cell>
          <cell r="G182">
            <v>244.2</v>
          </cell>
          <cell r="H182">
            <v>265506</v>
          </cell>
          <cell r="I182">
            <v>1393.1</v>
          </cell>
          <cell r="J182">
            <v>1507394</v>
          </cell>
          <cell r="K182">
            <v>438817</v>
          </cell>
          <cell r="L182">
            <v>172897</v>
          </cell>
          <cell r="M182">
            <v>266252</v>
          </cell>
          <cell r="N182">
            <v>0</v>
          </cell>
          <cell r="O182">
            <v>86609</v>
          </cell>
          <cell r="P182">
            <v>694457</v>
          </cell>
          <cell r="Q182">
            <v>0</v>
          </cell>
          <cell r="R182">
            <v>1486135</v>
          </cell>
          <cell r="S182">
            <v>1596.96</v>
          </cell>
          <cell r="T182">
            <v>-4405</v>
          </cell>
          <cell r="U182">
            <v>7618</v>
          </cell>
          <cell r="V182">
            <v>144.60000000000036</v>
          </cell>
          <cell r="X182">
            <v>1637.3</v>
          </cell>
          <cell r="Y182">
            <v>1332.1</v>
          </cell>
          <cell r="Z182">
            <v>305.2</v>
          </cell>
          <cell r="AB182">
            <v>17</v>
          </cell>
          <cell r="AC182">
            <v>44</v>
          </cell>
          <cell r="AD182">
            <v>406.31203703703704</v>
          </cell>
          <cell r="AE182">
            <v>160.08981481481482</v>
          </cell>
          <cell r="AF182">
            <v>246.52962962962962</v>
          </cell>
          <cell r="AG182">
            <v>0</v>
          </cell>
          <cell r="AH182">
            <v>80.193518518518516</v>
          </cell>
          <cell r="AI182">
            <v>643.01574074074074</v>
          </cell>
          <cell r="AJ182">
            <v>0</v>
          </cell>
          <cell r="AK182">
            <v>1376.0509259259261</v>
          </cell>
        </row>
        <row r="183">
          <cell r="A183">
            <v>0</v>
          </cell>
          <cell r="D183">
            <v>36978</v>
          </cell>
          <cell r="G183">
            <v>253.1</v>
          </cell>
          <cell r="H183">
            <v>269925</v>
          </cell>
          <cell r="I183">
            <v>1395.3</v>
          </cell>
          <cell r="J183">
            <v>1509116</v>
          </cell>
          <cell r="K183">
            <v>517213</v>
          </cell>
          <cell r="L183">
            <v>165206</v>
          </cell>
          <cell r="M183">
            <v>255309</v>
          </cell>
          <cell r="N183">
            <v>0</v>
          </cell>
          <cell r="O183">
            <v>80558</v>
          </cell>
          <cell r="P183">
            <v>702889</v>
          </cell>
          <cell r="Q183">
            <v>0</v>
          </cell>
          <cell r="R183">
            <v>1555969</v>
          </cell>
          <cell r="S183">
            <v>1596.96</v>
          </cell>
          <cell r="T183">
            <v>-5546</v>
          </cell>
          <cell r="U183">
            <v>7618.9</v>
          </cell>
          <cell r="V183">
            <v>0.8999999999996362</v>
          </cell>
          <cell r="X183">
            <v>1648.3999999999999</v>
          </cell>
          <cell r="Y183">
            <v>1326.3</v>
          </cell>
          <cell r="Z183">
            <v>322.10000000000002</v>
          </cell>
          <cell r="AB183">
            <v>16</v>
          </cell>
          <cell r="AC183">
            <v>53</v>
          </cell>
          <cell r="AD183">
            <v>478.90092592592595</v>
          </cell>
          <cell r="AE183">
            <v>152.96851851851852</v>
          </cell>
          <cell r="AF183">
            <v>236.39722222222221</v>
          </cell>
          <cell r="AG183">
            <v>0</v>
          </cell>
          <cell r="AH183">
            <v>74.590740740740742</v>
          </cell>
          <cell r="AI183">
            <v>650.82314814814811</v>
          </cell>
          <cell r="AJ183">
            <v>0</v>
          </cell>
          <cell r="AK183">
            <v>1440.7120370370371</v>
          </cell>
        </row>
        <row r="184">
          <cell r="A184">
            <v>0</v>
          </cell>
          <cell r="D184">
            <v>36979</v>
          </cell>
          <cell r="G184">
            <v>262.5</v>
          </cell>
          <cell r="H184">
            <v>285750</v>
          </cell>
          <cell r="I184">
            <v>1392.2</v>
          </cell>
          <cell r="J184">
            <v>1505158</v>
          </cell>
          <cell r="K184">
            <v>526872</v>
          </cell>
          <cell r="L184">
            <v>173928</v>
          </cell>
          <cell r="M184">
            <v>223495</v>
          </cell>
          <cell r="N184">
            <v>0</v>
          </cell>
          <cell r="O184">
            <v>112447</v>
          </cell>
          <cell r="P184">
            <v>725957</v>
          </cell>
          <cell r="Q184">
            <v>0</v>
          </cell>
          <cell r="R184">
            <v>1588771</v>
          </cell>
          <cell r="S184">
            <v>1570.34</v>
          </cell>
          <cell r="T184">
            <v>44657</v>
          </cell>
          <cell r="U184">
            <v>7655.1</v>
          </cell>
          <cell r="V184">
            <v>36.200000000000728</v>
          </cell>
          <cell r="X184">
            <v>1654.7</v>
          </cell>
          <cell r="Y184">
            <v>1322.2</v>
          </cell>
          <cell r="Z184">
            <v>332.5</v>
          </cell>
          <cell r="AB184">
            <v>16</v>
          </cell>
          <cell r="AC184">
            <v>54</v>
          </cell>
          <cell r="AD184">
            <v>487.84444444444443</v>
          </cell>
          <cell r="AE184">
            <v>161.04444444444445</v>
          </cell>
          <cell r="AF184">
            <v>206.93981481481481</v>
          </cell>
          <cell r="AG184">
            <v>0</v>
          </cell>
          <cell r="AH184">
            <v>104.11759259259259</v>
          </cell>
          <cell r="AI184">
            <v>672.18240740740737</v>
          </cell>
          <cell r="AJ184">
            <v>0</v>
          </cell>
          <cell r="AK184">
            <v>1471.0842592592592</v>
          </cell>
        </row>
        <row r="185">
          <cell r="A185">
            <v>0</v>
          </cell>
          <cell r="D185">
            <v>36980</v>
          </cell>
          <cell r="G185">
            <v>248</v>
          </cell>
          <cell r="H185">
            <v>274351</v>
          </cell>
          <cell r="I185">
            <v>1418.6</v>
          </cell>
          <cell r="J185">
            <v>1536109</v>
          </cell>
          <cell r="K185">
            <v>488899</v>
          </cell>
          <cell r="L185">
            <v>164328</v>
          </cell>
          <cell r="M185">
            <v>214441</v>
          </cell>
          <cell r="N185">
            <v>0</v>
          </cell>
          <cell r="O185">
            <v>90816</v>
          </cell>
          <cell r="P185">
            <v>681781</v>
          </cell>
          <cell r="Q185">
            <v>0</v>
          </cell>
          <cell r="R185">
            <v>1475937</v>
          </cell>
          <cell r="S185">
            <v>1570.34</v>
          </cell>
          <cell r="T185">
            <v>54248</v>
          </cell>
          <cell r="U185">
            <v>7706.9</v>
          </cell>
          <cell r="V185">
            <v>51.799999999999272</v>
          </cell>
          <cell r="X185">
            <v>1666.6</v>
          </cell>
          <cell r="Y185">
            <v>1357.6</v>
          </cell>
          <cell r="Z185">
            <v>309</v>
          </cell>
          <cell r="AB185">
            <v>17</v>
          </cell>
          <cell r="AC185">
            <v>44</v>
          </cell>
          <cell r="AD185">
            <v>452.68425925925925</v>
          </cell>
          <cell r="AE185">
            <v>152.15555555555557</v>
          </cell>
          <cell r="AF185">
            <v>198.55648148148148</v>
          </cell>
          <cell r="AG185">
            <v>0</v>
          </cell>
          <cell r="AH185">
            <v>84.088888888888889</v>
          </cell>
          <cell r="AI185">
            <v>631.27870370370374</v>
          </cell>
          <cell r="AJ185">
            <v>0</v>
          </cell>
          <cell r="AK185">
            <v>1366.6083333333333</v>
          </cell>
        </row>
        <row r="186">
          <cell r="A186">
            <v>0</v>
          </cell>
          <cell r="D186">
            <v>36981</v>
          </cell>
          <cell r="G186">
            <v>235.4</v>
          </cell>
          <cell r="H186">
            <v>260450</v>
          </cell>
          <cell r="I186">
            <v>1403.3</v>
          </cell>
          <cell r="J186">
            <v>1517924</v>
          </cell>
          <cell r="K186">
            <v>491574</v>
          </cell>
          <cell r="L186">
            <v>174180</v>
          </cell>
          <cell r="M186">
            <v>213683</v>
          </cell>
          <cell r="N186">
            <v>0</v>
          </cell>
          <cell r="O186">
            <v>102855</v>
          </cell>
          <cell r="P186">
            <v>695353</v>
          </cell>
          <cell r="Q186">
            <v>0</v>
          </cell>
          <cell r="R186">
            <v>1503465</v>
          </cell>
          <cell r="S186">
            <v>1570.34</v>
          </cell>
          <cell r="T186">
            <v>24560</v>
          </cell>
          <cell r="U186">
            <v>7727.6</v>
          </cell>
          <cell r="V186">
            <v>20.700000000000728</v>
          </cell>
          <cell r="X186">
            <v>1638.7</v>
          </cell>
          <cell r="Y186">
            <v>1344.3</v>
          </cell>
          <cell r="Z186">
            <v>294.39999999999998</v>
          </cell>
          <cell r="AB186">
            <v>16</v>
          </cell>
          <cell r="AC186">
            <v>43</v>
          </cell>
          <cell r="AD186">
            <v>455.1611111111111</v>
          </cell>
          <cell r="AE186">
            <v>161.27777777777777</v>
          </cell>
          <cell r="AF186">
            <v>197.85462962962964</v>
          </cell>
          <cell r="AG186">
            <v>0</v>
          </cell>
          <cell r="AH186">
            <v>95.236111111111114</v>
          </cell>
          <cell r="AI186">
            <v>643.84537037037035</v>
          </cell>
          <cell r="AJ186">
            <v>0</v>
          </cell>
          <cell r="AK186">
            <v>1392.0972222222222</v>
          </cell>
        </row>
        <row r="187">
          <cell r="A187">
            <v>0</v>
          </cell>
          <cell r="D187">
            <v>36982</v>
          </cell>
          <cell r="G187">
            <v>295</v>
          </cell>
          <cell r="H187">
            <v>318002</v>
          </cell>
          <cell r="I187">
            <v>1406.9</v>
          </cell>
          <cell r="J187">
            <v>1525180</v>
          </cell>
          <cell r="K187">
            <v>459378</v>
          </cell>
          <cell r="L187">
            <v>173768</v>
          </cell>
          <cell r="M187">
            <v>280252</v>
          </cell>
          <cell r="N187">
            <v>0</v>
          </cell>
          <cell r="O187">
            <v>149599</v>
          </cell>
          <cell r="P187">
            <v>744956</v>
          </cell>
          <cell r="Q187">
            <v>0</v>
          </cell>
          <cell r="R187">
            <v>1634185</v>
          </cell>
          <cell r="S187">
            <v>1570.34</v>
          </cell>
          <cell r="T187">
            <v>-2216</v>
          </cell>
          <cell r="U187">
            <v>7672</v>
          </cell>
          <cell r="V187">
            <v>-55.600000000000364</v>
          </cell>
          <cell r="X187">
            <v>1701.9</v>
          </cell>
          <cell r="Y187">
            <v>1294.9000000000001</v>
          </cell>
          <cell r="Z187">
            <v>367</v>
          </cell>
          <cell r="AA187">
            <v>40</v>
          </cell>
          <cell r="AB187">
            <v>16</v>
          </cell>
          <cell r="AC187">
            <v>56</v>
          </cell>
          <cell r="AD187">
            <v>425.35</v>
          </cell>
          <cell r="AE187">
            <v>160.8962962962963</v>
          </cell>
          <cell r="AF187">
            <v>259.49259259259259</v>
          </cell>
          <cell r="AG187">
            <v>0</v>
          </cell>
          <cell r="AH187">
            <v>138.51759259259259</v>
          </cell>
          <cell r="AI187">
            <v>689.77407407407406</v>
          </cell>
          <cell r="AJ187">
            <v>0</v>
          </cell>
          <cell r="AK187">
            <v>1513.1342592592594</v>
          </cell>
        </row>
        <row r="188">
          <cell r="A188">
            <v>0</v>
          </cell>
          <cell r="D188">
            <v>36983</v>
          </cell>
          <cell r="G188">
            <v>280.2</v>
          </cell>
          <cell r="H188">
            <v>305003</v>
          </cell>
          <cell r="I188">
            <v>1404.9</v>
          </cell>
          <cell r="J188">
            <v>1522417</v>
          </cell>
          <cell r="K188">
            <v>498703</v>
          </cell>
          <cell r="L188">
            <v>173390</v>
          </cell>
          <cell r="M188">
            <v>281796</v>
          </cell>
          <cell r="N188">
            <v>0</v>
          </cell>
          <cell r="O188">
            <v>139608</v>
          </cell>
          <cell r="P188">
            <v>720844</v>
          </cell>
          <cell r="Q188">
            <v>0</v>
          </cell>
          <cell r="R188">
            <v>1640951</v>
          </cell>
          <cell r="S188">
            <v>1570.34</v>
          </cell>
          <cell r="T188">
            <v>-7952</v>
          </cell>
          <cell r="U188">
            <v>7597.6</v>
          </cell>
          <cell r="V188">
            <v>-74.399999999999636</v>
          </cell>
          <cell r="X188">
            <v>1685.1000000000001</v>
          </cell>
          <cell r="Y188">
            <v>1291.9000000000001</v>
          </cell>
          <cell r="Z188">
            <v>353.2</v>
          </cell>
          <cell r="AA188">
            <v>40</v>
          </cell>
          <cell r="AB188">
            <v>16</v>
          </cell>
          <cell r="AC188">
            <v>57</v>
          </cell>
          <cell r="AD188">
            <v>461.76203703703703</v>
          </cell>
          <cell r="AE188">
            <v>160.5462962962963</v>
          </cell>
          <cell r="AF188">
            <v>260.92222222222222</v>
          </cell>
          <cell r="AG188">
            <v>0</v>
          </cell>
          <cell r="AH188">
            <v>129.26666666666668</v>
          </cell>
          <cell r="AI188">
            <v>667.44814814814811</v>
          </cell>
          <cell r="AJ188">
            <v>0</v>
          </cell>
          <cell r="AK188">
            <v>1519.399074074074</v>
          </cell>
        </row>
        <row r="189">
          <cell r="A189">
            <v>0</v>
          </cell>
          <cell r="D189">
            <v>36984</v>
          </cell>
          <cell r="G189">
            <v>216.8</v>
          </cell>
          <cell r="H189">
            <v>377.8</v>
          </cell>
          <cell r="I189">
            <v>1377.8</v>
          </cell>
          <cell r="J189">
            <v>1495983</v>
          </cell>
          <cell r="K189">
            <v>491957</v>
          </cell>
          <cell r="L189">
            <v>195515</v>
          </cell>
          <cell r="M189">
            <v>223414</v>
          </cell>
          <cell r="N189">
            <v>0</v>
          </cell>
          <cell r="O189">
            <v>142680</v>
          </cell>
          <cell r="P189">
            <v>752076</v>
          </cell>
          <cell r="Q189">
            <v>0</v>
          </cell>
          <cell r="R189">
            <v>1610127</v>
          </cell>
          <cell r="S189">
            <v>1570.34</v>
          </cell>
          <cell r="T189">
            <v>614</v>
          </cell>
          <cell r="U189">
            <v>7520</v>
          </cell>
          <cell r="V189">
            <v>-77.600000000000364</v>
          </cell>
          <cell r="X189">
            <v>1594.6</v>
          </cell>
          <cell r="Y189">
            <v>1255.8</v>
          </cell>
          <cell r="Z189">
            <v>298.8</v>
          </cell>
          <cell r="AA189">
            <v>40</v>
          </cell>
          <cell r="AB189">
            <v>26</v>
          </cell>
          <cell r="AC189">
            <v>56</v>
          </cell>
          <cell r="AD189">
            <v>455.51574074074074</v>
          </cell>
          <cell r="AE189">
            <v>181.03240740740742</v>
          </cell>
          <cell r="AF189">
            <v>206.86481481481482</v>
          </cell>
          <cell r="AG189">
            <v>0</v>
          </cell>
          <cell r="AH189">
            <v>132.11111111111111</v>
          </cell>
          <cell r="AI189">
            <v>696.36666666666667</v>
          </cell>
          <cell r="AJ189">
            <v>0</v>
          </cell>
          <cell r="AK189">
            <v>1490.8583333333333</v>
          </cell>
        </row>
        <row r="190">
          <cell r="A190">
            <v>0</v>
          </cell>
          <cell r="D190">
            <v>36985</v>
          </cell>
          <cell r="G190">
            <v>280.2</v>
          </cell>
          <cell r="H190">
            <v>305003</v>
          </cell>
          <cell r="I190">
            <v>1404.9</v>
          </cell>
          <cell r="J190">
            <v>1522417</v>
          </cell>
          <cell r="K190">
            <v>498703</v>
          </cell>
          <cell r="L190">
            <v>173390</v>
          </cell>
          <cell r="M190">
            <v>281796</v>
          </cell>
          <cell r="N190">
            <v>0</v>
          </cell>
          <cell r="O190">
            <v>139608</v>
          </cell>
          <cell r="P190">
            <v>720844</v>
          </cell>
          <cell r="Q190">
            <v>0</v>
          </cell>
          <cell r="R190">
            <v>1640951</v>
          </cell>
          <cell r="S190">
            <v>1570.4</v>
          </cell>
          <cell r="T190">
            <v>-7952</v>
          </cell>
          <cell r="U190">
            <v>7597.6</v>
          </cell>
          <cell r="V190">
            <v>77.600000000000364</v>
          </cell>
          <cell r="X190">
            <v>1685.1000000000001</v>
          </cell>
          <cell r="Y190">
            <v>1283.9000000000001</v>
          </cell>
          <cell r="Z190">
            <v>361.2</v>
          </cell>
          <cell r="AA190">
            <v>40</v>
          </cell>
          <cell r="AB190">
            <v>26</v>
          </cell>
          <cell r="AC190">
            <v>55</v>
          </cell>
          <cell r="AD190">
            <v>461.76203703703703</v>
          </cell>
          <cell r="AE190">
            <v>160.5462962962963</v>
          </cell>
          <cell r="AF190">
            <v>260.92222222222222</v>
          </cell>
          <cell r="AG190">
            <v>0</v>
          </cell>
          <cell r="AH190">
            <v>129.26666666666668</v>
          </cell>
          <cell r="AI190">
            <v>667.44814814814811</v>
          </cell>
          <cell r="AJ190">
            <v>0</v>
          </cell>
          <cell r="AK190">
            <v>1519.399074074074</v>
          </cell>
        </row>
        <row r="191">
          <cell r="A191">
            <v>0</v>
          </cell>
          <cell r="D191">
            <v>36986</v>
          </cell>
          <cell r="G191">
            <v>299</v>
          </cell>
          <cell r="H191">
            <v>322759</v>
          </cell>
          <cell r="I191">
            <v>1304.8</v>
          </cell>
          <cell r="J191">
            <v>1414352</v>
          </cell>
          <cell r="K191">
            <v>388163</v>
          </cell>
          <cell r="L191">
            <v>206103</v>
          </cell>
          <cell r="M191">
            <v>253935</v>
          </cell>
          <cell r="N191">
            <v>0</v>
          </cell>
          <cell r="O191">
            <v>153554</v>
          </cell>
          <cell r="P191">
            <v>717144</v>
          </cell>
          <cell r="Q191">
            <v>0</v>
          </cell>
          <cell r="R191">
            <v>1512796</v>
          </cell>
          <cell r="S191">
            <v>1570.34</v>
          </cell>
          <cell r="T191">
            <v>18986</v>
          </cell>
          <cell r="U191">
            <v>7595.7</v>
          </cell>
          <cell r="V191">
            <v>-1.9000000000005457</v>
          </cell>
          <cell r="X191">
            <v>1603.8</v>
          </cell>
          <cell r="Y191">
            <v>1180.8</v>
          </cell>
          <cell r="Z191">
            <v>383</v>
          </cell>
          <cell r="AA191">
            <v>40</v>
          </cell>
          <cell r="AB191">
            <v>26</v>
          </cell>
          <cell r="AC191">
            <v>58</v>
          </cell>
          <cell r="AD191">
            <v>359.41018518518518</v>
          </cell>
          <cell r="AE191">
            <v>190.83611111111111</v>
          </cell>
          <cell r="AF191">
            <v>235.125</v>
          </cell>
          <cell r="AG191">
            <v>0</v>
          </cell>
          <cell r="AH191">
            <v>142.17962962962963</v>
          </cell>
          <cell r="AI191">
            <v>664.02222222222224</v>
          </cell>
          <cell r="AJ191">
            <v>0</v>
          </cell>
          <cell r="AK191">
            <v>1400.7370370370372</v>
          </cell>
        </row>
        <row r="192">
          <cell r="A192">
            <v>0</v>
          </cell>
          <cell r="D192">
            <v>36987</v>
          </cell>
          <cell r="G192">
            <v>295.7</v>
          </cell>
          <cell r="H192">
            <v>313024</v>
          </cell>
          <cell r="I192">
            <v>1363</v>
          </cell>
          <cell r="J192">
            <v>1476052</v>
          </cell>
          <cell r="K192">
            <v>425481</v>
          </cell>
          <cell r="L192">
            <v>178064</v>
          </cell>
          <cell r="M192">
            <v>195991</v>
          </cell>
          <cell r="N192">
            <v>0</v>
          </cell>
          <cell r="O192">
            <v>172355</v>
          </cell>
          <cell r="P192">
            <v>737835</v>
          </cell>
          <cell r="Q192">
            <v>0</v>
          </cell>
          <cell r="R192">
            <v>1531662</v>
          </cell>
          <cell r="S192">
            <v>1520.86</v>
          </cell>
          <cell r="T192">
            <v>-740</v>
          </cell>
          <cell r="U192">
            <v>7694</v>
          </cell>
          <cell r="V192">
            <v>98.300000000000182</v>
          </cell>
          <cell r="X192">
            <v>1658.7</v>
          </cell>
          <cell r="Y192">
            <v>1239</v>
          </cell>
          <cell r="Z192">
            <v>379.7</v>
          </cell>
          <cell r="AA192">
            <v>40</v>
          </cell>
          <cell r="AB192">
            <v>26</v>
          </cell>
          <cell r="AC192">
            <v>58</v>
          </cell>
          <cell r="AD192">
            <v>393.9638888888889</v>
          </cell>
          <cell r="AE192">
            <v>164.87407407407409</v>
          </cell>
          <cell r="AF192">
            <v>181.47314814814814</v>
          </cell>
          <cell r="AG192">
            <v>0</v>
          </cell>
          <cell r="AH192">
            <v>159.58796296296296</v>
          </cell>
          <cell r="AI192">
            <v>683.18055555555554</v>
          </cell>
          <cell r="AJ192">
            <v>0</v>
          </cell>
          <cell r="AK192">
            <v>1418.2055555555555</v>
          </cell>
        </row>
        <row r="193">
          <cell r="A193">
            <v>0</v>
          </cell>
          <cell r="D193">
            <v>36988</v>
          </cell>
          <cell r="G193">
            <v>215.3</v>
          </cell>
          <cell r="H193">
            <v>200041</v>
          </cell>
          <cell r="I193">
            <v>1343.6</v>
          </cell>
          <cell r="J193">
            <v>1453964</v>
          </cell>
          <cell r="K193">
            <v>435748</v>
          </cell>
          <cell r="L193">
            <v>114512</v>
          </cell>
          <cell r="M193">
            <v>153998</v>
          </cell>
          <cell r="N193">
            <v>0</v>
          </cell>
          <cell r="O193">
            <v>152555</v>
          </cell>
          <cell r="P193">
            <v>742388</v>
          </cell>
          <cell r="Q193">
            <v>28059</v>
          </cell>
          <cell r="R193">
            <v>1512748</v>
          </cell>
          <cell r="S193">
            <v>1520.86</v>
          </cell>
          <cell r="T193">
            <v>10196</v>
          </cell>
          <cell r="U193">
            <v>7862</v>
          </cell>
          <cell r="V193">
            <v>168</v>
          </cell>
          <cell r="X193">
            <v>1558.8999999999999</v>
          </cell>
          <cell r="Y193">
            <v>1220.5999999999999</v>
          </cell>
          <cell r="Z193">
            <v>298.3</v>
          </cell>
          <cell r="AA193">
            <v>40</v>
          </cell>
          <cell r="AB193">
            <v>26</v>
          </cell>
          <cell r="AC193">
            <v>57</v>
          </cell>
          <cell r="AD193">
            <v>403.47037037037035</v>
          </cell>
          <cell r="AE193">
            <v>106.02962962962962</v>
          </cell>
          <cell r="AF193">
            <v>142.59074074074073</v>
          </cell>
          <cell r="AG193">
            <v>0</v>
          </cell>
          <cell r="AH193">
            <v>141.25462962962962</v>
          </cell>
          <cell r="AI193">
            <v>687.39629629629633</v>
          </cell>
          <cell r="AJ193">
            <v>25.980555555555554</v>
          </cell>
          <cell r="AK193">
            <v>1400.6925925925927</v>
          </cell>
        </row>
        <row r="194">
          <cell r="A194">
            <v>0</v>
          </cell>
          <cell r="D194">
            <v>36989</v>
          </cell>
          <cell r="G194">
            <v>284.7</v>
          </cell>
          <cell r="H194">
            <v>307657</v>
          </cell>
          <cell r="I194">
            <v>1301.5999999999999</v>
          </cell>
          <cell r="J194">
            <v>1409375</v>
          </cell>
          <cell r="K194">
            <v>463179</v>
          </cell>
          <cell r="L194">
            <v>114512</v>
          </cell>
          <cell r="M194">
            <v>138315</v>
          </cell>
          <cell r="N194">
            <v>0</v>
          </cell>
          <cell r="O194">
            <v>160898</v>
          </cell>
          <cell r="P194">
            <v>783007</v>
          </cell>
          <cell r="Q194">
            <v>0</v>
          </cell>
          <cell r="R194">
            <v>1545399</v>
          </cell>
          <cell r="S194">
            <v>1520.86</v>
          </cell>
          <cell r="T194">
            <v>25123</v>
          </cell>
          <cell r="U194">
            <v>7786</v>
          </cell>
          <cell r="V194">
            <v>-76</v>
          </cell>
          <cell r="X194">
            <v>1586.3</v>
          </cell>
          <cell r="Y194">
            <v>1177.5999999999999</v>
          </cell>
          <cell r="Z194">
            <v>368.7</v>
          </cell>
          <cell r="AA194">
            <v>40</v>
          </cell>
          <cell r="AB194">
            <v>26</v>
          </cell>
          <cell r="AC194">
            <v>58</v>
          </cell>
          <cell r="AD194">
            <v>428.86944444444447</v>
          </cell>
          <cell r="AE194">
            <v>106.02962962962962</v>
          </cell>
          <cell r="AF194">
            <v>128.06944444444446</v>
          </cell>
          <cell r="AG194">
            <v>0</v>
          </cell>
          <cell r="AH194">
            <v>148.97962962962964</v>
          </cell>
          <cell r="AI194">
            <v>725.0064814814815</v>
          </cell>
          <cell r="AJ194">
            <v>0</v>
          </cell>
          <cell r="AK194">
            <v>1430.9250000000002</v>
          </cell>
        </row>
        <row r="195">
          <cell r="A195">
            <v>0</v>
          </cell>
          <cell r="D195">
            <v>36990</v>
          </cell>
          <cell r="G195">
            <v>180.8</v>
          </cell>
          <cell r="H195">
            <v>194424</v>
          </cell>
          <cell r="I195">
            <v>1373.4</v>
          </cell>
          <cell r="J195">
            <v>1489350</v>
          </cell>
          <cell r="K195">
            <v>504031</v>
          </cell>
          <cell r="L195">
            <v>108612</v>
          </cell>
          <cell r="M195">
            <v>138104</v>
          </cell>
          <cell r="N195">
            <v>0</v>
          </cell>
          <cell r="O195">
            <v>179878</v>
          </cell>
          <cell r="P195">
            <v>779316</v>
          </cell>
          <cell r="Q195">
            <v>0</v>
          </cell>
          <cell r="R195">
            <v>1601329</v>
          </cell>
          <cell r="S195">
            <v>1520.86</v>
          </cell>
          <cell r="T195">
            <v>10371</v>
          </cell>
          <cell r="U195">
            <v>7698.3</v>
          </cell>
          <cell r="V195">
            <v>-87.699999999999818</v>
          </cell>
          <cell r="X195">
            <v>1554.2</v>
          </cell>
          <cell r="Y195">
            <v>1240.4000000000001</v>
          </cell>
          <cell r="Z195">
            <v>273.8</v>
          </cell>
          <cell r="AA195">
            <v>40</v>
          </cell>
          <cell r="AB195">
            <v>26</v>
          </cell>
          <cell r="AC195">
            <v>67</v>
          </cell>
          <cell r="AD195">
            <v>466.69537037037037</v>
          </cell>
          <cell r="AE195">
            <v>100.56666666666666</v>
          </cell>
          <cell r="AF195">
            <v>127.87407407407407</v>
          </cell>
          <cell r="AG195">
            <v>0</v>
          </cell>
          <cell r="AH195">
            <v>166.55370370370369</v>
          </cell>
          <cell r="AI195">
            <v>721.58888888888885</v>
          </cell>
          <cell r="AJ195">
            <v>0</v>
          </cell>
          <cell r="AK195">
            <v>1482.7120370370371</v>
          </cell>
        </row>
        <row r="196">
          <cell r="A196">
            <v>0</v>
          </cell>
          <cell r="D196">
            <v>36991</v>
          </cell>
          <cell r="G196">
            <v>214</v>
          </cell>
          <cell r="H196">
            <v>233487</v>
          </cell>
          <cell r="I196">
            <v>1352.5</v>
          </cell>
          <cell r="J196">
            <v>1465873</v>
          </cell>
          <cell r="K196">
            <v>455890</v>
          </cell>
          <cell r="L196">
            <v>101528</v>
          </cell>
          <cell r="M196">
            <v>143997</v>
          </cell>
          <cell r="N196">
            <v>0</v>
          </cell>
          <cell r="O196">
            <v>169381</v>
          </cell>
          <cell r="P196">
            <v>701506</v>
          </cell>
          <cell r="Q196">
            <v>13632</v>
          </cell>
          <cell r="R196">
            <v>1484406</v>
          </cell>
          <cell r="S196">
            <v>1520.86</v>
          </cell>
          <cell r="T196">
            <v>-876</v>
          </cell>
          <cell r="U196">
            <v>7701.5</v>
          </cell>
          <cell r="V196">
            <v>3.1999999999998181</v>
          </cell>
          <cell r="X196">
            <v>1566.5</v>
          </cell>
          <cell r="Y196">
            <v>1225.5</v>
          </cell>
          <cell r="Z196">
            <v>301</v>
          </cell>
          <cell r="AA196">
            <v>40</v>
          </cell>
          <cell r="AB196">
            <v>20</v>
          </cell>
          <cell r="AC196">
            <v>67</v>
          </cell>
          <cell r="AD196">
            <v>422.12037037037038</v>
          </cell>
          <cell r="AE196">
            <v>94.007407407407413</v>
          </cell>
          <cell r="AF196">
            <v>133.33055555555555</v>
          </cell>
          <cell r="AG196">
            <v>0</v>
          </cell>
          <cell r="AH196">
            <v>156.83425925925926</v>
          </cell>
          <cell r="AI196">
            <v>649.54259259259254</v>
          </cell>
          <cell r="AJ196">
            <v>12.622222222222222</v>
          </cell>
          <cell r="AK196">
            <v>1374.4499999999998</v>
          </cell>
        </row>
        <row r="197">
          <cell r="A197">
            <v>0</v>
          </cell>
          <cell r="D197">
            <v>36992</v>
          </cell>
          <cell r="G197">
            <v>200.3</v>
          </cell>
          <cell r="H197">
            <v>217409</v>
          </cell>
          <cell r="I197">
            <v>1308.7</v>
          </cell>
          <cell r="J197">
            <v>1422517</v>
          </cell>
          <cell r="K197">
            <v>436869</v>
          </cell>
          <cell r="L197">
            <v>111840</v>
          </cell>
          <cell r="M197">
            <v>157657</v>
          </cell>
          <cell r="N197">
            <v>0</v>
          </cell>
          <cell r="O197">
            <v>183108</v>
          </cell>
          <cell r="P197">
            <v>671204</v>
          </cell>
          <cell r="Q197">
            <v>19479</v>
          </cell>
          <cell r="R197">
            <v>1468317</v>
          </cell>
          <cell r="S197">
            <v>1597.36</v>
          </cell>
          <cell r="T197">
            <v>-112</v>
          </cell>
          <cell r="U197">
            <v>7616.3</v>
          </cell>
          <cell r="V197">
            <v>-85.199999999999818</v>
          </cell>
          <cell r="X197">
            <v>1509</v>
          </cell>
          <cell r="Y197">
            <v>1180.7</v>
          </cell>
          <cell r="Z197">
            <v>288.3</v>
          </cell>
          <cell r="AA197">
            <v>40</v>
          </cell>
          <cell r="AB197">
            <v>20</v>
          </cell>
          <cell r="AC197">
            <v>68</v>
          </cell>
          <cell r="AD197">
            <v>404.50833333333333</v>
          </cell>
          <cell r="AE197">
            <v>103.55555555555556</v>
          </cell>
          <cell r="AF197">
            <v>145.9787037037037</v>
          </cell>
          <cell r="AG197">
            <v>0</v>
          </cell>
          <cell r="AH197">
            <v>169.54444444444445</v>
          </cell>
          <cell r="AI197">
            <v>621.48518518518517</v>
          </cell>
          <cell r="AJ197">
            <v>18.036111111111111</v>
          </cell>
          <cell r="AK197">
            <v>1359.5527777777775</v>
          </cell>
        </row>
        <row r="198">
          <cell r="A198">
            <v>0</v>
          </cell>
          <cell r="D198">
            <v>36993</v>
          </cell>
          <cell r="G198">
            <v>197.8</v>
          </cell>
          <cell r="H198">
            <v>214320</v>
          </cell>
          <cell r="I198">
            <v>1379.5</v>
          </cell>
          <cell r="J198">
            <v>1495002</v>
          </cell>
          <cell r="K198">
            <v>525475</v>
          </cell>
          <cell r="L198">
            <v>121191</v>
          </cell>
          <cell r="M198">
            <v>236675</v>
          </cell>
          <cell r="N198">
            <v>0</v>
          </cell>
          <cell r="O198">
            <v>137505</v>
          </cell>
          <cell r="P198">
            <v>756489</v>
          </cell>
          <cell r="Q198">
            <v>14917</v>
          </cell>
          <cell r="R198">
            <v>1671061</v>
          </cell>
          <cell r="S198">
            <v>1597.36</v>
          </cell>
          <cell r="T198">
            <v>7511</v>
          </cell>
          <cell r="U198">
            <v>7456.9</v>
          </cell>
          <cell r="V198">
            <v>-159.40000000000055</v>
          </cell>
          <cell r="X198">
            <v>1577.3</v>
          </cell>
          <cell r="Y198">
            <v>1251.5</v>
          </cell>
          <cell r="Z198">
            <v>285.8</v>
          </cell>
          <cell r="AA198">
            <v>40</v>
          </cell>
          <cell r="AB198">
            <v>20</v>
          </cell>
          <cell r="AC198">
            <v>68</v>
          </cell>
          <cell r="AD198">
            <v>486.55092592592592</v>
          </cell>
          <cell r="AE198">
            <v>112.21388888888889</v>
          </cell>
          <cell r="AF198">
            <v>219.1435185185185</v>
          </cell>
          <cell r="AG198">
            <v>0</v>
          </cell>
          <cell r="AH198">
            <v>127.31944444444444</v>
          </cell>
          <cell r="AI198">
            <v>700.45277777777778</v>
          </cell>
          <cell r="AJ198">
            <v>13.812037037037037</v>
          </cell>
          <cell r="AK198">
            <v>1547.2787037037037</v>
          </cell>
        </row>
        <row r="199">
          <cell r="A199">
            <v>0</v>
          </cell>
          <cell r="D199">
            <v>36994</v>
          </cell>
          <cell r="G199">
            <v>213.6</v>
          </cell>
          <cell r="H199">
            <v>233922</v>
          </cell>
          <cell r="I199">
            <v>1394.3</v>
          </cell>
          <cell r="J199">
            <v>1510148</v>
          </cell>
          <cell r="K199">
            <v>473778</v>
          </cell>
          <cell r="L199">
            <v>122389</v>
          </cell>
          <cell r="M199">
            <v>223347</v>
          </cell>
          <cell r="N199">
            <v>0</v>
          </cell>
          <cell r="O199">
            <v>160016</v>
          </cell>
          <cell r="P199">
            <v>767106</v>
          </cell>
          <cell r="Q199">
            <v>0</v>
          </cell>
          <cell r="R199">
            <v>1624247</v>
          </cell>
          <cell r="S199">
            <v>1574.23</v>
          </cell>
          <cell r="T199">
            <v>-4046</v>
          </cell>
          <cell r="U199">
            <v>7391.6</v>
          </cell>
          <cell r="V199">
            <v>-65.299999999999272</v>
          </cell>
          <cell r="X199">
            <v>1607.8999999999999</v>
          </cell>
          <cell r="Y199">
            <v>1286.3</v>
          </cell>
          <cell r="Z199">
            <v>281.60000000000002</v>
          </cell>
          <cell r="AA199">
            <v>40</v>
          </cell>
          <cell r="AB199">
            <v>20</v>
          </cell>
          <cell r="AC199">
            <v>48</v>
          </cell>
          <cell r="AD199">
            <v>438.68333333333334</v>
          </cell>
          <cell r="AE199">
            <v>113.32314814814815</v>
          </cell>
          <cell r="AF199">
            <v>206.80277777777778</v>
          </cell>
          <cell r="AG199">
            <v>0</v>
          </cell>
          <cell r="AH199">
            <v>148.16296296296295</v>
          </cell>
          <cell r="AI199">
            <v>710.2833333333333</v>
          </cell>
          <cell r="AJ199">
            <v>0</v>
          </cell>
          <cell r="AK199">
            <v>1503.9324074074073</v>
          </cell>
        </row>
        <row r="200">
          <cell r="A200">
            <v>0</v>
          </cell>
          <cell r="D200">
            <v>36995</v>
          </cell>
          <cell r="G200">
            <v>220.6</v>
          </cell>
          <cell r="H200">
            <v>240669</v>
          </cell>
          <cell r="I200">
            <v>1381.3</v>
          </cell>
          <cell r="J200">
            <v>1496706</v>
          </cell>
          <cell r="K200">
            <v>425557</v>
          </cell>
          <cell r="L200">
            <v>122389</v>
          </cell>
          <cell r="M200">
            <v>228644</v>
          </cell>
          <cell r="N200">
            <v>0</v>
          </cell>
          <cell r="O200">
            <v>159429</v>
          </cell>
          <cell r="P200">
            <v>703682</v>
          </cell>
          <cell r="Q200">
            <v>0</v>
          </cell>
          <cell r="R200">
            <v>1517312</v>
          </cell>
          <cell r="S200">
            <v>1574.23</v>
          </cell>
          <cell r="T200">
            <v>-6284</v>
          </cell>
          <cell r="U200">
            <v>7403.1</v>
          </cell>
          <cell r="V200">
            <v>11.5</v>
          </cell>
          <cell r="X200">
            <v>1601.8999999999999</v>
          </cell>
          <cell r="Y200">
            <v>1274.3</v>
          </cell>
          <cell r="Z200">
            <v>287.60000000000002</v>
          </cell>
          <cell r="AA200">
            <v>40</v>
          </cell>
          <cell r="AB200">
            <v>20</v>
          </cell>
          <cell r="AC200">
            <v>47</v>
          </cell>
          <cell r="AD200">
            <v>394.03425925925927</v>
          </cell>
          <cell r="AE200">
            <v>113.32314814814815</v>
          </cell>
          <cell r="AF200">
            <v>211.7074074074074</v>
          </cell>
          <cell r="AG200">
            <v>0</v>
          </cell>
          <cell r="AH200">
            <v>147.61944444444444</v>
          </cell>
          <cell r="AI200">
            <v>651.55740740740737</v>
          </cell>
          <cell r="AJ200">
            <v>0</v>
          </cell>
          <cell r="AK200">
            <v>1404.9185185185183</v>
          </cell>
        </row>
        <row r="201">
          <cell r="A201">
            <v>0</v>
          </cell>
          <cell r="D201">
            <v>36996</v>
          </cell>
          <cell r="G201">
            <v>218.3</v>
          </cell>
          <cell r="H201">
            <v>233576</v>
          </cell>
          <cell r="I201">
            <v>1379.5</v>
          </cell>
          <cell r="J201">
            <v>1498317</v>
          </cell>
          <cell r="K201">
            <v>428945</v>
          </cell>
          <cell r="L201">
            <v>121740</v>
          </cell>
          <cell r="M201">
            <v>224502</v>
          </cell>
          <cell r="N201">
            <v>0</v>
          </cell>
          <cell r="O201">
            <v>159402</v>
          </cell>
          <cell r="P201">
            <v>742896</v>
          </cell>
          <cell r="Q201">
            <v>0</v>
          </cell>
          <cell r="R201">
            <v>1555745</v>
          </cell>
          <cell r="S201">
            <v>1574.23</v>
          </cell>
          <cell r="T201">
            <v>-5672</v>
          </cell>
          <cell r="U201">
            <v>7384.9</v>
          </cell>
          <cell r="V201">
            <v>-18.200000000000728</v>
          </cell>
          <cell r="X201">
            <v>1597.8</v>
          </cell>
          <cell r="Y201">
            <v>1273.5</v>
          </cell>
          <cell r="Z201">
            <v>284.3</v>
          </cell>
          <cell r="AA201">
            <v>40</v>
          </cell>
          <cell r="AB201">
            <v>20</v>
          </cell>
          <cell r="AC201">
            <v>46</v>
          </cell>
          <cell r="AD201">
            <v>397.1712962962963</v>
          </cell>
          <cell r="AE201">
            <v>112.72222222222223</v>
          </cell>
          <cell r="AF201">
            <v>207.87222222222223</v>
          </cell>
          <cell r="AG201">
            <v>0</v>
          </cell>
          <cell r="AH201">
            <v>147.59444444444443</v>
          </cell>
          <cell r="AI201">
            <v>687.86666666666667</v>
          </cell>
          <cell r="AJ201">
            <v>0</v>
          </cell>
          <cell r="AK201">
            <v>1440.5046296296296</v>
          </cell>
        </row>
        <row r="202">
          <cell r="A202">
            <v>0</v>
          </cell>
          <cell r="D202">
            <v>36997</v>
          </cell>
          <cell r="G202">
            <v>219.4</v>
          </cell>
          <cell r="H202">
            <v>235724</v>
          </cell>
          <cell r="I202">
            <v>1378.5</v>
          </cell>
          <cell r="J202">
            <v>1497075</v>
          </cell>
          <cell r="K202">
            <v>445358</v>
          </cell>
          <cell r="L202">
            <v>122389</v>
          </cell>
          <cell r="M202">
            <v>222374</v>
          </cell>
          <cell r="N202">
            <v>0</v>
          </cell>
          <cell r="O202">
            <v>149763</v>
          </cell>
          <cell r="P202">
            <v>743237</v>
          </cell>
          <cell r="Q202">
            <v>0</v>
          </cell>
          <cell r="R202">
            <v>1560732</v>
          </cell>
          <cell r="S202">
            <v>1574.2</v>
          </cell>
          <cell r="T202">
            <v>3836</v>
          </cell>
          <cell r="U202">
            <v>7412</v>
          </cell>
          <cell r="V202">
            <v>27.100000000000364</v>
          </cell>
          <cell r="X202">
            <v>1597.9</v>
          </cell>
          <cell r="Y202">
            <v>1273.5</v>
          </cell>
          <cell r="Z202">
            <v>284.39999999999998</v>
          </cell>
          <cell r="AA202">
            <v>40</v>
          </cell>
          <cell r="AB202">
            <v>19</v>
          </cell>
          <cell r="AC202">
            <v>46</v>
          </cell>
          <cell r="AD202">
            <v>412.3685185185185</v>
          </cell>
          <cell r="AE202">
            <v>113.32314814814815</v>
          </cell>
          <cell r="AF202">
            <v>205.90185185185186</v>
          </cell>
          <cell r="AG202">
            <v>0</v>
          </cell>
          <cell r="AH202">
            <v>138.66944444444445</v>
          </cell>
          <cell r="AI202">
            <v>688.18240740740737</v>
          </cell>
          <cell r="AJ202">
            <v>0</v>
          </cell>
          <cell r="AK202">
            <v>1445.122222222222</v>
          </cell>
        </row>
        <row r="203">
          <cell r="A203">
            <v>0</v>
          </cell>
          <cell r="D203">
            <v>36998</v>
          </cell>
          <cell r="G203">
            <v>236.3</v>
          </cell>
          <cell r="H203">
            <v>253848</v>
          </cell>
          <cell r="I203">
            <v>1405.5</v>
          </cell>
          <cell r="J203">
            <v>1524961</v>
          </cell>
          <cell r="K203">
            <v>444706</v>
          </cell>
          <cell r="L203">
            <v>114212</v>
          </cell>
          <cell r="M203">
            <v>237495</v>
          </cell>
          <cell r="N203">
            <v>0</v>
          </cell>
          <cell r="O203">
            <v>134269</v>
          </cell>
          <cell r="P203">
            <v>767367</v>
          </cell>
          <cell r="Q203">
            <v>0</v>
          </cell>
          <cell r="R203">
            <v>1583837</v>
          </cell>
          <cell r="S203">
            <v>1574.23</v>
          </cell>
          <cell r="T203">
            <v>17706</v>
          </cell>
          <cell r="U203">
            <v>7418.1</v>
          </cell>
          <cell r="V203">
            <v>6.1000000000003638</v>
          </cell>
          <cell r="X203">
            <v>1641.8</v>
          </cell>
          <cell r="Y203">
            <v>1287.5</v>
          </cell>
          <cell r="Z203">
            <v>314.3</v>
          </cell>
          <cell r="AA203">
            <v>40</v>
          </cell>
          <cell r="AB203">
            <v>20</v>
          </cell>
          <cell r="AC203">
            <v>58</v>
          </cell>
          <cell r="AD203">
            <v>411.76481481481483</v>
          </cell>
          <cell r="AE203">
            <v>105.75185185185185</v>
          </cell>
          <cell r="AF203">
            <v>219.90277777777777</v>
          </cell>
          <cell r="AG203">
            <v>0</v>
          </cell>
          <cell r="AH203">
            <v>124.32314814814815</v>
          </cell>
          <cell r="AI203">
            <v>710.52499999999998</v>
          </cell>
          <cell r="AJ203">
            <v>0</v>
          </cell>
          <cell r="AK203">
            <v>1466.5157407407407</v>
          </cell>
        </row>
        <row r="204">
          <cell r="A204">
            <v>0</v>
          </cell>
          <cell r="D204">
            <v>36999</v>
          </cell>
          <cell r="G204">
            <v>189</v>
          </cell>
          <cell r="H204">
            <v>188061</v>
          </cell>
          <cell r="I204">
            <v>1372.1</v>
          </cell>
          <cell r="J204">
            <v>1492356</v>
          </cell>
          <cell r="K204">
            <v>363415</v>
          </cell>
          <cell r="L204">
            <v>165766</v>
          </cell>
          <cell r="M204">
            <v>212048</v>
          </cell>
          <cell r="N204">
            <v>0</v>
          </cell>
          <cell r="O204">
            <v>144609</v>
          </cell>
          <cell r="P204">
            <v>558319</v>
          </cell>
          <cell r="Q204">
            <v>0</v>
          </cell>
          <cell r="R204">
            <v>1278391</v>
          </cell>
          <cell r="S204">
            <v>1574.23</v>
          </cell>
          <cell r="T204">
            <v>-11816</v>
          </cell>
          <cell r="U204">
            <v>7661.2</v>
          </cell>
          <cell r="V204">
            <v>243.09999999999945</v>
          </cell>
          <cell r="X204">
            <v>1561.1</v>
          </cell>
          <cell r="Y204">
            <v>1253.0999999999999</v>
          </cell>
          <cell r="Z204">
            <v>268</v>
          </cell>
          <cell r="AA204">
            <v>40</v>
          </cell>
          <cell r="AB204">
            <v>20</v>
          </cell>
          <cell r="AC204">
            <v>59</v>
          </cell>
          <cell r="AD204">
            <v>336.49537037037038</v>
          </cell>
          <cell r="AE204">
            <v>153.48703703703703</v>
          </cell>
          <cell r="AF204">
            <v>196.34074074074073</v>
          </cell>
          <cell r="AG204">
            <v>0</v>
          </cell>
          <cell r="AH204">
            <v>133.89722222222221</v>
          </cell>
          <cell r="AI204">
            <v>516.96203703703702</v>
          </cell>
          <cell r="AJ204">
            <v>0</v>
          </cell>
          <cell r="AK204">
            <v>1183.6953703703705</v>
          </cell>
        </row>
        <row r="205">
          <cell r="A205">
            <v>0</v>
          </cell>
          <cell r="D205">
            <v>37000</v>
          </cell>
          <cell r="G205">
            <v>230.5</v>
          </cell>
          <cell r="H205">
            <v>245215</v>
          </cell>
          <cell r="I205">
            <v>1412.9</v>
          </cell>
          <cell r="J205">
            <v>1538160</v>
          </cell>
          <cell r="K205">
            <v>412719</v>
          </cell>
          <cell r="L205">
            <v>192027</v>
          </cell>
          <cell r="M205">
            <v>144636</v>
          </cell>
          <cell r="N205">
            <v>0</v>
          </cell>
          <cell r="O205">
            <v>118350</v>
          </cell>
          <cell r="P205">
            <v>765569</v>
          </cell>
          <cell r="Q205">
            <v>0</v>
          </cell>
          <cell r="R205">
            <v>1441274</v>
          </cell>
          <cell r="S205">
            <v>1551.37</v>
          </cell>
          <cell r="T205">
            <v>-35686</v>
          </cell>
          <cell r="U205">
            <v>7573.1</v>
          </cell>
          <cell r="V205">
            <v>-88.099999999999454</v>
          </cell>
          <cell r="X205">
            <v>1643.4</v>
          </cell>
          <cell r="Y205">
            <v>1313.9</v>
          </cell>
          <cell r="Z205">
            <v>289.5</v>
          </cell>
          <cell r="AA205">
            <v>40</v>
          </cell>
          <cell r="AB205">
            <v>0</v>
          </cell>
          <cell r="AC205">
            <v>59</v>
          </cell>
          <cell r="AD205">
            <v>382.14722222222224</v>
          </cell>
          <cell r="AE205">
            <v>177.80277777777778</v>
          </cell>
          <cell r="AF205">
            <v>133.92222222222222</v>
          </cell>
          <cell r="AG205">
            <v>0</v>
          </cell>
          <cell r="AH205">
            <v>109.58333333333333</v>
          </cell>
          <cell r="AI205">
            <v>708.86018518518517</v>
          </cell>
          <cell r="AJ205">
            <v>0</v>
          </cell>
          <cell r="AK205">
            <v>1334.512962962963</v>
          </cell>
        </row>
        <row r="206">
          <cell r="A206">
            <v>0</v>
          </cell>
          <cell r="D206">
            <v>37001</v>
          </cell>
          <cell r="G206">
            <v>215.8</v>
          </cell>
          <cell r="H206">
            <v>233002</v>
          </cell>
          <cell r="I206">
            <v>1402.2</v>
          </cell>
          <cell r="J206">
            <v>1521337</v>
          </cell>
          <cell r="K206">
            <v>435566</v>
          </cell>
          <cell r="L206">
            <v>205027</v>
          </cell>
          <cell r="M206">
            <v>131652</v>
          </cell>
          <cell r="N206">
            <v>0</v>
          </cell>
          <cell r="O206">
            <v>121005</v>
          </cell>
          <cell r="P206">
            <v>752687</v>
          </cell>
          <cell r="Q206">
            <v>0</v>
          </cell>
          <cell r="R206">
            <v>1440910</v>
          </cell>
          <cell r="S206">
            <v>1551.37</v>
          </cell>
          <cell r="T206">
            <v>8751</v>
          </cell>
          <cell r="U206">
            <v>7622</v>
          </cell>
          <cell r="V206">
            <v>48.899999999999636</v>
          </cell>
          <cell r="X206">
            <v>1618</v>
          </cell>
          <cell r="Y206">
            <v>1308.2</v>
          </cell>
          <cell r="Z206">
            <v>269.8</v>
          </cell>
          <cell r="AA206">
            <v>40</v>
          </cell>
          <cell r="AB206">
            <v>0</v>
          </cell>
          <cell r="AC206">
            <v>54</v>
          </cell>
          <cell r="AD206">
            <v>403.30185185185184</v>
          </cell>
          <cell r="AE206">
            <v>189.83981481481482</v>
          </cell>
          <cell r="AF206">
            <v>121.9</v>
          </cell>
          <cell r="AG206">
            <v>0</v>
          </cell>
          <cell r="AH206">
            <v>112.04166666666667</v>
          </cell>
          <cell r="AI206">
            <v>696.93240740740737</v>
          </cell>
          <cell r="AJ206">
            <v>0</v>
          </cell>
          <cell r="AK206">
            <v>1334.1759259259256</v>
          </cell>
        </row>
        <row r="207">
          <cell r="A207">
            <v>0</v>
          </cell>
          <cell r="D207">
            <v>37002</v>
          </cell>
          <cell r="G207">
            <v>206</v>
          </cell>
          <cell r="H207">
            <v>206846</v>
          </cell>
          <cell r="I207">
            <v>1398</v>
          </cell>
          <cell r="J207">
            <v>1516942</v>
          </cell>
          <cell r="K207">
            <v>437772</v>
          </cell>
          <cell r="L207">
            <v>233897</v>
          </cell>
          <cell r="M207">
            <v>131864</v>
          </cell>
          <cell r="N207">
            <v>0</v>
          </cell>
          <cell r="O207">
            <v>121127</v>
          </cell>
          <cell r="P207">
            <v>746003</v>
          </cell>
          <cell r="Q207">
            <v>0</v>
          </cell>
          <cell r="R207">
            <v>1436766</v>
          </cell>
          <cell r="S207">
            <v>1551.37</v>
          </cell>
          <cell r="T207">
            <v>-16528</v>
          </cell>
          <cell r="U207">
            <v>7673</v>
          </cell>
          <cell r="V207">
            <v>51</v>
          </cell>
          <cell r="X207">
            <v>1604</v>
          </cell>
          <cell r="Y207">
            <v>1312</v>
          </cell>
          <cell r="Z207">
            <v>252</v>
          </cell>
          <cell r="AA207">
            <v>40</v>
          </cell>
          <cell r="AB207">
            <v>0</v>
          </cell>
          <cell r="AC207">
            <v>46</v>
          </cell>
          <cell r="AD207">
            <v>405.34444444444443</v>
          </cell>
          <cell r="AE207">
            <v>216.57129629629631</v>
          </cell>
          <cell r="AF207">
            <v>122.0962962962963</v>
          </cell>
          <cell r="AG207">
            <v>0</v>
          </cell>
          <cell r="AH207">
            <v>112.15462962962962</v>
          </cell>
          <cell r="AI207">
            <v>690.7435185185185</v>
          </cell>
          <cell r="AJ207">
            <v>0</v>
          </cell>
          <cell r="AK207">
            <v>1330.3388888888887</v>
          </cell>
        </row>
        <row r="208">
          <cell r="A208">
            <v>0</v>
          </cell>
          <cell r="D208">
            <v>37003</v>
          </cell>
          <cell r="G208">
            <v>210.9</v>
          </cell>
          <cell r="H208">
            <v>221446</v>
          </cell>
          <cell r="I208">
            <v>1405.5</v>
          </cell>
          <cell r="J208">
            <v>1524996</v>
          </cell>
          <cell r="K208">
            <v>424353</v>
          </cell>
          <cell r="L208">
            <v>234696</v>
          </cell>
          <cell r="M208">
            <v>129037</v>
          </cell>
          <cell r="N208">
            <v>0</v>
          </cell>
          <cell r="O208">
            <v>129222</v>
          </cell>
          <cell r="P208">
            <v>748447</v>
          </cell>
          <cell r="Q208">
            <v>0</v>
          </cell>
          <cell r="R208">
            <v>1431059</v>
          </cell>
          <cell r="S208">
            <v>1551.37</v>
          </cell>
          <cell r="T208">
            <v>1127</v>
          </cell>
          <cell r="U208">
            <v>7719.4</v>
          </cell>
          <cell r="V208">
            <v>46.399999999999636</v>
          </cell>
          <cell r="X208">
            <v>1616.4</v>
          </cell>
          <cell r="Y208">
            <v>1319.5</v>
          </cell>
          <cell r="Z208">
            <v>256.89999999999998</v>
          </cell>
          <cell r="AA208">
            <v>40</v>
          </cell>
          <cell r="AB208">
            <v>0</v>
          </cell>
          <cell r="AC208">
            <v>46</v>
          </cell>
          <cell r="AD208">
            <v>392.91944444444442</v>
          </cell>
          <cell r="AE208">
            <v>217.3111111111111</v>
          </cell>
          <cell r="AF208">
            <v>119.4787037037037</v>
          </cell>
          <cell r="AG208">
            <v>0</v>
          </cell>
          <cell r="AH208">
            <v>119.65</v>
          </cell>
          <cell r="AI208">
            <v>693.0064814814815</v>
          </cell>
          <cell r="AJ208">
            <v>0</v>
          </cell>
          <cell r="AK208">
            <v>1325.0546296296295</v>
          </cell>
        </row>
        <row r="209">
          <cell r="A209">
            <v>0</v>
          </cell>
          <cell r="D209">
            <v>37004</v>
          </cell>
          <cell r="G209">
            <v>207.5</v>
          </cell>
          <cell r="H209">
            <v>220785</v>
          </cell>
          <cell r="I209">
            <v>1390.1</v>
          </cell>
          <cell r="J209">
            <v>1508862</v>
          </cell>
          <cell r="K209">
            <v>425887</v>
          </cell>
          <cell r="L209">
            <v>234696</v>
          </cell>
          <cell r="M209">
            <v>129070</v>
          </cell>
          <cell r="N209">
            <v>42016</v>
          </cell>
          <cell r="O209">
            <v>119707</v>
          </cell>
          <cell r="P209">
            <v>713882</v>
          </cell>
          <cell r="Q209">
            <v>0</v>
          </cell>
          <cell r="R209">
            <v>1430562</v>
          </cell>
          <cell r="S209">
            <v>1551.37</v>
          </cell>
          <cell r="T209">
            <v>-6119</v>
          </cell>
          <cell r="U209">
            <v>7781</v>
          </cell>
          <cell r="V209">
            <v>61.600000000000364</v>
          </cell>
          <cell r="X209">
            <v>1597.6</v>
          </cell>
          <cell r="Y209">
            <v>1304.0999999999999</v>
          </cell>
          <cell r="Z209">
            <v>253.5</v>
          </cell>
          <cell r="AA209">
            <v>40</v>
          </cell>
          <cell r="AB209">
            <v>0</v>
          </cell>
          <cell r="AC209">
            <v>46</v>
          </cell>
          <cell r="AD209">
            <v>394.33981481481482</v>
          </cell>
          <cell r="AE209">
            <v>217.3111111111111</v>
          </cell>
          <cell r="AF209">
            <v>119.50925925925925</v>
          </cell>
          <cell r="AG209">
            <v>38.903703703703705</v>
          </cell>
          <cell r="AH209">
            <v>110.83981481481482</v>
          </cell>
          <cell r="AI209">
            <v>661.00185185185182</v>
          </cell>
          <cell r="AJ209">
            <v>0</v>
          </cell>
          <cell r="AK209">
            <v>1324.5944444444444</v>
          </cell>
        </row>
        <row r="210">
          <cell r="A210">
            <v>0</v>
          </cell>
          <cell r="D210">
            <v>37005</v>
          </cell>
          <cell r="G210">
            <v>207.2</v>
          </cell>
          <cell r="H210">
            <v>221075</v>
          </cell>
          <cell r="I210">
            <v>1319.2</v>
          </cell>
          <cell r="J210">
            <v>1429351</v>
          </cell>
          <cell r="K210">
            <v>465854</v>
          </cell>
          <cell r="L210">
            <v>203460</v>
          </cell>
          <cell r="M210">
            <v>151920</v>
          </cell>
          <cell r="N210">
            <v>43706</v>
          </cell>
          <cell r="O210">
            <v>70756</v>
          </cell>
          <cell r="P210">
            <v>710695</v>
          </cell>
          <cell r="Q210">
            <v>0</v>
          </cell>
          <cell r="R210">
            <v>1442931</v>
          </cell>
          <cell r="S210">
            <v>1598.83</v>
          </cell>
          <cell r="T210">
            <v>-9076</v>
          </cell>
          <cell r="U210">
            <v>7734.1</v>
          </cell>
          <cell r="V210">
            <v>-46.899999999999636</v>
          </cell>
          <cell r="X210">
            <v>1526.4</v>
          </cell>
          <cell r="Y210">
            <v>1225.2</v>
          </cell>
          <cell r="Z210">
            <v>251.2</v>
          </cell>
          <cell r="AA210">
            <v>50</v>
          </cell>
          <cell r="AB210">
            <v>0</v>
          </cell>
          <cell r="AC210">
            <v>44</v>
          </cell>
          <cell r="AD210">
            <v>431.34629629629632</v>
          </cell>
          <cell r="AE210">
            <v>188.38888888888889</v>
          </cell>
          <cell r="AF210">
            <v>140.66666666666666</v>
          </cell>
          <cell r="AG210">
            <v>40.468518518518522</v>
          </cell>
          <cell r="AH210">
            <v>65.514814814814812</v>
          </cell>
          <cell r="AI210">
            <v>658.05092592592598</v>
          </cell>
          <cell r="AJ210">
            <v>0</v>
          </cell>
          <cell r="AK210">
            <v>1336.0472222222222</v>
          </cell>
        </row>
        <row r="211">
          <cell r="A211">
            <v>0</v>
          </cell>
          <cell r="D211">
            <v>37006</v>
          </cell>
          <cell r="G211">
            <v>215.8</v>
          </cell>
          <cell r="H211">
            <v>230211</v>
          </cell>
          <cell r="I211">
            <v>1386</v>
          </cell>
          <cell r="J211">
            <v>1503405</v>
          </cell>
          <cell r="K211">
            <v>494970</v>
          </cell>
          <cell r="L211">
            <v>170849</v>
          </cell>
          <cell r="M211">
            <v>131567</v>
          </cell>
          <cell r="N211">
            <v>17010</v>
          </cell>
          <cell r="O211">
            <v>186240</v>
          </cell>
          <cell r="P211">
            <v>721910</v>
          </cell>
          <cell r="Q211">
            <v>0</v>
          </cell>
          <cell r="R211">
            <v>1551697</v>
          </cell>
          <cell r="S211">
            <v>1604.86</v>
          </cell>
          <cell r="T211">
            <v>41481</v>
          </cell>
          <cell r="U211">
            <v>7659</v>
          </cell>
          <cell r="V211">
            <v>-75.100000000000364</v>
          </cell>
          <cell r="X211">
            <v>1601.8</v>
          </cell>
          <cell r="Y211">
            <v>1318</v>
          </cell>
          <cell r="Z211">
            <v>233.8</v>
          </cell>
          <cell r="AA211">
            <v>50</v>
          </cell>
          <cell r="AB211">
            <v>0</v>
          </cell>
          <cell r="AC211">
            <v>18</v>
          </cell>
          <cell r="AD211">
            <v>458.30555555555554</v>
          </cell>
          <cell r="AE211">
            <v>158.19351851851852</v>
          </cell>
          <cell r="AF211">
            <v>121.8212962962963</v>
          </cell>
          <cell r="AG211">
            <v>15.75</v>
          </cell>
          <cell r="AH211">
            <v>172.44444444444446</v>
          </cell>
          <cell r="AI211">
            <v>668.43518518518522</v>
          </cell>
          <cell r="AJ211">
            <v>0</v>
          </cell>
          <cell r="AK211">
            <v>1436.7564814814816</v>
          </cell>
        </row>
        <row r="212">
          <cell r="A212">
            <v>0</v>
          </cell>
          <cell r="D212">
            <v>37007</v>
          </cell>
          <cell r="G212">
            <v>217.5</v>
          </cell>
          <cell r="H212">
            <v>232199</v>
          </cell>
          <cell r="I212">
            <v>1386.1</v>
          </cell>
          <cell r="J212">
            <v>1500648</v>
          </cell>
          <cell r="K212">
            <v>515384</v>
          </cell>
          <cell r="L212">
            <v>210603</v>
          </cell>
          <cell r="M212">
            <v>142041</v>
          </cell>
          <cell r="N212">
            <v>39014</v>
          </cell>
          <cell r="O212">
            <v>132810</v>
          </cell>
          <cell r="P212">
            <v>717712</v>
          </cell>
          <cell r="Q212">
            <v>0</v>
          </cell>
          <cell r="R212">
            <v>1546961</v>
          </cell>
          <cell r="S212">
            <v>1604.86</v>
          </cell>
          <cell r="T212">
            <v>-9283</v>
          </cell>
          <cell r="U212">
            <v>7525</v>
          </cell>
          <cell r="V212">
            <v>-134</v>
          </cell>
          <cell r="X212">
            <v>1603.6</v>
          </cell>
          <cell r="Y212">
            <v>1276.0999999999999</v>
          </cell>
          <cell r="Z212">
            <v>277.5</v>
          </cell>
          <cell r="AA212">
            <v>50</v>
          </cell>
          <cell r="AB212">
            <v>0</v>
          </cell>
          <cell r="AC212">
            <v>60</v>
          </cell>
          <cell r="AD212">
            <v>477.2074074074074</v>
          </cell>
          <cell r="AE212">
            <v>195.00277777777777</v>
          </cell>
          <cell r="AF212">
            <v>131.51944444444445</v>
          </cell>
          <cell r="AG212">
            <v>36.124074074074073</v>
          </cell>
          <cell r="AH212">
            <v>122.97222222222223</v>
          </cell>
          <cell r="AI212">
            <v>664.54814814814813</v>
          </cell>
          <cell r="AJ212">
            <v>0</v>
          </cell>
          <cell r="AK212">
            <v>1432.3712962962964</v>
          </cell>
        </row>
        <row r="213">
          <cell r="A213">
            <v>0</v>
          </cell>
          <cell r="D213">
            <v>37008</v>
          </cell>
          <cell r="G213">
            <v>210</v>
          </cell>
          <cell r="H213">
            <v>233921</v>
          </cell>
          <cell r="I213">
            <v>1369.5</v>
          </cell>
          <cell r="J213">
            <v>1486536</v>
          </cell>
          <cell r="K213">
            <v>536539</v>
          </cell>
          <cell r="L213">
            <v>216712</v>
          </cell>
          <cell r="M213">
            <v>104632</v>
          </cell>
          <cell r="N213">
            <v>72747</v>
          </cell>
          <cell r="O213">
            <v>93258</v>
          </cell>
          <cell r="P213">
            <v>693308</v>
          </cell>
          <cell r="Q213">
            <v>0</v>
          </cell>
          <cell r="R213">
            <v>1500484</v>
          </cell>
          <cell r="S213">
            <v>1604.86</v>
          </cell>
          <cell r="T213">
            <v>-17028</v>
          </cell>
          <cell r="U213">
            <v>7497</v>
          </cell>
          <cell r="V213">
            <v>-28</v>
          </cell>
          <cell r="X213">
            <v>1579.5</v>
          </cell>
          <cell r="Y213">
            <v>1273.5</v>
          </cell>
          <cell r="Z213">
            <v>256</v>
          </cell>
          <cell r="AA213">
            <v>50</v>
          </cell>
          <cell r="AB213">
            <v>0</v>
          </cell>
          <cell r="AC213">
            <v>46</v>
          </cell>
          <cell r="AD213">
            <v>496.79537037037039</v>
          </cell>
          <cell r="AE213">
            <v>200.65925925925927</v>
          </cell>
          <cell r="AF213">
            <v>96.881481481481487</v>
          </cell>
          <cell r="AG213">
            <v>67.358333333333334</v>
          </cell>
          <cell r="AH213">
            <v>86.35</v>
          </cell>
          <cell r="AI213">
            <v>641.95185185185187</v>
          </cell>
          <cell r="AJ213">
            <v>0</v>
          </cell>
          <cell r="AK213">
            <v>1389.3370370370371</v>
          </cell>
        </row>
        <row r="214">
          <cell r="A214">
            <v>0</v>
          </cell>
          <cell r="D214">
            <v>37009</v>
          </cell>
          <cell r="G214">
            <v>175.8</v>
          </cell>
          <cell r="H214">
            <v>190296</v>
          </cell>
          <cell r="I214">
            <v>1357.6</v>
          </cell>
          <cell r="J214">
            <v>1469829</v>
          </cell>
          <cell r="K214">
            <v>475420</v>
          </cell>
          <cell r="L214">
            <v>210254</v>
          </cell>
          <cell r="M214">
            <v>112376</v>
          </cell>
          <cell r="N214">
            <v>50453</v>
          </cell>
          <cell r="O214">
            <v>84744</v>
          </cell>
          <cell r="P214">
            <v>720575</v>
          </cell>
          <cell r="Q214">
            <v>0</v>
          </cell>
          <cell r="R214">
            <v>1443568</v>
          </cell>
          <cell r="S214">
            <v>1604.86</v>
          </cell>
          <cell r="T214">
            <v>-4972</v>
          </cell>
          <cell r="U214">
            <v>7450.3</v>
          </cell>
          <cell r="V214">
            <v>-46.699999999999818</v>
          </cell>
          <cell r="X214">
            <v>1533.3999999999999</v>
          </cell>
          <cell r="Y214">
            <v>1260.5999999999999</v>
          </cell>
          <cell r="Z214">
            <v>222.8</v>
          </cell>
          <cell r="AA214">
            <v>50</v>
          </cell>
          <cell r="AB214">
            <v>0</v>
          </cell>
          <cell r="AC214">
            <v>47</v>
          </cell>
          <cell r="AD214">
            <v>440.2037037037037</v>
          </cell>
          <cell r="AE214">
            <v>194.67962962962963</v>
          </cell>
          <cell r="AF214">
            <v>104.05185185185185</v>
          </cell>
          <cell r="AG214">
            <v>46.715740740740742</v>
          </cell>
          <cell r="AH214">
            <v>78.466666666666669</v>
          </cell>
          <cell r="AI214">
            <v>667.19907407407402</v>
          </cell>
          <cell r="AJ214">
            <v>0</v>
          </cell>
          <cell r="AK214">
            <v>1336.6370370370369</v>
          </cell>
        </row>
        <row r="215">
          <cell r="A215">
            <v>0</v>
          </cell>
          <cell r="D215">
            <v>37010</v>
          </cell>
          <cell r="G215">
            <v>190.1</v>
          </cell>
          <cell r="H215">
            <v>204481</v>
          </cell>
          <cell r="I215">
            <v>1348.6</v>
          </cell>
          <cell r="J215">
            <v>1454955</v>
          </cell>
          <cell r="K215">
            <v>475031</v>
          </cell>
          <cell r="L215">
            <v>210254</v>
          </cell>
          <cell r="M215">
            <v>113184</v>
          </cell>
          <cell r="N215">
            <v>50608</v>
          </cell>
          <cell r="O215">
            <v>84809</v>
          </cell>
          <cell r="P215">
            <v>683351</v>
          </cell>
          <cell r="Q215">
            <v>0</v>
          </cell>
          <cell r="R215">
            <v>1406983</v>
          </cell>
          <cell r="S215">
            <v>1604.86</v>
          </cell>
          <cell r="T215">
            <v>-4941</v>
          </cell>
          <cell r="U215">
            <v>7464.1</v>
          </cell>
          <cell r="V215">
            <v>13.800000000000182</v>
          </cell>
          <cell r="X215">
            <v>1538.6999999999998</v>
          </cell>
          <cell r="Y215">
            <v>1252.5999999999999</v>
          </cell>
          <cell r="Z215">
            <v>236.1</v>
          </cell>
          <cell r="AA215">
            <v>50</v>
          </cell>
          <cell r="AB215">
            <v>0</v>
          </cell>
          <cell r="AC215">
            <v>46</v>
          </cell>
          <cell r="AD215">
            <v>439.84351851851852</v>
          </cell>
          <cell r="AE215">
            <v>194.67962962962963</v>
          </cell>
          <cell r="AF215">
            <v>104.8</v>
          </cell>
          <cell r="AG215">
            <v>46.859259259259261</v>
          </cell>
          <cell r="AH215">
            <v>78.526851851851845</v>
          </cell>
          <cell r="AI215">
            <v>632.73240740740744</v>
          </cell>
          <cell r="AJ215">
            <v>0</v>
          </cell>
          <cell r="AK215">
            <v>1302.7620370370369</v>
          </cell>
        </row>
        <row r="216">
          <cell r="A216">
            <v>0</v>
          </cell>
          <cell r="D216">
            <v>37011</v>
          </cell>
          <cell r="G216">
            <v>188.4</v>
          </cell>
          <cell r="H216">
            <v>204916</v>
          </cell>
          <cell r="I216">
            <v>1349.3</v>
          </cell>
          <cell r="J216">
            <v>1456078</v>
          </cell>
          <cell r="K216">
            <v>477996</v>
          </cell>
          <cell r="L216">
            <v>212361</v>
          </cell>
          <cell r="M216">
            <v>114141</v>
          </cell>
          <cell r="N216">
            <v>47048</v>
          </cell>
          <cell r="O216">
            <v>74878</v>
          </cell>
          <cell r="P216">
            <v>682259</v>
          </cell>
          <cell r="Q216">
            <v>0</v>
          </cell>
          <cell r="R216">
            <v>1396322</v>
          </cell>
          <cell r="S216">
            <v>1604.86</v>
          </cell>
          <cell r="T216">
            <v>83488</v>
          </cell>
          <cell r="U216">
            <v>7559.1</v>
          </cell>
          <cell r="V216">
            <v>95</v>
          </cell>
          <cell r="X216">
            <v>1537.7</v>
          </cell>
          <cell r="Y216">
            <v>1253.3</v>
          </cell>
          <cell r="Z216">
            <v>234.4</v>
          </cell>
          <cell r="AA216">
            <v>50</v>
          </cell>
          <cell r="AB216">
            <v>0</v>
          </cell>
          <cell r="AC216">
            <v>46</v>
          </cell>
          <cell r="AD216">
            <v>442.5888888888889</v>
          </cell>
          <cell r="AE216">
            <v>196.63055555555556</v>
          </cell>
          <cell r="AF216">
            <v>105.68611111111112</v>
          </cell>
          <cell r="AG216">
            <v>43.562962962962963</v>
          </cell>
          <cell r="AH216">
            <v>69.331481481481475</v>
          </cell>
          <cell r="AI216">
            <v>631.72129629629626</v>
          </cell>
          <cell r="AJ216">
            <v>0</v>
          </cell>
          <cell r="AK216">
            <v>1292.8907407407407</v>
          </cell>
        </row>
        <row r="217">
          <cell r="A217">
            <v>0</v>
          </cell>
          <cell r="D217">
            <v>37012</v>
          </cell>
          <cell r="G217">
            <v>170.1</v>
          </cell>
          <cell r="H217">
            <v>183232</v>
          </cell>
          <cell r="I217">
            <v>1298.0999999999999</v>
          </cell>
          <cell r="J217">
            <v>1407007</v>
          </cell>
          <cell r="K217">
            <v>316323</v>
          </cell>
          <cell r="L217">
            <v>220637</v>
          </cell>
          <cell r="M217">
            <v>104076</v>
          </cell>
          <cell r="N217">
            <v>9208</v>
          </cell>
          <cell r="O217">
            <v>84545</v>
          </cell>
          <cell r="P217">
            <v>697932</v>
          </cell>
          <cell r="Q217">
            <v>15157</v>
          </cell>
          <cell r="R217">
            <v>1227241</v>
          </cell>
          <cell r="S217">
            <v>1447.93</v>
          </cell>
          <cell r="T217">
            <v>109288</v>
          </cell>
          <cell r="U217">
            <v>7799.5</v>
          </cell>
          <cell r="V217">
            <v>240.39999999999964</v>
          </cell>
          <cell r="X217">
            <v>1468.1999999999998</v>
          </cell>
          <cell r="Y217">
            <v>1196.0999999999999</v>
          </cell>
          <cell r="Z217">
            <v>215.1</v>
          </cell>
          <cell r="AA217">
            <v>57</v>
          </cell>
          <cell r="AB217">
            <v>0</v>
          </cell>
          <cell r="AC217">
            <v>45</v>
          </cell>
          <cell r="AD217">
            <v>292.89166666666665</v>
          </cell>
          <cell r="AE217">
            <v>204.29351851851851</v>
          </cell>
          <cell r="AF217">
            <v>96.36666666666666</v>
          </cell>
          <cell r="AG217">
            <v>8.5259259259259252</v>
          </cell>
          <cell r="AH217">
            <v>78.282407407407405</v>
          </cell>
          <cell r="AI217">
            <v>646.23333333333335</v>
          </cell>
          <cell r="AJ217">
            <v>14.03425925925926</v>
          </cell>
          <cell r="AK217">
            <v>1136.3342592592592</v>
          </cell>
        </row>
        <row r="218">
          <cell r="A218">
            <v>0</v>
          </cell>
          <cell r="D218">
            <v>37013</v>
          </cell>
          <cell r="G218">
            <v>155.1</v>
          </cell>
          <cell r="H218">
            <v>169152</v>
          </cell>
          <cell r="I218">
            <v>1341.2</v>
          </cell>
          <cell r="J218">
            <v>1455109</v>
          </cell>
          <cell r="K218">
            <v>410775</v>
          </cell>
          <cell r="L218">
            <v>120609</v>
          </cell>
          <cell r="M218">
            <v>147870</v>
          </cell>
          <cell r="N218">
            <v>343</v>
          </cell>
          <cell r="O218">
            <v>108313</v>
          </cell>
          <cell r="P218">
            <v>752146</v>
          </cell>
          <cell r="Q218">
            <v>14931</v>
          </cell>
          <cell r="R218">
            <v>1434378</v>
          </cell>
          <cell r="S218">
            <v>1466.95</v>
          </cell>
          <cell r="T218">
            <v>102111</v>
          </cell>
          <cell r="U218">
            <v>7786.3</v>
          </cell>
          <cell r="V218">
            <v>-13.199999999999818</v>
          </cell>
          <cell r="X218">
            <v>1496.3</v>
          </cell>
          <cell r="Y218">
            <v>1239.2</v>
          </cell>
          <cell r="Z218">
            <v>200.1</v>
          </cell>
          <cell r="AA218">
            <v>57</v>
          </cell>
          <cell r="AB218">
            <v>0</v>
          </cell>
          <cell r="AC218">
            <v>45</v>
          </cell>
          <cell r="AD218">
            <v>380.34722222222223</v>
          </cell>
          <cell r="AE218">
            <v>111.675</v>
          </cell>
          <cell r="AF218">
            <v>136.91666666666666</v>
          </cell>
          <cell r="AG218">
            <v>0.31759259259259259</v>
          </cell>
          <cell r="AH218">
            <v>100.28981481481482</v>
          </cell>
          <cell r="AI218">
            <v>696.43148148148146</v>
          </cell>
          <cell r="AJ218">
            <v>13.824999999999999</v>
          </cell>
          <cell r="AK218">
            <v>1328.1277777777777</v>
          </cell>
        </row>
        <row r="219">
          <cell r="A219">
            <v>0</v>
          </cell>
          <cell r="D219">
            <v>37014</v>
          </cell>
          <cell r="G219">
            <v>129.19999999999999</v>
          </cell>
          <cell r="H219">
            <v>132042</v>
          </cell>
          <cell r="I219">
            <v>1353.4</v>
          </cell>
          <cell r="J219">
            <v>1465930</v>
          </cell>
          <cell r="K219">
            <v>264778</v>
          </cell>
          <cell r="L219">
            <v>104845</v>
          </cell>
          <cell r="M219">
            <v>33458</v>
          </cell>
          <cell r="N219">
            <v>0</v>
          </cell>
          <cell r="O219">
            <v>19057</v>
          </cell>
          <cell r="P219">
            <v>726835</v>
          </cell>
          <cell r="Q219">
            <v>30273</v>
          </cell>
          <cell r="R219">
            <v>1074401</v>
          </cell>
          <cell r="S219">
            <v>1466.95</v>
          </cell>
          <cell r="T219">
            <v>50280</v>
          </cell>
          <cell r="U219">
            <v>7649.6</v>
          </cell>
          <cell r="V219">
            <v>-136.69999999999982</v>
          </cell>
          <cell r="X219">
            <v>1482.6000000000001</v>
          </cell>
          <cell r="Y219">
            <v>1251.4000000000001</v>
          </cell>
          <cell r="Z219">
            <v>174.2</v>
          </cell>
          <cell r="AA219">
            <v>57</v>
          </cell>
          <cell r="AB219">
            <v>0</v>
          </cell>
          <cell r="AC219">
            <v>45</v>
          </cell>
          <cell r="AD219">
            <v>245.1648148148148</v>
          </cell>
          <cell r="AE219">
            <v>97.078703703703709</v>
          </cell>
          <cell r="AF219">
            <v>30.979629629629631</v>
          </cell>
          <cell r="AG219">
            <v>0</v>
          </cell>
          <cell r="AH219">
            <v>17.645370370370369</v>
          </cell>
          <cell r="AI219">
            <v>672.99537037037032</v>
          </cell>
          <cell r="AJ219">
            <v>28.030555555555555</v>
          </cell>
          <cell r="AK219">
            <v>994.81574074074069</v>
          </cell>
        </row>
        <row r="220">
          <cell r="A220">
            <v>0</v>
          </cell>
          <cell r="D220">
            <v>37015</v>
          </cell>
          <cell r="G220">
            <v>163.4</v>
          </cell>
          <cell r="H220">
            <v>180560</v>
          </cell>
          <cell r="I220">
            <v>1338.6</v>
          </cell>
          <cell r="J220">
            <v>1468245</v>
          </cell>
          <cell r="K220">
            <v>437836</v>
          </cell>
          <cell r="L220">
            <v>112067</v>
          </cell>
          <cell r="M220">
            <v>93151</v>
          </cell>
          <cell r="N220">
            <v>51301</v>
          </cell>
          <cell r="O220">
            <v>118264</v>
          </cell>
          <cell r="P220">
            <v>706130</v>
          </cell>
          <cell r="Q220">
            <v>15100</v>
          </cell>
          <cell r="R220">
            <v>1421782</v>
          </cell>
          <cell r="S220">
            <v>1494.18</v>
          </cell>
          <cell r="T220">
            <v>109041</v>
          </cell>
          <cell r="U220">
            <v>7677.9</v>
          </cell>
          <cell r="V220">
            <v>28.299999999999272</v>
          </cell>
          <cell r="X220">
            <v>1502</v>
          </cell>
          <cell r="Y220">
            <v>1236.5999999999999</v>
          </cell>
          <cell r="Z220">
            <v>208.4</v>
          </cell>
          <cell r="AA220">
            <v>57</v>
          </cell>
          <cell r="AB220">
            <v>0</v>
          </cell>
          <cell r="AC220">
            <v>45</v>
          </cell>
          <cell r="AD220">
            <v>405.40370370370368</v>
          </cell>
          <cell r="AE220">
            <v>103.76574074074074</v>
          </cell>
          <cell r="AF220">
            <v>86.250925925925927</v>
          </cell>
          <cell r="AG220">
            <v>47.500925925925927</v>
          </cell>
          <cell r="AH220">
            <v>109.50370370370371</v>
          </cell>
          <cell r="AI220">
            <v>653.82407407407402</v>
          </cell>
          <cell r="AJ220">
            <v>13.981481481481481</v>
          </cell>
          <cell r="AK220">
            <v>1316.4648148148149</v>
          </cell>
        </row>
        <row r="221">
          <cell r="A221">
            <v>0</v>
          </cell>
          <cell r="D221">
            <v>37016</v>
          </cell>
          <cell r="G221">
            <v>182.5</v>
          </cell>
          <cell r="H221">
            <v>199913</v>
          </cell>
          <cell r="I221">
            <v>1375.3</v>
          </cell>
          <cell r="J221">
            <v>1509194</v>
          </cell>
          <cell r="K221">
            <v>387955</v>
          </cell>
          <cell r="L221">
            <v>142233</v>
          </cell>
          <cell r="M221">
            <v>123147</v>
          </cell>
          <cell r="N221">
            <v>74980</v>
          </cell>
          <cell r="O221">
            <v>130703</v>
          </cell>
          <cell r="P221">
            <v>715393</v>
          </cell>
          <cell r="Q221">
            <v>0</v>
          </cell>
          <cell r="R221">
            <v>1432178</v>
          </cell>
          <cell r="S221">
            <v>1537.99</v>
          </cell>
          <cell r="T221">
            <v>121396</v>
          </cell>
          <cell r="U221">
            <v>7741.4</v>
          </cell>
          <cell r="V221">
            <v>63.5</v>
          </cell>
          <cell r="X221">
            <v>1557.8</v>
          </cell>
          <cell r="Y221">
            <v>1263.3</v>
          </cell>
          <cell r="Z221">
            <v>237.5</v>
          </cell>
          <cell r="AA221">
            <v>57</v>
          </cell>
          <cell r="AB221">
            <v>0</v>
          </cell>
          <cell r="AC221">
            <v>55</v>
          </cell>
          <cell r="AD221">
            <v>359.21759259259261</v>
          </cell>
          <cell r="AE221">
            <v>131.69722222222222</v>
          </cell>
          <cell r="AF221">
            <v>114.02500000000001</v>
          </cell>
          <cell r="AG221">
            <v>69.425925925925924</v>
          </cell>
          <cell r="AH221">
            <v>121.0212962962963</v>
          </cell>
          <cell r="AI221">
            <v>662.40092592592589</v>
          </cell>
          <cell r="AJ221">
            <v>0</v>
          </cell>
          <cell r="AK221">
            <v>1326.0907407407406</v>
          </cell>
        </row>
        <row r="222">
          <cell r="A222">
            <v>0</v>
          </cell>
          <cell r="D222">
            <v>37017</v>
          </cell>
          <cell r="G222">
            <v>185.9</v>
          </cell>
          <cell r="H222">
            <v>200723</v>
          </cell>
          <cell r="I222">
            <v>1407.4</v>
          </cell>
          <cell r="J222">
            <v>1531015</v>
          </cell>
          <cell r="K222">
            <v>374181</v>
          </cell>
          <cell r="L222">
            <v>142026</v>
          </cell>
          <cell r="M222">
            <v>119506</v>
          </cell>
          <cell r="N222">
            <v>74874</v>
          </cell>
          <cell r="O222">
            <v>135643</v>
          </cell>
          <cell r="P222">
            <v>714464</v>
          </cell>
          <cell r="Q222">
            <v>29709</v>
          </cell>
          <cell r="R222">
            <v>1448377</v>
          </cell>
          <cell r="S222">
            <v>1537.99</v>
          </cell>
          <cell r="T222">
            <v>146548</v>
          </cell>
          <cell r="U222">
            <v>7730.6</v>
          </cell>
          <cell r="V222">
            <v>-10.799999999999272</v>
          </cell>
          <cell r="X222">
            <v>1593.3000000000002</v>
          </cell>
          <cell r="Y222">
            <v>1294.4000000000001</v>
          </cell>
          <cell r="Z222">
            <v>241.9</v>
          </cell>
          <cell r="AA222">
            <v>57</v>
          </cell>
          <cell r="AB222">
            <v>0</v>
          </cell>
          <cell r="AC222">
            <v>56</v>
          </cell>
          <cell r="AD222">
            <v>346.4638888888889</v>
          </cell>
          <cell r="AE222">
            <v>131.50555555555556</v>
          </cell>
          <cell r="AF222">
            <v>110.6537037037037</v>
          </cell>
          <cell r="AG222">
            <v>69.327777777777783</v>
          </cell>
          <cell r="AH222">
            <v>125.59537037037038</v>
          </cell>
          <cell r="AI222">
            <v>661.54074074074072</v>
          </cell>
          <cell r="AJ222">
            <v>27.508333333333333</v>
          </cell>
          <cell r="AK222">
            <v>1341.0898148148151</v>
          </cell>
        </row>
        <row r="223">
          <cell r="A223">
            <v>0</v>
          </cell>
          <cell r="D223">
            <v>37018</v>
          </cell>
          <cell r="G223">
            <v>166.5</v>
          </cell>
          <cell r="H223">
            <v>180842</v>
          </cell>
          <cell r="I223">
            <v>1401.3</v>
          </cell>
          <cell r="J223">
            <v>1525001</v>
          </cell>
          <cell r="K223">
            <v>379293</v>
          </cell>
          <cell r="L223">
            <v>141924</v>
          </cell>
          <cell r="M223">
            <v>172413</v>
          </cell>
          <cell r="N223">
            <v>41895</v>
          </cell>
          <cell r="O223">
            <v>141203</v>
          </cell>
          <cell r="P223">
            <v>718003</v>
          </cell>
          <cell r="Q223">
            <v>425</v>
          </cell>
          <cell r="R223">
            <v>1453232</v>
          </cell>
          <cell r="S223">
            <v>1537.99</v>
          </cell>
          <cell r="T223">
            <v>153312</v>
          </cell>
          <cell r="U223">
            <v>7750.2</v>
          </cell>
          <cell r="V223">
            <v>19.599999999999454</v>
          </cell>
          <cell r="X223">
            <v>1567.8</v>
          </cell>
          <cell r="Y223">
            <v>1279.3</v>
          </cell>
          <cell r="Z223">
            <v>231.5</v>
          </cell>
          <cell r="AA223">
            <v>57</v>
          </cell>
          <cell r="AB223">
            <v>0</v>
          </cell>
          <cell r="AC223">
            <v>65</v>
          </cell>
          <cell r="AD223">
            <v>351.19722222222219</v>
          </cell>
          <cell r="AE223">
            <v>131.4111111111111</v>
          </cell>
          <cell r="AF223">
            <v>159.64166666666668</v>
          </cell>
          <cell r="AG223">
            <v>38.791666666666664</v>
          </cell>
          <cell r="AH223">
            <v>130.74351851851853</v>
          </cell>
          <cell r="AI223">
            <v>664.81759259259263</v>
          </cell>
          <cell r="AJ223">
            <v>0.39351851851851855</v>
          </cell>
          <cell r="AK223">
            <v>1345.5851851851851</v>
          </cell>
        </row>
        <row r="224">
          <cell r="A224">
            <v>0</v>
          </cell>
          <cell r="D224">
            <v>37019</v>
          </cell>
          <cell r="G224">
            <v>151.5</v>
          </cell>
          <cell r="H224">
            <v>159858</v>
          </cell>
          <cell r="I224">
            <v>1365</v>
          </cell>
          <cell r="J224">
            <v>1484266</v>
          </cell>
          <cell r="K224">
            <v>418796</v>
          </cell>
          <cell r="L224">
            <v>137624</v>
          </cell>
          <cell r="M224">
            <v>148397</v>
          </cell>
          <cell r="N224">
            <v>93</v>
          </cell>
          <cell r="O224">
            <v>159924</v>
          </cell>
          <cell r="P224">
            <v>719516</v>
          </cell>
          <cell r="Q224">
            <v>28380</v>
          </cell>
          <cell r="R224">
            <v>1475106</v>
          </cell>
          <cell r="S224">
            <v>1537.99</v>
          </cell>
          <cell r="T224">
            <v>83295</v>
          </cell>
          <cell r="U224">
            <v>7614</v>
          </cell>
          <cell r="V224">
            <v>-136.19999999999982</v>
          </cell>
          <cell r="X224">
            <v>1516.5</v>
          </cell>
          <cell r="Y224">
            <v>1243</v>
          </cell>
          <cell r="Z224">
            <v>216.5</v>
          </cell>
          <cell r="AA224">
            <v>57</v>
          </cell>
          <cell r="AB224">
            <v>0</v>
          </cell>
          <cell r="AC224">
            <v>65</v>
          </cell>
          <cell r="AD224">
            <v>387.77407407407406</v>
          </cell>
          <cell r="AE224">
            <v>127.42962962962963</v>
          </cell>
          <cell r="AF224">
            <v>137.40462962962962</v>
          </cell>
          <cell r="AG224">
            <v>8.611111111111111E-2</v>
          </cell>
          <cell r="AH224">
            <v>148.07777777777778</v>
          </cell>
          <cell r="AI224">
            <v>666.21851851851852</v>
          </cell>
          <cell r="AJ224">
            <v>26.277777777777779</v>
          </cell>
          <cell r="AK224">
            <v>1365.838888888889</v>
          </cell>
        </row>
        <row r="225">
          <cell r="A225">
            <v>0</v>
          </cell>
          <cell r="D225">
            <v>37020</v>
          </cell>
          <cell r="G225">
            <v>139.1</v>
          </cell>
          <cell r="H225">
            <v>150465</v>
          </cell>
          <cell r="I225">
            <v>1344</v>
          </cell>
          <cell r="J225">
            <v>1463077</v>
          </cell>
          <cell r="K225">
            <v>387680</v>
          </cell>
          <cell r="L225">
            <v>197731</v>
          </cell>
          <cell r="M225">
            <v>149490</v>
          </cell>
          <cell r="N225">
            <v>27</v>
          </cell>
          <cell r="O225">
            <v>80120</v>
          </cell>
          <cell r="P225">
            <v>736441</v>
          </cell>
          <cell r="Q225">
            <v>0</v>
          </cell>
          <cell r="R225">
            <v>1353758</v>
          </cell>
          <cell r="S225">
            <v>1582</v>
          </cell>
          <cell r="T225">
            <v>77368</v>
          </cell>
          <cell r="U225">
            <v>7647.3</v>
          </cell>
          <cell r="V225">
            <v>33.300000000000182</v>
          </cell>
          <cell r="X225">
            <v>1483.1</v>
          </cell>
          <cell r="Y225">
            <v>1269</v>
          </cell>
          <cell r="Z225">
            <v>157.1</v>
          </cell>
          <cell r="AA225">
            <v>57</v>
          </cell>
          <cell r="AB225">
            <v>0</v>
          </cell>
          <cell r="AC225">
            <v>18</v>
          </cell>
          <cell r="AD225">
            <v>358.96296296296299</v>
          </cell>
          <cell r="AE225">
            <v>183.08425925925926</v>
          </cell>
          <cell r="AF225">
            <v>138.41666666666666</v>
          </cell>
          <cell r="AG225">
            <v>2.5000000000000001E-2</v>
          </cell>
          <cell r="AH225">
            <v>74.18518518518519</v>
          </cell>
          <cell r="AI225">
            <v>681.88981481481483</v>
          </cell>
          <cell r="AJ225">
            <v>0</v>
          </cell>
          <cell r="AK225">
            <v>1253.4796296296297</v>
          </cell>
        </row>
        <row r="226">
          <cell r="A226">
            <v>1</v>
          </cell>
          <cell r="D226">
            <v>37021</v>
          </cell>
          <cell r="G226">
            <v>150.4</v>
          </cell>
          <cell r="H226">
            <v>163534</v>
          </cell>
          <cell r="I226">
            <v>1349.9</v>
          </cell>
          <cell r="J226">
            <v>1467958</v>
          </cell>
          <cell r="K226">
            <v>402637</v>
          </cell>
          <cell r="L226">
            <v>191902</v>
          </cell>
          <cell r="M226">
            <v>127445</v>
          </cell>
          <cell r="N226">
            <v>76816</v>
          </cell>
          <cell r="O226">
            <v>73789</v>
          </cell>
          <cell r="P226">
            <v>729710</v>
          </cell>
          <cell r="Q226">
            <v>13261</v>
          </cell>
          <cell r="R226">
            <v>1423658</v>
          </cell>
          <cell r="S226">
            <v>1535.04</v>
          </cell>
          <cell r="T226">
            <v>66898</v>
          </cell>
          <cell r="U226">
            <v>7542.2</v>
          </cell>
          <cell r="V226">
            <v>-105.10000000000036</v>
          </cell>
          <cell r="X226">
            <v>1500.3000000000002</v>
          </cell>
          <cell r="Y226">
            <v>1274.9000000000001</v>
          </cell>
          <cell r="Z226">
            <v>168.4</v>
          </cell>
          <cell r="AA226">
            <v>57</v>
          </cell>
          <cell r="AB226">
            <v>0</v>
          </cell>
          <cell r="AC226">
            <v>18</v>
          </cell>
          <cell r="AD226">
            <v>372.81203703703704</v>
          </cell>
          <cell r="AE226">
            <v>177.68703703703704</v>
          </cell>
          <cell r="AF226">
            <v>118.00462962962963</v>
          </cell>
          <cell r="AG226">
            <v>71.125925925925927</v>
          </cell>
          <cell r="AH226">
            <v>68.32314814814815</v>
          </cell>
          <cell r="AI226">
            <v>675.65740740740739</v>
          </cell>
          <cell r="AJ226">
            <v>12.278703703703703</v>
          </cell>
          <cell r="AK226">
            <v>1318.2018518518519</v>
          </cell>
        </row>
        <row r="227">
          <cell r="A227">
            <v>0</v>
          </cell>
          <cell r="D227">
            <v>37022</v>
          </cell>
          <cell r="G227">
            <v>215.4</v>
          </cell>
          <cell r="H227">
            <v>235094</v>
          </cell>
          <cell r="I227">
            <v>1410.8</v>
          </cell>
          <cell r="J227">
            <v>1531758</v>
          </cell>
          <cell r="K227">
            <v>392923</v>
          </cell>
          <cell r="L227">
            <v>205870</v>
          </cell>
          <cell r="M227">
            <v>162571</v>
          </cell>
          <cell r="N227">
            <v>15814</v>
          </cell>
          <cell r="O227">
            <v>107427</v>
          </cell>
          <cell r="P227">
            <v>770061</v>
          </cell>
          <cell r="Q227">
            <v>37862</v>
          </cell>
          <cell r="R227">
            <v>1486658</v>
          </cell>
          <cell r="S227">
            <v>1582</v>
          </cell>
          <cell r="T227">
            <v>49322</v>
          </cell>
          <cell r="U227">
            <v>7502.8</v>
          </cell>
          <cell r="V227">
            <v>-39.399999999999636</v>
          </cell>
          <cell r="X227">
            <v>1626.2</v>
          </cell>
          <cell r="Y227">
            <v>1338.8</v>
          </cell>
          <cell r="Z227">
            <v>230.4</v>
          </cell>
          <cell r="AA227">
            <v>57</v>
          </cell>
          <cell r="AB227">
            <v>0</v>
          </cell>
          <cell r="AC227">
            <v>15</v>
          </cell>
          <cell r="AD227">
            <v>363.81759259259258</v>
          </cell>
          <cell r="AE227">
            <v>190.62037037037038</v>
          </cell>
          <cell r="AF227">
            <v>150.52870370370371</v>
          </cell>
          <cell r="AG227">
            <v>14.642592592592592</v>
          </cell>
          <cell r="AH227">
            <v>99.469444444444449</v>
          </cell>
          <cell r="AI227">
            <v>713.01944444444439</v>
          </cell>
          <cell r="AJ227">
            <v>35.05740740740741</v>
          </cell>
          <cell r="AK227">
            <v>1376.5351851851851</v>
          </cell>
        </row>
        <row r="228">
          <cell r="A228">
            <v>0</v>
          </cell>
          <cell r="D228">
            <v>37023</v>
          </cell>
          <cell r="G228">
            <v>207</v>
          </cell>
          <cell r="H228">
            <v>226981</v>
          </cell>
          <cell r="I228">
            <v>1377</v>
          </cell>
          <cell r="J228">
            <v>1496336</v>
          </cell>
          <cell r="K228">
            <v>386031</v>
          </cell>
          <cell r="L228">
            <v>211180</v>
          </cell>
          <cell r="M228">
            <v>133205</v>
          </cell>
          <cell r="N228">
            <v>37384</v>
          </cell>
          <cell r="O228">
            <v>79274</v>
          </cell>
          <cell r="P228">
            <v>791055</v>
          </cell>
          <cell r="Q228">
            <v>1510</v>
          </cell>
          <cell r="R228">
            <v>1428459</v>
          </cell>
          <cell r="S228">
            <v>1582</v>
          </cell>
          <cell r="T228">
            <v>43246</v>
          </cell>
          <cell r="U228">
            <v>7483</v>
          </cell>
          <cell r="V228">
            <v>-19.800000000000182</v>
          </cell>
          <cell r="X228">
            <v>1584</v>
          </cell>
          <cell r="Y228">
            <v>1305</v>
          </cell>
          <cell r="Z228">
            <v>222</v>
          </cell>
          <cell r="AA228">
            <v>57</v>
          </cell>
          <cell r="AB228">
            <v>0</v>
          </cell>
          <cell r="AC228">
            <v>15</v>
          </cell>
          <cell r="AD228">
            <v>357.43611111111113</v>
          </cell>
          <cell r="AE228">
            <v>195.53703703703704</v>
          </cell>
          <cell r="AF228">
            <v>123.33796296296296</v>
          </cell>
          <cell r="AG228">
            <v>34.614814814814814</v>
          </cell>
          <cell r="AH228">
            <v>73.401851851851845</v>
          </cell>
          <cell r="AI228">
            <v>732.45833333333337</v>
          </cell>
          <cell r="AJ228">
            <v>1.3981481481481481</v>
          </cell>
          <cell r="AK228">
            <v>1322.6472222222221</v>
          </cell>
        </row>
        <row r="229">
          <cell r="A229">
            <v>0</v>
          </cell>
          <cell r="D229">
            <v>37024</v>
          </cell>
          <cell r="G229">
            <v>204</v>
          </cell>
          <cell r="H229">
            <v>220038</v>
          </cell>
          <cell r="I229">
            <v>1388.3</v>
          </cell>
          <cell r="J229">
            <v>1507094</v>
          </cell>
          <cell r="K229">
            <v>392900</v>
          </cell>
          <cell r="L229">
            <v>213880</v>
          </cell>
          <cell r="M229">
            <v>131901</v>
          </cell>
          <cell r="N229">
            <v>38681</v>
          </cell>
          <cell r="O229">
            <v>78906</v>
          </cell>
          <cell r="P229">
            <v>780148</v>
          </cell>
          <cell r="Q229">
            <v>14818</v>
          </cell>
          <cell r="R229">
            <v>1437354</v>
          </cell>
          <cell r="S229">
            <v>1582</v>
          </cell>
          <cell r="T229">
            <v>40747</v>
          </cell>
          <cell r="U229">
            <v>7500.3</v>
          </cell>
          <cell r="V229">
            <v>17.300000000000182</v>
          </cell>
          <cell r="X229">
            <v>1592.3</v>
          </cell>
          <cell r="Y229">
            <v>1316.3</v>
          </cell>
          <cell r="Z229">
            <v>219</v>
          </cell>
          <cell r="AA229">
            <v>57</v>
          </cell>
          <cell r="AB229">
            <v>0</v>
          </cell>
          <cell r="AC229">
            <v>15</v>
          </cell>
          <cell r="AD229">
            <v>363.7962962962963</v>
          </cell>
          <cell r="AE229">
            <v>198.03703703703704</v>
          </cell>
          <cell r="AF229">
            <v>122.13055555555556</v>
          </cell>
          <cell r="AG229">
            <v>35.815740740740743</v>
          </cell>
          <cell r="AH229">
            <v>73.061111111111117</v>
          </cell>
          <cell r="AI229">
            <v>722.35925925925926</v>
          </cell>
          <cell r="AJ229">
            <v>13.72037037037037</v>
          </cell>
          <cell r="AK229">
            <v>1330.8833333333334</v>
          </cell>
        </row>
        <row r="230">
          <cell r="A230">
            <v>0</v>
          </cell>
          <cell r="D230">
            <v>37025</v>
          </cell>
          <cell r="G230">
            <v>203.7</v>
          </cell>
          <cell r="H230">
            <v>222338</v>
          </cell>
          <cell r="I230">
            <v>1428.3</v>
          </cell>
          <cell r="J230">
            <v>1551129</v>
          </cell>
          <cell r="K230">
            <v>403538</v>
          </cell>
          <cell r="L230">
            <v>213880</v>
          </cell>
          <cell r="M230">
            <v>151233</v>
          </cell>
          <cell r="N230">
            <v>13633</v>
          </cell>
          <cell r="O230">
            <v>69854</v>
          </cell>
          <cell r="P230">
            <v>778934</v>
          </cell>
          <cell r="Q230">
            <v>15335</v>
          </cell>
          <cell r="R230">
            <v>1432527</v>
          </cell>
          <cell r="S230">
            <v>1582</v>
          </cell>
          <cell r="T230">
            <v>42544</v>
          </cell>
          <cell r="U230">
            <v>7583.2</v>
          </cell>
          <cell r="V230">
            <v>82.899999999999636</v>
          </cell>
          <cell r="W230">
            <v>0.18</v>
          </cell>
          <cell r="X230">
            <v>1632</v>
          </cell>
          <cell r="Y230">
            <v>1356.3</v>
          </cell>
          <cell r="Z230">
            <v>218.7</v>
          </cell>
          <cell r="AA230">
            <v>57</v>
          </cell>
          <cell r="AB230">
            <v>0</v>
          </cell>
          <cell r="AC230">
            <v>15</v>
          </cell>
          <cell r="AD230">
            <v>373.64629629629627</v>
          </cell>
          <cell r="AE230">
            <v>198.03703703703704</v>
          </cell>
          <cell r="AF230">
            <v>140.03055555555557</v>
          </cell>
          <cell r="AG230">
            <v>12.623148148148148</v>
          </cell>
          <cell r="AH230">
            <v>64.67962962962963</v>
          </cell>
          <cell r="AI230">
            <v>721.23518518518517</v>
          </cell>
          <cell r="AJ230">
            <v>14.199074074074074</v>
          </cell>
          <cell r="AK230">
            <v>1326.413888888889</v>
          </cell>
        </row>
        <row r="231">
          <cell r="A231">
            <v>0</v>
          </cell>
          <cell r="D231">
            <v>37026</v>
          </cell>
          <cell r="G231">
            <v>180.4</v>
          </cell>
          <cell r="H231">
            <v>196076</v>
          </cell>
          <cell r="I231">
            <v>1234.5999999999999</v>
          </cell>
          <cell r="J231">
            <v>1338912</v>
          </cell>
          <cell r="K231">
            <v>403996</v>
          </cell>
          <cell r="L231">
            <v>216855</v>
          </cell>
          <cell r="M231">
            <v>114081</v>
          </cell>
          <cell r="N231">
            <v>0</v>
          </cell>
          <cell r="O231">
            <v>40224</v>
          </cell>
          <cell r="P231">
            <v>752145</v>
          </cell>
          <cell r="Q231">
            <v>15159</v>
          </cell>
          <cell r="R231">
            <v>1325605</v>
          </cell>
          <cell r="S231">
            <v>1404.25</v>
          </cell>
          <cell r="T231">
            <v>44109</v>
          </cell>
          <cell r="U231">
            <v>7540.2</v>
          </cell>
          <cell r="V231">
            <v>-43</v>
          </cell>
          <cell r="W231">
            <v>0.05</v>
          </cell>
          <cell r="X231">
            <v>1415</v>
          </cell>
          <cell r="Y231">
            <v>1157.5999999999999</v>
          </cell>
          <cell r="Z231">
            <v>200.4</v>
          </cell>
          <cell r="AA231">
            <v>57</v>
          </cell>
          <cell r="AB231">
            <v>0</v>
          </cell>
          <cell r="AC231">
            <v>20</v>
          </cell>
          <cell r="AD231">
            <v>374.07037037037037</v>
          </cell>
          <cell r="AE231">
            <v>200.79166666666666</v>
          </cell>
          <cell r="AF231">
            <v>105.63055555555556</v>
          </cell>
          <cell r="AG231">
            <v>0</v>
          </cell>
          <cell r="AH231">
            <v>37.244444444444447</v>
          </cell>
          <cell r="AI231">
            <v>696.43055555555554</v>
          </cell>
          <cell r="AJ231">
            <v>14.036111111111111</v>
          </cell>
          <cell r="AK231">
            <v>1227.4120370370367</v>
          </cell>
        </row>
        <row r="232">
          <cell r="A232">
            <v>0</v>
          </cell>
          <cell r="D232">
            <v>37027</v>
          </cell>
          <cell r="G232">
            <v>124</v>
          </cell>
          <cell r="H232">
            <v>130241</v>
          </cell>
          <cell r="I232">
            <v>1393.1</v>
          </cell>
          <cell r="J232">
            <v>1512253</v>
          </cell>
          <cell r="K232">
            <v>372285</v>
          </cell>
          <cell r="L232">
            <v>208896</v>
          </cell>
          <cell r="M232">
            <v>121408</v>
          </cell>
          <cell r="N232">
            <v>0</v>
          </cell>
          <cell r="O232">
            <v>16403</v>
          </cell>
          <cell r="P232">
            <v>761701</v>
          </cell>
          <cell r="Q232">
            <v>47175</v>
          </cell>
          <cell r="R232">
            <v>1318972</v>
          </cell>
          <cell r="S232">
            <v>1404.25</v>
          </cell>
          <cell r="T232">
            <v>24019</v>
          </cell>
          <cell r="U232">
            <v>7660.1</v>
          </cell>
          <cell r="V232">
            <v>119.90000000000055</v>
          </cell>
          <cell r="W232">
            <v>0.05</v>
          </cell>
          <cell r="X232">
            <v>1517.1</v>
          </cell>
          <cell r="Y232">
            <v>1313.1</v>
          </cell>
          <cell r="Z232">
            <v>147</v>
          </cell>
          <cell r="AA232">
            <v>57</v>
          </cell>
          <cell r="AB232">
            <v>0</v>
          </cell>
          <cell r="AC232">
            <v>23</v>
          </cell>
          <cell r="AD232">
            <v>344.70833333333331</v>
          </cell>
          <cell r="AE232">
            <v>193.42222222222222</v>
          </cell>
          <cell r="AF232">
            <v>112.41481481481482</v>
          </cell>
          <cell r="AG232">
            <v>0</v>
          </cell>
          <cell r="AH232">
            <v>15.187962962962963</v>
          </cell>
          <cell r="AI232">
            <v>705.27870370370374</v>
          </cell>
          <cell r="AJ232">
            <v>43.680555555555557</v>
          </cell>
          <cell r="AK232">
            <v>1221.2703703703703</v>
          </cell>
        </row>
        <row r="233">
          <cell r="A233">
            <v>0</v>
          </cell>
          <cell r="D233">
            <v>37028</v>
          </cell>
          <cell r="G233">
            <v>166.2</v>
          </cell>
          <cell r="H233">
            <v>184254</v>
          </cell>
          <cell r="I233">
            <v>1387.5</v>
          </cell>
          <cell r="J233">
            <v>1508629</v>
          </cell>
          <cell r="K233">
            <v>407839</v>
          </cell>
          <cell r="L233">
            <v>193319</v>
          </cell>
          <cell r="M233">
            <v>106815</v>
          </cell>
          <cell r="N233">
            <v>38198</v>
          </cell>
          <cell r="O233">
            <v>59917</v>
          </cell>
          <cell r="P233">
            <v>768754</v>
          </cell>
          <cell r="Q233">
            <v>15288</v>
          </cell>
          <cell r="R233">
            <v>1396811</v>
          </cell>
          <cell r="S233">
            <v>1471</v>
          </cell>
          <cell r="T233">
            <v>66053</v>
          </cell>
          <cell r="U233">
            <v>7708</v>
          </cell>
          <cell r="V233">
            <v>47.899999999999636</v>
          </cell>
          <cell r="W233">
            <v>0.1</v>
          </cell>
          <cell r="X233">
            <v>1553.7</v>
          </cell>
          <cell r="Y233">
            <v>1307.5</v>
          </cell>
          <cell r="Z233">
            <v>189.2</v>
          </cell>
          <cell r="AA233">
            <v>57</v>
          </cell>
          <cell r="AB233">
            <v>0</v>
          </cell>
          <cell r="AC233">
            <v>23</v>
          </cell>
          <cell r="AD233">
            <v>377.62870370370371</v>
          </cell>
          <cell r="AE233">
            <v>178.99907407407409</v>
          </cell>
          <cell r="AF233">
            <v>98.902777777777771</v>
          </cell>
          <cell r="AG233">
            <v>35.36851851851852</v>
          </cell>
          <cell r="AH233">
            <v>55.478703703703701</v>
          </cell>
          <cell r="AI233">
            <v>711.80925925925931</v>
          </cell>
          <cell r="AJ233">
            <v>14.155555555555555</v>
          </cell>
          <cell r="AK233">
            <v>1293.3435185185185</v>
          </cell>
        </row>
        <row r="234">
          <cell r="A234">
            <v>0</v>
          </cell>
          <cell r="D234">
            <v>37029</v>
          </cell>
          <cell r="G234">
            <v>137.5</v>
          </cell>
          <cell r="H234">
            <v>143866</v>
          </cell>
          <cell r="I234">
            <v>1419.8</v>
          </cell>
          <cell r="J234">
            <v>1541669</v>
          </cell>
          <cell r="K234">
            <v>368969</v>
          </cell>
          <cell r="L234">
            <v>192300</v>
          </cell>
          <cell r="M234">
            <v>86294</v>
          </cell>
          <cell r="N234">
            <v>52036</v>
          </cell>
          <cell r="O234">
            <v>84757</v>
          </cell>
          <cell r="P234">
            <v>764435</v>
          </cell>
          <cell r="Q234">
            <v>44907</v>
          </cell>
          <cell r="R234">
            <v>1401398</v>
          </cell>
          <cell r="S234">
            <v>1487.13</v>
          </cell>
          <cell r="T234">
            <v>85835</v>
          </cell>
          <cell r="U234">
            <v>7732.4</v>
          </cell>
          <cell r="V234">
            <v>24.399999999999636</v>
          </cell>
          <cell r="W234">
            <v>0.11</v>
          </cell>
          <cell r="X234">
            <v>1557.3</v>
          </cell>
          <cell r="Y234">
            <v>1339.8</v>
          </cell>
          <cell r="Z234">
            <v>160.5</v>
          </cell>
          <cell r="AA234">
            <v>57</v>
          </cell>
          <cell r="AB234">
            <v>0</v>
          </cell>
          <cell r="AC234">
            <v>23</v>
          </cell>
          <cell r="AD234">
            <v>341.63796296296294</v>
          </cell>
          <cell r="AE234">
            <v>178.05555555555554</v>
          </cell>
          <cell r="AF234">
            <v>79.901851851851845</v>
          </cell>
          <cell r="AG234">
            <v>48.181481481481484</v>
          </cell>
          <cell r="AH234">
            <v>78.478703703703701</v>
          </cell>
          <cell r="AI234">
            <v>707.81018518518522</v>
          </cell>
          <cell r="AJ234">
            <v>41.580555555555556</v>
          </cell>
          <cell r="AK234">
            <v>1297.5907407407408</v>
          </cell>
        </row>
        <row r="235">
          <cell r="A235">
            <v>0</v>
          </cell>
          <cell r="D235">
            <v>37030</v>
          </cell>
          <cell r="G235">
            <v>132</v>
          </cell>
          <cell r="H235">
            <v>137940</v>
          </cell>
          <cell r="I235">
            <v>1430.8</v>
          </cell>
          <cell r="J235">
            <v>1554316</v>
          </cell>
          <cell r="K235">
            <v>360334</v>
          </cell>
          <cell r="L235">
            <v>201518</v>
          </cell>
          <cell r="M235">
            <v>102918</v>
          </cell>
          <cell r="N235">
            <v>49361</v>
          </cell>
          <cell r="O235">
            <v>126444</v>
          </cell>
          <cell r="P235">
            <v>779397</v>
          </cell>
          <cell r="Q235">
            <v>43877</v>
          </cell>
          <cell r="R235">
            <v>1462331</v>
          </cell>
          <cell r="S235">
            <v>1497.87</v>
          </cell>
          <cell r="T235">
            <v>87654</v>
          </cell>
          <cell r="U235">
            <v>7740.6</v>
          </cell>
          <cell r="V235">
            <v>8.2000000000007276</v>
          </cell>
          <cell r="W235">
            <v>0.12</v>
          </cell>
          <cell r="X235">
            <v>1562.8</v>
          </cell>
          <cell r="Y235">
            <v>1350.8</v>
          </cell>
          <cell r="Z235">
            <v>155</v>
          </cell>
          <cell r="AA235">
            <v>57</v>
          </cell>
          <cell r="AB235">
            <v>0</v>
          </cell>
          <cell r="AC235">
            <v>23</v>
          </cell>
          <cell r="AD235">
            <v>333.64259259259262</v>
          </cell>
          <cell r="AE235">
            <v>186.59074074074073</v>
          </cell>
          <cell r="AF235">
            <v>95.294444444444451</v>
          </cell>
          <cell r="AG235">
            <v>45.704629629629629</v>
          </cell>
          <cell r="AH235">
            <v>117.07777777777778</v>
          </cell>
          <cell r="AI235">
            <v>721.66388888888889</v>
          </cell>
          <cell r="AJ235">
            <v>40.626851851851853</v>
          </cell>
          <cell r="AK235">
            <v>1354.010185185185</v>
          </cell>
        </row>
        <row r="236">
          <cell r="A236">
            <v>0</v>
          </cell>
          <cell r="D236">
            <v>37031</v>
          </cell>
          <cell r="G236">
            <v>170.7</v>
          </cell>
          <cell r="H236">
            <v>190503</v>
          </cell>
          <cell r="I236">
            <v>1418.4</v>
          </cell>
          <cell r="J236">
            <v>1542337</v>
          </cell>
          <cell r="K236">
            <v>360664</v>
          </cell>
          <cell r="L236">
            <v>191518</v>
          </cell>
          <cell r="M236">
            <v>126961</v>
          </cell>
          <cell r="N236">
            <v>25006</v>
          </cell>
          <cell r="O236">
            <v>128148</v>
          </cell>
          <cell r="P236">
            <v>757183</v>
          </cell>
          <cell r="Q236">
            <v>35210</v>
          </cell>
          <cell r="R236">
            <v>1433172</v>
          </cell>
          <cell r="S236">
            <v>1497.87</v>
          </cell>
          <cell r="T236">
            <v>93267</v>
          </cell>
          <cell r="U236">
            <v>7740.6</v>
          </cell>
          <cell r="V236">
            <v>0</v>
          </cell>
          <cell r="W236">
            <v>0.12</v>
          </cell>
          <cell r="X236">
            <v>1589.1000000000001</v>
          </cell>
          <cell r="Y236">
            <v>1342.4</v>
          </cell>
          <cell r="Z236">
            <v>189.7</v>
          </cell>
          <cell r="AA236">
            <v>57</v>
          </cell>
          <cell r="AB236">
            <v>0</v>
          </cell>
          <cell r="AC236">
            <v>19</v>
          </cell>
          <cell r="AD236">
            <v>333.94814814814816</v>
          </cell>
          <cell r="AE236">
            <v>177.33148148148149</v>
          </cell>
          <cell r="AF236">
            <v>117.55648148148148</v>
          </cell>
          <cell r="AG236">
            <v>23.153703703703705</v>
          </cell>
          <cell r="AH236">
            <v>118.65555555555555</v>
          </cell>
          <cell r="AI236">
            <v>701.09537037037035</v>
          </cell>
          <cell r="AJ236">
            <v>32.601851851851855</v>
          </cell>
          <cell r="AK236">
            <v>1327.0111111111114</v>
          </cell>
        </row>
        <row r="237">
          <cell r="A237">
            <v>0</v>
          </cell>
          <cell r="D237">
            <v>37032</v>
          </cell>
          <cell r="G237">
            <v>165.4</v>
          </cell>
          <cell r="H237">
            <v>179702</v>
          </cell>
          <cell r="I237">
            <v>1416.5</v>
          </cell>
          <cell r="J237">
            <v>1540012</v>
          </cell>
          <cell r="K237">
            <v>365870</v>
          </cell>
          <cell r="L237">
            <v>190977</v>
          </cell>
          <cell r="M237">
            <v>151212</v>
          </cell>
          <cell r="N237">
            <v>0</v>
          </cell>
          <cell r="O237">
            <v>116015</v>
          </cell>
          <cell r="P237">
            <v>761925</v>
          </cell>
          <cell r="Q237">
            <v>10867</v>
          </cell>
          <cell r="R237">
            <v>1405889</v>
          </cell>
          <cell r="S237">
            <v>1497.87</v>
          </cell>
          <cell r="T237">
            <v>93907</v>
          </cell>
          <cell r="U237">
            <v>7900.3</v>
          </cell>
          <cell r="V237">
            <v>159.69999999999982</v>
          </cell>
          <cell r="W237">
            <v>0.12</v>
          </cell>
          <cell r="X237">
            <v>1581.9</v>
          </cell>
          <cell r="Y237">
            <v>1340.5</v>
          </cell>
          <cell r="Z237">
            <v>184.4</v>
          </cell>
          <cell r="AA237">
            <v>57</v>
          </cell>
          <cell r="AB237">
            <v>0</v>
          </cell>
          <cell r="AC237">
            <v>19</v>
          </cell>
          <cell r="AD237">
            <v>338.76851851851853</v>
          </cell>
          <cell r="AE237">
            <v>176.83055555555555</v>
          </cell>
          <cell r="AF237">
            <v>140.01111111111112</v>
          </cell>
          <cell r="AG237">
            <v>0</v>
          </cell>
          <cell r="AH237">
            <v>107.42129629629629</v>
          </cell>
          <cell r="AI237">
            <v>705.48611111111109</v>
          </cell>
          <cell r="AJ237">
            <v>10.062037037037037</v>
          </cell>
          <cell r="AK237">
            <v>1301.7490740740741</v>
          </cell>
        </row>
        <row r="238">
          <cell r="A238">
            <v>0</v>
          </cell>
          <cell r="D238">
            <v>37033</v>
          </cell>
          <cell r="G238">
            <v>166.7</v>
          </cell>
          <cell r="H238">
            <v>180930</v>
          </cell>
          <cell r="I238">
            <v>1393.4</v>
          </cell>
          <cell r="J238">
            <v>1517083</v>
          </cell>
          <cell r="K238">
            <v>356461</v>
          </cell>
          <cell r="L238">
            <v>200018</v>
          </cell>
          <cell r="M238">
            <v>138141</v>
          </cell>
          <cell r="N238">
            <v>44291</v>
          </cell>
          <cell r="O238">
            <v>113903</v>
          </cell>
          <cell r="P238">
            <v>767981</v>
          </cell>
          <cell r="Q238">
            <v>14850</v>
          </cell>
          <cell r="R238">
            <v>1435627</v>
          </cell>
          <cell r="S238">
            <v>1498</v>
          </cell>
          <cell r="T238">
            <v>88796</v>
          </cell>
          <cell r="U238">
            <v>7891.2</v>
          </cell>
          <cell r="V238">
            <v>-9.1000000000003638</v>
          </cell>
          <cell r="W238">
            <v>0.12</v>
          </cell>
          <cell r="X238">
            <v>1560.1000000000001</v>
          </cell>
          <cell r="Y238">
            <v>1317.4</v>
          </cell>
          <cell r="Z238">
            <v>185.7</v>
          </cell>
          <cell r="AA238">
            <v>57</v>
          </cell>
          <cell r="AB238">
            <v>0</v>
          </cell>
          <cell r="AC238">
            <v>19</v>
          </cell>
          <cell r="AD238">
            <v>330.05648148148146</v>
          </cell>
          <cell r="AE238">
            <v>185.20185185185184</v>
          </cell>
          <cell r="AF238">
            <v>127.90833333333333</v>
          </cell>
          <cell r="AG238">
            <v>41.010185185185186</v>
          </cell>
          <cell r="AH238">
            <v>105.46574074074074</v>
          </cell>
          <cell r="AI238">
            <v>711.09351851851852</v>
          </cell>
          <cell r="AJ238">
            <v>13.75</v>
          </cell>
          <cell r="AK238">
            <v>1329.2842592592592</v>
          </cell>
        </row>
        <row r="239">
          <cell r="A239">
            <v>0</v>
          </cell>
          <cell r="D239">
            <v>37034</v>
          </cell>
          <cell r="G239">
            <v>168.9</v>
          </cell>
          <cell r="H239">
            <v>183025</v>
          </cell>
          <cell r="I239">
            <v>1273.2</v>
          </cell>
          <cell r="J239">
            <v>1383768</v>
          </cell>
          <cell r="K239">
            <v>372696</v>
          </cell>
          <cell r="L239">
            <v>194018</v>
          </cell>
          <cell r="M239">
            <v>176151</v>
          </cell>
          <cell r="N239">
            <v>97</v>
          </cell>
          <cell r="O239">
            <v>104162</v>
          </cell>
          <cell r="P239">
            <v>733348</v>
          </cell>
          <cell r="Q239">
            <v>15334</v>
          </cell>
          <cell r="R239">
            <v>1401788</v>
          </cell>
          <cell r="S239">
            <v>1497.87</v>
          </cell>
          <cell r="T239">
            <v>84635</v>
          </cell>
          <cell r="U239">
            <v>7759.4</v>
          </cell>
          <cell r="V239">
            <v>-131.80000000000018</v>
          </cell>
          <cell r="W239">
            <v>0.12</v>
          </cell>
          <cell r="X239">
            <v>1442.1000000000001</v>
          </cell>
          <cell r="Y239">
            <v>1200.2</v>
          </cell>
          <cell r="Z239">
            <v>184.9</v>
          </cell>
          <cell r="AA239">
            <v>57</v>
          </cell>
          <cell r="AB239">
            <v>0</v>
          </cell>
          <cell r="AC239">
            <v>16</v>
          </cell>
          <cell r="AD239">
            <v>345.0888888888889</v>
          </cell>
          <cell r="AE239">
            <v>179.6462962962963</v>
          </cell>
          <cell r="AF239">
            <v>163.10277777777779</v>
          </cell>
          <cell r="AG239">
            <v>8.981481481481482E-2</v>
          </cell>
          <cell r="AH239">
            <v>96.446296296296296</v>
          </cell>
          <cell r="AI239">
            <v>679.02592592592589</v>
          </cell>
          <cell r="AJ239">
            <v>14.198148148148148</v>
          </cell>
          <cell r="AK239">
            <v>1297.9518518518519</v>
          </cell>
        </row>
        <row r="240">
          <cell r="A240">
            <v>0</v>
          </cell>
          <cell r="D240">
            <v>37035</v>
          </cell>
          <cell r="G240">
            <v>160.80000000000001</v>
          </cell>
          <cell r="H240">
            <v>175102</v>
          </cell>
          <cell r="I240">
            <v>1394.7</v>
          </cell>
          <cell r="J240">
            <v>1521747</v>
          </cell>
          <cell r="K240">
            <v>382568</v>
          </cell>
          <cell r="L240">
            <v>200977</v>
          </cell>
          <cell r="M240">
            <v>152181</v>
          </cell>
          <cell r="N240">
            <v>0</v>
          </cell>
          <cell r="O240">
            <v>125075</v>
          </cell>
          <cell r="P240">
            <v>725700</v>
          </cell>
          <cell r="Q240">
            <v>15212</v>
          </cell>
          <cell r="R240">
            <v>1400736</v>
          </cell>
          <cell r="S240">
            <v>1497.87</v>
          </cell>
          <cell r="T240">
            <v>36868</v>
          </cell>
          <cell r="U240">
            <v>7804.3</v>
          </cell>
          <cell r="V240">
            <v>44.900000000000546</v>
          </cell>
          <cell r="W240">
            <v>0.12</v>
          </cell>
          <cell r="X240">
            <v>1555.5</v>
          </cell>
          <cell r="Y240">
            <v>1314.7</v>
          </cell>
          <cell r="Z240">
            <v>183.8</v>
          </cell>
          <cell r="AA240">
            <v>57</v>
          </cell>
          <cell r="AB240">
            <v>0</v>
          </cell>
          <cell r="AC240">
            <v>23</v>
          </cell>
          <cell r="AD240">
            <v>354.22962962962964</v>
          </cell>
          <cell r="AE240">
            <v>186.08981481481482</v>
          </cell>
          <cell r="AF240">
            <v>140.90833333333333</v>
          </cell>
          <cell r="AG240">
            <v>0</v>
          </cell>
          <cell r="AH240">
            <v>115.81018518518519</v>
          </cell>
          <cell r="AI240">
            <v>671.94444444444446</v>
          </cell>
          <cell r="AJ240">
            <v>14.085185185185185</v>
          </cell>
          <cell r="AK240">
            <v>1296.9777777777776</v>
          </cell>
        </row>
        <row r="241">
          <cell r="A241">
            <v>0</v>
          </cell>
          <cell r="D241">
            <v>37036</v>
          </cell>
          <cell r="G241">
            <v>149.69999999999999</v>
          </cell>
          <cell r="H241">
            <v>156319</v>
          </cell>
          <cell r="I241">
            <v>1439.5</v>
          </cell>
          <cell r="J241">
            <v>1570515</v>
          </cell>
          <cell r="K241">
            <v>394351</v>
          </cell>
          <cell r="L241">
            <v>213610</v>
          </cell>
          <cell r="M241">
            <v>145313</v>
          </cell>
          <cell r="N241">
            <v>39696</v>
          </cell>
          <cell r="O241">
            <v>87386</v>
          </cell>
          <cell r="P241">
            <v>736697</v>
          </cell>
          <cell r="Q241">
            <v>48227</v>
          </cell>
          <cell r="R241">
            <v>1451670</v>
          </cell>
          <cell r="S241">
            <v>1608.82</v>
          </cell>
          <cell r="T241">
            <v>-134516</v>
          </cell>
          <cell r="U241">
            <v>7878.3</v>
          </cell>
          <cell r="V241">
            <v>74</v>
          </cell>
          <cell r="W241">
            <v>0.2</v>
          </cell>
          <cell r="X241">
            <v>1589.2</v>
          </cell>
          <cell r="Y241">
            <v>1363.5</v>
          </cell>
          <cell r="Z241">
            <v>168.7</v>
          </cell>
          <cell r="AA241">
            <v>57</v>
          </cell>
          <cell r="AB241">
            <v>0</v>
          </cell>
          <cell r="AC241">
            <v>19</v>
          </cell>
          <cell r="AD241">
            <v>365.13981481481483</v>
          </cell>
          <cell r="AE241">
            <v>197.78703703703704</v>
          </cell>
          <cell r="AF241">
            <v>134.54907407407407</v>
          </cell>
          <cell r="AG241">
            <v>36.755555555555553</v>
          </cell>
          <cell r="AH241">
            <v>80.912962962962965</v>
          </cell>
          <cell r="AI241">
            <v>682.12685185185182</v>
          </cell>
          <cell r="AJ241">
            <v>44.654629629629632</v>
          </cell>
          <cell r="AK241">
            <v>1344.1388888888891</v>
          </cell>
        </row>
        <row r="242">
          <cell r="A242">
            <v>0</v>
          </cell>
          <cell r="D242">
            <v>37037</v>
          </cell>
          <cell r="G242">
            <v>180.3</v>
          </cell>
          <cell r="H242">
            <v>201920</v>
          </cell>
          <cell r="I242">
            <v>1453.7</v>
          </cell>
          <cell r="J242">
            <v>1580552</v>
          </cell>
          <cell r="K242">
            <v>357637</v>
          </cell>
          <cell r="L242">
            <v>215337</v>
          </cell>
          <cell r="M242">
            <v>120405</v>
          </cell>
          <cell r="N242">
            <v>24204</v>
          </cell>
          <cell r="O242">
            <v>122470</v>
          </cell>
          <cell r="P242">
            <v>759890</v>
          </cell>
          <cell r="Q242">
            <v>15837</v>
          </cell>
          <cell r="R242">
            <v>1400443</v>
          </cell>
          <cell r="S242">
            <v>1537.99</v>
          </cell>
          <cell r="T242">
            <v>-124405</v>
          </cell>
          <cell r="U242">
            <v>7996</v>
          </cell>
          <cell r="V242">
            <v>117.69999999999982</v>
          </cell>
          <cell r="W242">
            <v>0</v>
          </cell>
          <cell r="X242">
            <v>1634</v>
          </cell>
          <cell r="Y242">
            <v>1377.7</v>
          </cell>
          <cell r="Z242">
            <v>199.3</v>
          </cell>
          <cell r="AA242">
            <v>57</v>
          </cell>
          <cell r="AB242">
            <v>0</v>
          </cell>
          <cell r="AC242">
            <v>19</v>
          </cell>
          <cell r="AD242">
            <v>331.14537037037036</v>
          </cell>
          <cell r="AE242">
            <v>199.38611111111112</v>
          </cell>
          <cell r="AF242">
            <v>111.48611111111111</v>
          </cell>
          <cell r="AG242">
            <v>22.411111111111111</v>
          </cell>
          <cell r="AH242">
            <v>113.39814814814815</v>
          </cell>
          <cell r="AI242">
            <v>703.60185185185185</v>
          </cell>
          <cell r="AJ242">
            <v>14.66388888888889</v>
          </cell>
          <cell r="AK242">
            <v>1296.7064814814814</v>
          </cell>
        </row>
        <row r="243">
          <cell r="A243">
            <v>0</v>
          </cell>
          <cell r="D243">
            <v>37038</v>
          </cell>
          <cell r="G243">
            <v>175.8</v>
          </cell>
          <cell r="H243">
            <v>190637</v>
          </cell>
          <cell r="I243">
            <v>1401.1</v>
          </cell>
          <cell r="J243">
            <v>1522740</v>
          </cell>
          <cell r="K243">
            <v>355754</v>
          </cell>
          <cell r="L243">
            <v>216296</v>
          </cell>
          <cell r="M243">
            <v>119168</v>
          </cell>
          <cell r="N243">
            <v>24095</v>
          </cell>
          <cell r="O243">
            <v>122534</v>
          </cell>
          <cell r="P243">
            <v>748719</v>
          </cell>
          <cell r="Q243">
            <v>15715</v>
          </cell>
          <cell r="R243">
            <v>1385985</v>
          </cell>
          <cell r="S243">
            <v>1537.99</v>
          </cell>
          <cell r="T243">
            <v>-113244</v>
          </cell>
          <cell r="U243">
            <v>8043.8</v>
          </cell>
          <cell r="V243">
            <v>47.800000000000182</v>
          </cell>
          <cell r="W243">
            <v>0</v>
          </cell>
          <cell r="X243">
            <v>1576.8999999999999</v>
          </cell>
          <cell r="Y243">
            <v>1330.1</v>
          </cell>
          <cell r="Z243">
            <v>189.8</v>
          </cell>
          <cell r="AA243">
            <v>57</v>
          </cell>
          <cell r="AB243">
            <v>0</v>
          </cell>
          <cell r="AC243">
            <v>14</v>
          </cell>
          <cell r="AD243">
            <v>329.40185185185186</v>
          </cell>
          <cell r="AE243">
            <v>200.27407407407406</v>
          </cell>
          <cell r="AF243">
            <v>110.34074074074074</v>
          </cell>
          <cell r="AG243">
            <v>22.310185185185187</v>
          </cell>
          <cell r="AH243">
            <v>113.4574074074074</v>
          </cell>
          <cell r="AI243">
            <v>693.25833333333333</v>
          </cell>
          <cell r="AJ243">
            <v>14.550925925925926</v>
          </cell>
          <cell r="AK243">
            <v>1283.3194444444443</v>
          </cell>
        </row>
        <row r="244">
          <cell r="A244">
            <v>0</v>
          </cell>
          <cell r="D244">
            <v>37039</v>
          </cell>
          <cell r="G244">
            <v>182.9</v>
          </cell>
          <cell r="H244">
            <v>200152</v>
          </cell>
          <cell r="I244">
            <v>1381.8</v>
          </cell>
          <cell r="J244">
            <v>1501555</v>
          </cell>
          <cell r="K244">
            <v>354230</v>
          </cell>
          <cell r="L244">
            <v>215337</v>
          </cell>
          <cell r="M244">
            <v>120321</v>
          </cell>
          <cell r="N244">
            <v>25076</v>
          </cell>
          <cell r="O244">
            <v>123081</v>
          </cell>
          <cell r="P244">
            <v>755080</v>
          </cell>
          <cell r="Q244">
            <v>15788</v>
          </cell>
          <cell r="R244">
            <v>1393576</v>
          </cell>
          <cell r="S244">
            <v>1537.99</v>
          </cell>
          <cell r="T244">
            <v>59774</v>
          </cell>
          <cell r="U244">
            <v>8107.2</v>
          </cell>
          <cell r="V244">
            <v>63.399999999999636</v>
          </cell>
          <cell r="W244">
            <v>0</v>
          </cell>
          <cell r="X244">
            <v>1564.7</v>
          </cell>
          <cell r="Y244">
            <v>1310.8</v>
          </cell>
          <cell r="Z244">
            <v>196.9</v>
          </cell>
          <cell r="AA244">
            <v>57</v>
          </cell>
          <cell r="AB244">
            <v>0</v>
          </cell>
          <cell r="AC244">
            <v>14</v>
          </cell>
          <cell r="AD244">
            <v>327.99074074074076</v>
          </cell>
          <cell r="AE244">
            <v>199.38611111111112</v>
          </cell>
          <cell r="AF244">
            <v>111.40833333333333</v>
          </cell>
          <cell r="AG244">
            <v>23.218518518518518</v>
          </cell>
          <cell r="AH244">
            <v>113.96388888888889</v>
          </cell>
          <cell r="AI244">
            <v>699.14814814814815</v>
          </cell>
          <cell r="AJ244">
            <v>14.618518518518519</v>
          </cell>
          <cell r="AK244">
            <v>1290.3481481481481</v>
          </cell>
        </row>
        <row r="245">
          <cell r="A245">
            <v>0</v>
          </cell>
          <cell r="D245">
            <v>37040</v>
          </cell>
          <cell r="G245">
            <v>177.1</v>
          </cell>
          <cell r="H245">
            <v>191451</v>
          </cell>
          <cell r="I245">
            <v>1395.3</v>
          </cell>
          <cell r="J245">
            <v>1510866</v>
          </cell>
          <cell r="K245">
            <v>365337</v>
          </cell>
          <cell r="L245">
            <v>215337</v>
          </cell>
          <cell r="M245">
            <v>146034</v>
          </cell>
          <cell r="N245">
            <v>0</v>
          </cell>
          <cell r="O245">
            <v>113087</v>
          </cell>
          <cell r="P245">
            <v>761549</v>
          </cell>
          <cell r="Q245">
            <v>16025</v>
          </cell>
          <cell r="R245">
            <v>1402032</v>
          </cell>
          <cell r="S245">
            <v>1537.99</v>
          </cell>
          <cell r="T245">
            <v>73956</v>
          </cell>
          <cell r="U245">
            <v>8235.6</v>
          </cell>
          <cell r="V245">
            <v>128.40000000000055</v>
          </cell>
          <cell r="W245">
            <v>0.15</v>
          </cell>
          <cell r="X245">
            <v>1572.3999999999999</v>
          </cell>
          <cell r="Y245">
            <v>1324.3</v>
          </cell>
          <cell r="Z245">
            <v>191.1</v>
          </cell>
          <cell r="AA245">
            <v>57</v>
          </cell>
          <cell r="AB245">
            <v>0</v>
          </cell>
          <cell r="AC245">
            <v>14</v>
          </cell>
          <cell r="AD245">
            <v>338.27499999999998</v>
          </cell>
          <cell r="AE245">
            <v>199.38611111111112</v>
          </cell>
          <cell r="AF245">
            <v>135.21666666666667</v>
          </cell>
          <cell r="AG245">
            <v>0</v>
          </cell>
          <cell r="AH245">
            <v>104.71018518518518</v>
          </cell>
          <cell r="AI245">
            <v>705.137962962963</v>
          </cell>
          <cell r="AJ245">
            <v>14.837962962962964</v>
          </cell>
          <cell r="AK245">
            <v>1298.1777777777777</v>
          </cell>
        </row>
        <row r="246">
          <cell r="A246">
            <v>0</v>
          </cell>
          <cell r="D246">
            <v>37041</v>
          </cell>
          <cell r="G246">
            <v>206.6</v>
          </cell>
          <cell r="H246">
            <v>222924</v>
          </cell>
          <cell r="I246">
            <v>1389.6</v>
          </cell>
          <cell r="J246">
            <v>1501116</v>
          </cell>
          <cell r="K246">
            <v>407377</v>
          </cell>
          <cell r="L246">
            <v>185796</v>
          </cell>
          <cell r="M246">
            <v>131976</v>
          </cell>
          <cell r="N246">
            <v>48102</v>
          </cell>
          <cell r="O246">
            <v>119669</v>
          </cell>
          <cell r="P246">
            <v>762209</v>
          </cell>
          <cell r="Q246">
            <v>14918</v>
          </cell>
          <cell r="R246">
            <v>1484251</v>
          </cell>
          <cell r="S246">
            <v>1537.99</v>
          </cell>
          <cell r="T246">
            <v>67415</v>
          </cell>
          <cell r="U246">
            <v>8185.6</v>
          </cell>
          <cell r="V246">
            <v>-50</v>
          </cell>
          <cell r="W246">
            <v>0.15</v>
          </cell>
          <cell r="X246">
            <v>1596.1999999999998</v>
          </cell>
          <cell r="Y246">
            <v>1318.6</v>
          </cell>
          <cell r="Z246">
            <v>220.6</v>
          </cell>
          <cell r="AA246">
            <v>57</v>
          </cell>
          <cell r="AB246">
            <v>0</v>
          </cell>
          <cell r="AC246">
            <v>14</v>
          </cell>
          <cell r="AD246">
            <v>377.2009259259259</v>
          </cell>
          <cell r="AE246">
            <v>172.03333333333333</v>
          </cell>
          <cell r="AF246">
            <v>122.2</v>
          </cell>
          <cell r="AG246">
            <v>44.538888888888891</v>
          </cell>
          <cell r="AH246">
            <v>110.80462962962963</v>
          </cell>
          <cell r="AI246">
            <v>705.74907407407409</v>
          </cell>
          <cell r="AJ246">
            <v>13.812962962962963</v>
          </cell>
          <cell r="AK246">
            <v>1374.3064814814816</v>
          </cell>
        </row>
        <row r="247">
          <cell r="A247">
            <v>0</v>
          </cell>
          <cell r="D247">
            <v>37042</v>
          </cell>
          <cell r="G247">
            <v>164.7</v>
          </cell>
          <cell r="H247">
            <v>175845</v>
          </cell>
          <cell r="I247">
            <v>1365.4</v>
          </cell>
          <cell r="J247">
            <v>1452373</v>
          </cell>
          <cell r="K247">
            <v>376957</v>
          </cell>
          <cell r="L247">
            <v>178518</v>
          </cell>
          <cell r="M247">
            <v>121782</v>
          </cell>
          <cell r="N247">
            <v>96</v>
          </cell>
          <cell r="O247">
            <v>115666</v>
          </cell>
          <cell r="P247">
            <v>753750</v>
          </cell>
          <cell r="Q247">
            <v>15278</v>
          </cell>
          <cell r="R247">
            <v>1383529</v>
          </cell>
          <cell r="S247">
            <v>1404.25</v>
          </cell>
          <cell r="T247">
            <v>-26778</v>
          </cell>
          <cell r="U247">
            <v>8812</v>
          </cell>
          <cell r="V247">
            <v>626.39999999999964</v>
          </cell>
          <cell r="W247">
            <v>0.05</v>
          </cell>
          <cell r="X247">
            <v>1530.1000000000001</v>
          </cell>
          <cell r="Y247">
            <v>1294.4000000000001</v>
          </cell>
          <cell r="Z247">
            <v>178.7</v>
          </cell>
          <cell r="AA247">
            <v>57</v>
          </cell>
          <cell r="AB247">
            <v>0</v>
          </cell>
          <cell r="AC247">
            <v>14</v>
          </cell>
          <cell r="AD247">
            <v>349.03425925925927</v>
          </cell>
          <cell r="AE247">
            <v>165.29444444444445</v>
          </cell>
          <cell r="AF247">
            <v>112.76111111111111</v>
          </cell>
          <cell r="AG247">
            <v>8.8888888888888892E-2</v>
          </cell>
          <cell r="AH247">
            <v>107.09814814814816</v>
          </cell>
          <cell r="AI247">
            <v>697.91666666666663</v>
          </cell>
          <cell r="AJ247">
            <v>14.146296296296295</v>
          </cell>
          <cell r="AK247">
            <v>1281.0453703703702</v>
          </cell>
        </row>
        <row r="248">
          <cell r="A248">
            <v>0</v>
          </cell>
          <cell r="D248">
            <v>37043</v>
          </cell>
          <cell r="G248">
            <v>147.5</v>
          </cell>
          <cell r="H248">
            <v>165720</v>
          </cell>
          <cell r="I248">
            <v>1306.9000000000001</v>
          </cell>
          <cell r="J248">
            <v>1409792</v>
          </cell>
          <cell r="K248">
            <v>376815</v>
          </cell>
          <cell r="L248">
            <v>215088</v>
          </cell>
          <cell r="M248">
            <v>94566</v>
          </cell>
          <cell r="N248">
            <v>0</v>
          </cell>
          <cell r="O248">
            <v>69312</v>
          </cell>
          <cell r="P248">
            <v>740064</v>
          </cell>
          <cell r="Q248">
            <v>29553</v>
          </cell>
          <cell r="R248">
            <v>1310310</v>
          </cell>
          <cell r="S248">
            <v>1404.25</v>
          </cell>
          <cell r="T248">
            <v>131486</v>
          </cell>
          <cell r="U248">
            <v>8104</v>
          </cell>
          <cell r="V248">
            <v>-708</v>
          </cell>
          <cell r="W248">
            <v>0.05</v>
          </cell>
          <cell r="X248">
            <v>1454.4</v>
          </cell>
          <cell r="Y248">
            <v>1235.9000000000001</v>
          </cell>
          <cell r="Z248">
            <v>161.5</v>
          </cell>
          <cell r="AA248">
            <v>57</v>
          </cell>
          <cell r="AB248">
            <v>0</v>
          </cell>
          <cell r="AC248">
            <v>14</v>
          </cell>
          <cell r="AD248">
            <v>348.90277777777777</v>
          </cell>
          <cell r="AE248">
            <v>199.15555555555557</v>
          </cell>
          <cell r="AF248">
            <v>87.561111111111117</v>
          </cell>
          <cell r="AG248">
            <v>0</v>
          </cell>
          <cell r="AH248">
            <v>64.177777777777777</v>
          </cell>
          <cell r="AI248">
            <v>685.24444444444441</v>
          </cell>
          <cell r="AJ248">
            <v>27.363888888888887</v>
          </cell>
          <cell r="AK248">
            <v>1213.25</v>
          </cell>
        </row>
        <row r="249">
          <cell r="A249">
            <v>0</v>
          </cell>
          <cell r="D249">
            <v>37044</v>
          </cell>
          <cell r="G249">
            <v>150.4</v>
          </cell>
          <cell r="H249">
            <v>168456</v>
          </cell>
          <cell r="I249">
            <v>1783.7</v>
          </cell>
          <cell r="J249">
            <v>1930838</v>
          </cell>
          <cell r="K249">
            <v>348395</v>
          </cell>
          <cell r="L249">
            <v>157252</v>
          </cell>
          <cell r="M249">
            <v>105936</v>
          </cell>
          <cell r="N249">
            <v>0</v>
          </cell>
          <cell r="O249">
            <v>80364</v>
          </cell>
          <cell r="P249">
            <v>764123</v>
          </cell>
          <cell r="Q249">
            <v>28614</v>
          </cell>
          <cell r="R249">
            <v>1327432</v>
          </cell>
          <cell r="S249">
            <v>1334.09</v>
          </cell>
          <cell r="T249">
            <v>123074</v>
          </cell>
          <cell r="U249">
            <v>8106.4</v>
          </cell>
          <cell r="V249">
            <v>2.3999999999996362</v>
          </cell>
          <cell r="W249">
            <v>0</v>
          </cell>
          <cell r="X249">
            <v>1934.1000000000001</v>
          </cell>
          <cell r="Y249">
            <v>1712.7</v>
          </cell>
          <cell r="Z249">
            <v>164.4</v>
          </cell>
          <cell r="AA249">
            <v>57</v>
          </cell>
          <cell r="AB249">
            <v>0</v>
          </cell>
          <cell r="AC249">
            <v>14</v>
          </cell>
          <cell r="AD249">
            <v>322.58796296296299</v>
          </cell>
          <cell r="AE249">
            <v>145.6037037037037</v>
          </cell>
          <cell r="AF249">
            <v>98.088888888888889</v>
          </cell>
          <cell r="AG249">
            <v>0</v>
          </cell>
          <cell r="AH249">
            <v>74.411111111111111</v>
          </cell>
          <cell r="AI249">
            <v>707.52129629629633</v>
          </cell>
          <cell r="AJ249">
            <v>26.494444444444444</v>
          </cell>
          <cell r="AK249">
            <v>1229.1037037037038</v>
          </cell>
        </row>
        <row r="250">
          <cell r="A250">
            <v>0</v>
          </cell>
          <cell r="D250">
            <v>37045</v>
          </cell>
          <cell r="G250">
            <v>111.2</v>
          </cell>
          <cell r="H250">
            <v>125742</v>
          </cell>
          <cell r="I250">
            <v>1286</v>
          </cell>
          <cell r="J250">
            <v>1392827</v>
          </cell>
          <cell r="K250">
            <v>349261</v>
          </cell>
          <cell r="L250">
            <v>158314</v>
          </cell>
          <cell r="M250">
            <v>106154</v>
          </cell>
          <cell r="N250">
            <v>0</v>
          </cell>
          <cell r="O250">
            <v>80478</v>
          </cell>
          <cell r="P250">
            <v>763252</v>
          </cell>
          <cell r="Q250">
            <v>30972</v>
          </cell>
          <cell r="R250">
            <v>1330117</v>
          </cell>
          <cell r="S250">
            <v>1334.09</v>
          </cell>
          <cell r="T250">
            <v>114663</v>
          </cell>
          <cell r="U250">
            <v>8112.3</v>
          </cell>
          <cell r="V250">
            <v>5.9000000000005457</v>
          </cell>
          <cell r="W250">
            <v>0</v>
          </cell>
          <cell r="X250">
            <v>1397.2</v>
          </cell>
          <cell r="Y250">
            <v>1215</v>
          </cell>
          <cell r="Z250">
            <v>125.2</v>
          </cell>
          <cell r="AA250">
            <v>57</v>
          </cell>
          <cell r="AB250">
            <v>0</v>
          </cell>
          <cell r="AC250">
            <v>14</v>
          </cell>
          <cell r="AD250">
            <v>323.38981481481483</v>
          </cell>
          <cell r="AE250">
            <v>146.58703703703705</v>
          </cell>
          <cell r="AF250">
            <v>98.290740740740745</v>
          </cell>
          <cell r="AG250">
            <v>0</v>
          </cell>
          <cell r="AH250">
            <v>74.516666666666666</v>
          </cell>
          <cell r="AI250">
            <v>706.71481481481476</v>
          </cell>
          <cell r="AJ250">
            <v>28.677777777777777</v>
          </cell>
          <cell r="AK250">
            <v>1231.5898148148146</v>
          </cell>
        </row>
        <row r="251">
          <cell r="A251">
            <v>0</v>
          </cell>
          <cell r="D251">
            <v>37046</v>
          </cell>
          <cell r="G251">
            <v>149.5</v>
          </cell>
          <cell r="H251">
            <v>162103</v>
          </cell>
          <cell r="I251">
            <v>1239.9000000000001</v>
          </cell>
          <cell r="J251">
            <v>1342405</v>
          </cell>
          <cell r="K251">
            <v>363561</v>
          </cell>
          <cell r="L251">
            <v>106061</v>
          </cell>
          <cell r="M251">
            <v>106061</v>
          </cell>
          <cell r="N251">
            <v>2334</v>
          </cell>
          <cell r="O251">
            <v>7039</v>
          </cell>
          <cell r="P251">
            <v>762540</v>
          </cell>
          <cell r="Q251">
            <v>30050</v>
          </cell>
          <cell r="R251">
            <v>1271585</v>
          </cell>
          <cell r="S251">
            <v>1334.09</v>
          </cell>
          <cell r="T251">
            <v>-59619</v>
          </cell>
          <cell r="U251">
            <v>7913.8</v>
          </cell>
          <cell r="V251">
            <v>-198.5</v>
          </cell>
          <cell r="W251">
            <v>0</v>
          </cell>
          <cell r="X251">
            <v>1389.4</v>
          </cell>
          <cell r="Y251">
            <v>1158.9000000000001</v>
          </cell>
          <cell r="Z251">
            <v>173.5</v>
          </cell>
          <cell r="AA251">
            <v>57</v>
          </cell>
          <cell r="AB251">
            <v>0</v>
          </cell>
          <cell r="AC251">
            <v>24</v>
          </cell>
          <cell r="AD251">
            <v>336.63055555555553</v>
          </cell>
          <cell r="AE251">
            <v>98.204629629629636</v>
          </cell>
          <cell r="AF251">
            <v>98.204629629629636</v>
          </cell>
          <cell r="AG251">
            <v>2.161111111111111</v>
          </cell>
          <cell r="AH251">
            <v>6.5175925925925924</v>
          </cell>
          <cell r="AI251">
            <v>706.05555555555554</v>
          </cell>
          <cell r="AJ251">
            <v>27.824074074074073</v>
          </cell>
          <cell r="AK251">
            <v>1177.3935185185187</v>
          </cell>
        </row>
        <row r="252">
          <cell r="A252">
            <v>0</v>
          </cell>
          <cell r="D252">
            <v>37047</v>
          </cell>
          <cell r="G252">
            <v>153.69999999999999</v>
          </cell>
          <cell r="H252">
            <v>180115</v>
          </cell>
          <cell r="I252">
            <v>675.6</v>
          </cell>
          <cell r="J252">
            <v>769225</v>
          </cell>
          <cell r="K252">
            <v>372799</v>
          </cell>
          <cell r="L252">
            <v>150419</v>
          </cell>
          <cell r="M252">
            <v>110292</v>
          </cell>
          <cell r="N252">
            <v>0</v>
          </cell>
          <cell r="O252">
            <v>96141</v>
          </cell>
          <cell r="P252">
            <v>167</v>
          </cell>
          <cell r="Q252">
            <v>34218</v>
          </cell>
          <cell r="R252">
            <v>613617</v>
          </cell>
          <cell r="S252">
            <v>1334.09</v>
          </cell>
          <cell r="T252">
            <v>-43022</v>
          </cell>
          <cell r="U252">
            <v>8031.8</v>
          </cell>
          <cell r="V252">
            <v>118</v>
          </cell>
          <cell r="W252">
            <v>0</v>
          </cell>
          <cell r="X252">
            <v>829.3</v>
          </cell>
          <cell r="Y252">
            <v>599.6</v>
          </cell>
          <cell r="Z252">
            <v>172.7</v>
          </cell>
          <cell r="AA252">
            <v>57</v>
          </cell>
          <cell r="AB252">
            <v>0</v>
          </cell>
          <cell r="AC252">
            <v>19</v>
          </cell>
          <cell r="AD252">
            <v>345.18425925925925</v>
          </cell>
          <cell r="AE252">
            <v>139.27685185185186</v>
          </cell>
          <cell r="AF252">
            <v>102.12222222222222</v>
          </cell>
          <cell r="AG252">
            <v>0</v>
          </cell>
          <cell r="AH252">
            <v>89.019444444444446</v>
          </cell>
          <cell r="AI252">
            <v>0.15462962962962962</v>
          </cell>
          <cell r="AJ252">
            <v>31.683333333333334</v>
          </cell>
          <cell r="AK252">
            <v>568.16388888888901</v>
          </cell>
        </row>
        <row r="253">
          <cell r="A253">
            <v>0</v>
          </cell>
          <cell r="D253">
            <v>37048</v>
          </cell>
          <cell r="G253">
            <v>109.2</v>
          </cell>
          <cell r="H253">
            <v>111602</v>
          </cell>
          <cell r="I253">
            <v>784</v>
          </cell>
          <cell r="J253">
            <v>851628</v>
          </cell>
          <cell r="K253">
            <v>351684</v>
          </cell>
          <cell r="L253">
            <v>100776</v>
          </cell>
          <cell r="M253">
            <v>96987</v>
          </cell>
          <cell r="N253">
            <v>0</v>
          </cell>
          <cell r="O253">
            <v>146432</v>
          </cell>
          <cell r="P253">
            <v>394369</v>
          </cell>
          <cell r="Q253">
            <v>33705</v>
          </cell>
          <cell r="R253">
            <v>1023177</v>
          </cell>
          <cell r="S253">
            <v>1334.09</v>
          </cell>
          <cell r="T253">
            <v>-37359</v>
          </cell>
          <cell r="U253">
            <v>7701.7</v>
          </cell>
          <cell r="V253">
            <v>-330.10000000000036</v>
          </cell>
          <cell r="W253">
            <v>0</v>
          </cell>
          <cell r="X253">
            <v>893.2</v>
          </cell>
          <cell r="Y253">
            <v>708</v>
          </cell>
          <cell r="Z253">
            <v>128.19999999999999</v>
          </cell>
          <cell r="AA253">
            <v>57</v>
          </cell>
          <cell r="AB253">
            <v>0</v>
          </cell>
          <cell r="AC253">
            <v>19</v>
          </cell>
          <cell r="AD253">
            <v>325.63333333333333</v>
          </cell>
          <cell r="AE253">
            <v>93.311111111111117</v>
          </cell>
          <cell r="AF253">
            <v>89.802777777777777</v>
          </cell>
          <cell r="AG253">
            <v>0</v>
          </cell>
          <cell r="AH253">
            <v>135.5851851851852</v>
          </cell>
          <cell r="AI253">
            <v>365.15648148148148</v>
          </cell>
          <cell r="AJ253">
            <v>31.208333333333332</v>
          </cell>
          <cell r="AK253">
            <v>947.38611111111118</v>
          </cell>
        </row>
        <row r="254">
          <cell r="A254">
            <v>0</v>
          </cell>
          <cell r="D254">
            <v>37049</v>
          </cell>
          <cell r="G254">
            <v>181.8</v>
          </cell>
          <cell r="H254">
            <v>197851</v>
          </cell>
          <cell r="I254">
            <v>1063</v>
          </cell>
          <cell r="J254">
            <v>1151353</v>
          </cell>
          <cell r="K254">
            <v>361755</v>
          </cell>
          <cell r="L254">
            <v>102561</v>
          </cell>
          <cell r="M254">
            <v>93467</v>
          </cell>
          <cell r="N254">
            <v>0</v>
          </cell>
          <cell r="O254">
            <v>152591</v>
          </cell>
          <cell r="P254">
            <v>685244</v>
          </cell>
          <cell r="Q254">
            <v>31509</v>
          </cell>
          <cell r="R254">
            <v>1324566</v>
          </cell>
          <cell r="S254">
            <v>1334.09</v>
          </cell>
          <cell r="T254">
            <v>43486</v>
          </cell>
          <cell r="U254">
            <v>7814</v>
          </cell>
          <cell r="V254">
            <v>112.30000000000018</v>
          </cell>
          <cell r="W254">
            <v>0</v>
          </cell>
          <cell r="X254">
            <v>1244.8</v>
          </cell>
          <cell r="Y254">
            <v>987</v>
          </cell>
          <cell r="Z254">
            <v>200.8</v>
          </cell>
          <cell r="AA254">
            <v>57</v>
          </cell>
          <cell r="AB254">
            <v>0</v>
          </cell>
          <cell r="AC254">
            <v>19</v>
          </cell>
          <cell r="AD254">
            <v>334.95833333333331</v>
          </cell>
          <cell r="AE254">
            <v>94.963888888888889</v>
          </cell>
          <cell r="AF254">
            <v>86.543518518518525</v>
          </cell>
          <cell r="AG254">
            <v>0</v>
          </cell>
          <cell r="AH254">
            <v>141.28796296296295</v>
          </cell>
          <cell r="AI254">
            <v>634.48518518518517</v>
          </cell>
          <cell r="AJ254">
            <v>29.175000000000001</v>
          </cell>
          <cell r="AK254">
            <v>1226.45</v>
          </cell>
        </row>
        <row r="255">
          <cell r="A255">
            <v>0</v>
          </cell>
          <cell r="D255">
            <v>37050</v>
          </cell>
          <cell r="G255">
            <v>129.69999999999999</v>
          </cell>
          <cell r="H255">
            <v>144265</v>
          </cell>
          <cell r="I255">
            <v>1384.4</v>
          </cell>
          <cell r="J255">
            <v>1504832</v>
          </cell>
          <cell r="K255">
            <v>403141</v>
          </cell>
          <cell r="L255">
            <v>109516</v>
          </cell>
          <cell r="M255">
            <v>110684</v>
          </cell>
          <cell r="N255">
            <v>0</v>
          </cell>
          <cell r="O255">
            <v>136978</v>
          </cell>
          <cell r="P255">
            <v>688135</v>
          </cell>
          <cell r="Q255">
            <v>41776</v>
          </cell>
          <cell r="R255">
            <v>1380714</v>
          </cell>
          <cell r="S255">
            <v>1334.09</v>
          </cell>
          <cell r="T255">
            <v>36661</v>
          </cell>
          <cell r="U255">
            <v>7821.8</v>
          </cell>
          <cell r="V255">
            <v>7.8000000000001819</v>
          </cell>
          <cell r="W255">
            <v>0</v>
          </cell>
          <cell r="X255">
            <v>1514.1000000000001</v>
          </cell>
          <cell r="Y255">
            <v>1308.4000000000001</v>
          </cell>
          <cell r="Z255">
            <v>148.69999999999999</v>
          </cell>
          <cell r="AA255">
            <v>57</v>
          </cell>
          <cell r="AB255">
            <v>0</v>
          </cell>
          <cell r="AC255">
            <v>19</v>
          </cell>
          <cell r="AD255">
            <v>373.27870370370368</v>
          </cell>
          <cell r="AE255">
            <v>101.4037037037037</v>
          </cell>
          <cell r="AF255">
            <v>102.48518518518519</v>
          </cell>
          <cell r="AG255">
            <v>0</v>
          </cell>
          <cell r="AH255">
            <v>126.83148148148148</v>
          </cell>
          <cell r="AI255">
            <v>637.16203703703707</v>
          </cell>
          <cell r="AJ255">
            <v>38.681481481481484</v>
          </cell>
          <cell r="AK255">
            <v>1278.4388888888889</v>
          </cell>
        </row>
        <row r="256">
          <cell r="A256">
            <v>0</v>
          </cell>
          <cell r="D256">
            <v>37051</v>
          </cell>
          <cell r="G256">
            <v>182.9</v>
          </cell>
          <cell r="H256">
            <v>205333</v>
          </cell>
          <cell r="I256">
            <v>1408.7</v>
          </cell>
          <cell r="J256">
            <v>1530597</v>
          </cell>
          <cell r="K256">
            <v>326015</v>
          </cell>
          <cell r="L256">
            <v>166025</v>
          </cell>
          <cell r="M256">
            <v>105250</v>
          </cell>
          <cell r="N256">
            <v>0</v>
          </cell>
          <cell r="O256">
            <v>166576</v>
          </cell>
          <cell r="P256">
            <v>741974</v>
          </cell>
          <cell r="Q256">
            <v>59738</v>
          </cell>
          <cell r="R256">
            <v>1399553</v>
          </cell>
          <cell r="S256">
            <v>1471.12</v>
          </cell>
          <cell r="T256">
            <v>46118</v>
          </cell>
          <cell r="U256">
            <v>7850.8</v>
          </cell>
          <cell r="V256">
            <v>29</v>
          </cell>
          <cell r="W256">
            <v>0.1</v>
          </cell>
          <cell r="X256">
            <v>1591.6000000000001</v>
          </cell>
          <cell r="Y256">
            <v>1332.7</v>
          </cell>
          <cell r="Z256">
            <v>201.9</v>
          </cell>
          <cell r="AA256">
            <v>57</v>
          </cell>
          <cell r="AB256">
            <v>0</v>
          </cell>
          <cell r="AC256">
            <v>19</v>
          </cell>
          <cell r="AD256">
            <v>301.86574074074076</v>
          </cell>
          <cell r="AE256">
            <v>153.72685185185185</v>
          </cell>
          <cell r="AF256">
            <v>97.453703703703709</v>
          </cell>
          <cell r="AG256">
            <v>0</v>
          </cell>
          <cell r="AH256">
            <v>154.23703703703703</v>
          </cell>
          <cell r="AI256">
            <v>687.012962962963</v>
          </cell>
          <cell r="AJ256">
            <v>55.312962962962963</v>
          </cell>
          <cell r="AK256">
            <v>1295.8824074074073</v>
          </cell>
        </row>
        <row r="257">
          <cell r="A257">
            <v>0</v>
          </cell>
          <cell r="D257">
            <v>37052</v>
          </cell>
          <cell r="G257">
            <v>194.2</v>
          </cell>
          <cell r="H257">
            <v>210253</v>
          </cell>
          <cell r="I257">
            <v>1397</v>
          </cell>
          <cell r="J257">
            <v>1516896</v>
          </cell>
          <cell r="K257">
            <v>305274</v>
          </cell>
          <cell r="L257">
            <v>164922</v>
          </cell>
          <cell r="M257">
            <v>105946</v>
          </cell>
          <cell r="N257">
            <v>0</v>
          </cell>
          <cell r="O257">
            <v>139862</v>
          </cell>
          <cell r="P257">
            <v>728031</v>
          </cell>
          <cell r="Q257">
            <v>48135</v>
          </cell>
          <cell r="R257">
            <v>1327248</v>
          </cell>
          <cell r="S257">
            <v>1471.12</v>
          </cell>
          <cell r="T257">
            <v>69949</v>
          </cell>
          <cell r="U257">
            <v>7977.3</v>
          </cell>
          <cell r="V257">
            <v>126.5</v>
          </cell>
          <cell r="W257">
            <v>0.1</v>
          </cell>
          <cell r="X257">
            <v>1591.2</v>
          </cell>
          <cell r="Y257">
            <v>1321</v>
          </cell>
          <cell r="Z257">
            <v>213.2</v>
          </cell>
          <cell r="AA257">
            <v>57</v>
          </cell>
          <cell r="AB257">
            <v>0</v>
          </cell>
          <cell r="AC257">
            <v>19</v>
          </cell>
          <cell r="AD257">
            <v>282.6611111111111</v>
          </cell>
          <cell r="AE257">
            <v>152.70555555555555</v>
          </cell>
          <cell r="AF257">
            <v>98.098148148148155</v>
          </cell>
          <cell r="AG257">
            <v>0</v>
          </cell>
          <cell r="AH257">
            <v>129.50185185185185</v>
          </cell>
          <cell r="AI257">
            <v>674.10277777777776</v>
          </cell>
          <cell r="AJ257">
            <v>44.569444444444443</v>
          </cell>
          <cell r="AK257">
            <v>1228.9333333333332</v>
          </cell>
        </row>
        <row r="258">
          <cell r="A258">
            <v>0</v>
          </cell>
          <cell r="D258">
            <v>37053</v>
          </cell>
          <cell r="G258">
            <v>187.7</v>
          </cell>
          <cell r="H258">
            <v>203411</v>
          </cell>
          <cell r="I258">
            <v>1362.7</v>
          </cell>
          <cell r="J258">
            <v>1480331</v>
          </cell>
          <cell r="K258">
            <v>338381</v>
          </cell>
          <cell r="L258">
            <v>164922</v>
          </cell>
          <cell r="M258">
            <v>119065</v>
          </cell>
          <cell r="N258">
            <v>43</v>
          </cell>
          <cell r="O258">
            <v>166620</v>
          </cell>
          <cell r="P258">
            <v>637737</v>
          </cell>
          <cell r="Q258">
            <v>48633</v>
          </cell>
          <cell r="R258">
            <v>1310479</v>
          </cell>
          <cell r="S258">
            <v>1471.12</v>
          </cell>
          <cell r="T258">
            <v>74888</v>
          </cell>
          <cell r="U258">
            <v>8118.5</v>
          </cell>
          <cell r="V258">
            <v>141.19999999999982</v>
          </cell>
          <cell r="W258">
            <v>0.1</v>
          </cell>
          <cell r="X258">
            <v>1550.4</v>
          </cell>
          <cell r="Y258">
            <v>1286.7</v>
          </cell>
          <cell r="Z258">
            <v>206.7</v>
          </cell>
          <cell r="AA258">
            <v>57</v>
          </cell>
          <cell r="AB258">
            <v>0</v>
          </cell>
          <cell r="AC258">
            <v>19</v>
          </cell>
          <cell r="AD258">
            <v>313.31574074074075</v>
          </cell>
          <cell r="AE258">
            <v>152.70555555555555</v>
          </cell>
          <cell r="AF258">
            <v>110.24537037037037</v>
          </cell>
          <cell r="AG258">
            <v>3.9814814814814817E-2</v>
          </cell>
          <cell r="AH258">
            <v>154.27777777777777</v>
          </cell>
          <cell r="AI258">
            <v>590.49722222222226</v>
          </cell>
          <cell r="AJ258">
            <v>45.030555555555559</v>
          </cell>
          <cell r="AK258">
            <v>1213.4064814814815</v>
          </cell>
        </row>
        <row r="259">
          <cell r="A259">
            <v>0</v>
          </cell>
          <cell r="D259">
            <v>37054</v>
          </cell>
          <cell r="G259">
            <v>177.7</v>
          </cell>
          <cell r="H259">
            <v>192898</v>
          </cell>
          <cell r="I259">
            <v>1359.5</v>
          </cell>
          <cell r="J259">
            <v>1472672</v>
          </cell>
          <cell r="K259">
            <v>270563</v>
          </cell>
          <cell r="L259">
            <v>201330</v>
          </cell>
          <cell r="M259">
            <v>102705</v>
          </cell>
          <cell r="N259">
            <v>0</v>
          </cell>
          <cell r="O259">
            <v>218511</v>
          </cell>
          <cell r="P259">
            <v>766535</v>
          </cell>
          <cell r="Q259">
            <v>67885</v>
          </cell>
          <cell r="R259">
            <v>1426199</v>
          </cell>
          <cell r="S259">
            <v>1471.12</v>
          </cell>
          <cell r="T259">
            <v>170886</v>
          </cell>
          <cell r="U259">
            <v>8093.1</v>
          </cell>
          <cell r="V259">
            <v>-25.399999999999636</v>
          </cell>
          <cell r="W259">
            <v>0.1</v>
          </cell>
          <cell r="X259">
            <v>1537.2</v>
          </cell>
          <cell r="Y259">
            <v>1283.5</v>
          </cell>
          <cell r="Z259">
            <v>196.7</v>
          </cell>
          <cell r="AA259">
            <v>57</v>
          </cell>
          <cell r="AB259">
            <v>0</v>
          </cell>
          <cell r="AC259">
            <v>19</v>
          </cell>
          <cell r="AD259">
            <v>250.5212962962963</v>
          </cell>
          <cell r="AE259">
            <v>186.41666666666666</v>
          </cell>
          <cell r="AF259">
            <v>95.097222222222229</v>
          </cell>
          <cell r="AG259">
            <v>0</v>
          </cell>
          <cell r="AH259">
            <v>202.32499999999999</v>
          </cell>
          <cell r="AI259">
            <v>709.75462962962968</v>
          </cell>
          <cell r="AJ259">
            <v>62.856481481481481</v>
          </cell>
          <cell r="AK259">
            <v>1320.5546296296297</v>
          </cell>
        </row>
        <row r="260">
          <cell r="A260">
            <v>0</v>
          </cell>
          <cell r="D260">
            <v>37055</v>
          </cell>
          <cell r="G260">
            <v>189</v>
          </cell>
          <cell r="H260">
            <v>206814</v>
          </cell>
          <cell r="I260">
            <v>1369.5</v>
          </cell>
          <cell r="J260">
            <v>1486102</v>
          </cell>
          <cell r="K260">
            <v>323516</v>
          </cell>
          <cell r="L260">
            <v>169227</v>
          </cell>
          <cell r="M260">
            <v>93724</v>
          </cell>
          <cell r="N260">
            <v>47217</v>
          </cell>
          <cell r="O260">
            <v>214367</v>
          </cell>
          <cell r="P260">
            <v>734814</v>
          </cell>
          <cell r="Q260">
            <v>55901</v>
          </cell>
          <cell r="R260">
            <v>1469539</v>
          </cell>
          <cell r="S260">
            <v>1471.12</v>
          </cell>
          <cell r="T260">
            <v>19935</v>
          </cell>
          <cell r="U260">
            <v>7860</v>
          </cell>
          <cell r="V260">
            <v>-233.10000000000036</v>
          </cell>
          <cell r="W260">
            <v>0.1</v>
          </cell>
          <cell r="X260">
            <v>1558.5</v>
          </cell>
          <cell r="Y260">
            <v>1293.5</v>
          </cell>
          <cell r="Z260">
            <v>208</v>
          </cell>
          <cell r="AA260">
            <v>57</v>
          </cell>
          <cell r="AB260">
            <v>0</v>
          </cell>
          <cell r="AC260">
            <v>19</v>
          </cell>
          <cell r="AD260">
            <v>299.55185185185184</v>
          </cell>
          <cell r="AE260">
            <v>156.69166666666666</v>
          </cell>
          <cell r="AF260">
            <v>86.781481481481478</v>
          </cell>
          <cell r="AG260">
            <v>43.719444444444441</v>
          </cell>
          <cell r="AH260">
            <v>198.48796296296297</v>
          </cell>
          <cell r="AI260">
            <v>680.38333333333333</v>
          </cell>
          <cell r="AJ260">
            <v>51.760185185185186</v>
          </cell>
          <cell r="AK260">
            <v>1360.6842592592595</v>
          </cell>
        </row>
        <row r="261">
          <cell r="A261">
            <v>0</v>
          </cell>
          <cell r="D261">
            <v>37056</v>
          </cell>
          <cell r="G261">
            <v>188.9</v>
          </cell>
          <cell r="H261">
            <v>205281</v>
          </cell>
          <cell r="I261">
            <v>1281</v>
          </cell>
          <cell r="J261">
            <v>1388532</v>
          </cell>
          <cell r="K261">
            <v>414639</v>
          </cell>
          <cell r="L261">
            <v>129016</v>
          </cell>
          <cell r="M261">
            <v>98677</v>
          </cell>
          <cell r="N261">
            <v>11</v>
          </cell>
          <cell r="O261">
            <v>212368</v>
          </cell>
          <cell r="P261">
            <v>728739</v>
          </cell>
          <cell r="Q261">
            <v>56608</v>
          </cell>
          <cell r="R261">
            <v>1511042</v>
          </cell>
          <cell r="S261">
            <v>1471.12</v>
          </cell>
          <cell r="T261">
            <v>7206</v>
          </cell>
          <cell r="U261">
            <v>7868.3</v>
          </cell>
          <cell r="V261">
            <v>8.3000000000001819</v>
          </cell>
          <cell r="W261">
            <v>0.1</v>
          </cell>
          <cell r="X261">
            <v>1469.9</v>
          </cell>
          <cell r="Y261">
            <v>1205</v>
          </cell>
          <cell r="Z261">
            <v>207.9</v>
          </cell>
          <cell r="AA261">
            <v>57</v>
          </cell>
          <cell r="AB261">
            <v>0</v>
          </cell>
          <cell r="AC261">
            <v>19</v>
          </cell>
          <cell r="AD261">
            <v>383.92500000000001</v>
          </cell>
          <cell r="AE261">
            <v>119.45925925925926</v>
          </cell>
          <cell r="AF261">
            <v>91.367592592592587</v>
          </cell>
          <cell r="AG261">
            <v>1.0185185185185186E-2</v>
          </cell>
          <cell r="AH261">
            <v>196.63703703703703</v>
          </cell>
          <cell r="AI261">
            <v>674.75833333333333</v>
          </cell>
          <cell r="AJ261">
            <v>52.414814814814818</v>
          </cell>
          <cell r="AK261">
            <v>1399.1129629629631</v>
          </cell>
        </row>
        <row r="262">
          <cell r="A262">
            <v>0</v>
          </cell>
          <cell r="D262">
            <v>37057</v>
          </cell>
          <cell r="G262">
            <v>143.5</v>
          </cell>
          <cell r="H262">
            <v>160732</v>
          </cell>
          <cell r="I262">
            <v>1405.4</v>
          </cell>
          <cell r="J262">
            <v>1525391</v>
          </cell>
          <cell r="K262">
            <v>386763</v>
          </cell>
          <cell r="L262">
            <v>145152</v>
          </cell>
          <cell r="M262">
            <v>99750</v>
          </cell>
          <cell r="N262">
            <v>0</v>
          </cell>
          <cell r="O262">
            <v>174452</v>
          </cell>
          <cell r="P262">
            <v>730901</v>
          </cell>
          <cell r="Q262">
            <v>51320</v>
          </cell>
          <cell r="R262">
            <v>1443186</v>
          </cell>
          <cell r="S262">
            <v>1471.12</v>
          </cell>
          <cell r="T262">
            <v>23186</v>
          </cell>
          <cell r="U262">
            <v>7868.3</v>
          </cell>
          <cell r="V262">
            <v>0</v>
          </cell>
          <cell r="W262">
            <v>0.1</v>
          </cell>
          <cell r="X262">
            <v>1548.9</v>
          </cell>
          <cell r="Y262">
            <v>1329.4</v>
          </cell>
          <cell r="Z262">
            <v>162.5</v>
          </cell>
          <cell r="AA262">
            <v>57</v>
          </cell>
          <cell r="AB262">
            <v>0</v>
          </cell>
          <cell r="AC262">
            <v>19</v>
          </cell>
          <cell r="AD262">
            <v>358.11388888888888</v>
          </cell>
          <cell r="AE262">
            <v>134.4</v>
          </cell>
          <cell r="AF262">
            <v>92.361111111111114</v>
          </cell>
          <cell r="AG262">
            <v>0</v>
          </cell>
          <cell r="AH262">
            <v>161.52962962962962</v>
          </cell>
          <cell r="AI262">
            <v>676.76018518518515</v>
          </cell>
          <cell r="AJ262">
            <v>47.518518518518519</v>
          </cell>
          <cell r="AK262">
            <v>1336.2833333333331</v>
          </cell>
        </row>
        <row r="263">
          <cell r="A263">
            <v>0</v>
          </cell>
          <cell r="D263">
            <v>37058</v>
          </cell>
          <cell r="G263">
            <v>216.4</v>
          </cell>
          <cell r="H263">
            <v>238572</v>
          </cell>
          <cell r="I263">
            <v>1402.5</v>
          </cell>
          <cell r="J263">
            <v>1524108</v>
          </cell>
          <cell r="K263">
            <v>315034</v>
          </cell>
          <cell r="L263">
            <v>144049</v>
          </cell>
          <cell r="M263">
            <v>85697</v>
          </cell>
          <cell r="N263">
            <v>0</v>
          </cell>
          <cell r="O263">
            <v>202894</v>
          </cell>
          <cell r="P263">
            <v>750123</v>
          </cell>
          <cell r="Q263">
            <v>40285</v>
          </cell>
          <cell r="R263">
            <v>1394033</v>
          </cell>
          <cell r="S263">
            <v>1471.12</v>
          </cell>
          <cell r="T263">
            <v>74957</v>
          </cell>
          <cell r="U263">
            <v>7883.8</v>
          </cell>
          <cell r="V263">
            <v>15.5</v>
          </cell>
          <cell r="W263">
            <v>0.1</v>
          </cell>
          <cell r="X263">
            <v>1618.9</v>
          </cell>
          <cell r="Y263">
            <v>1326.5</v>
          </cell>
          <cell r="Z263">
            <v>235.4</v>
          </cell>
          <cell r="AA263">
            <v>57</v>
          </cell>
          <cell r="AB263">
            <v>0</v>
          </cell>
          <cell r="AC263">
            <v>19</v>
          </cell>
          <cell r="AD263">
            <v>291.69814814814816</v>
          </cell>
          <cell r="AE263">
            <v>133.37870370370371</v>
          </cell>
          <cell r="AF263">
            <v>79.349074074074068</v>
          </cell>
          <cell r="AG263">
            <v>0</v>
          </cell>
          <cell r="AH263">
            <v>187.86481481481482</v>
          </cell>
          <cell r="AI263">
            <v>694.55833333333328</v>
          </cell>
          <cell r="AJ263">
            <v>37.300925925925924</v>
          </cell>
          <cell r="AK263">
            <v>1290.7712962962962</v>
          </cell>
        </row>
        <row r="264">
          <cell r="A264">
            <v>0</v>
          </cell>
          <cell r="D264">
            <v>37059</v>
          </cell>
          <cell r="G264">
            <v>220.1</v>
          </cell>
          <cell r="H264">
            <v>235549</v>
          </cell>
          <cell r="I264">
            <v>1367.5</v>
          </cell>
          <cell r="J264">
            <v>1486112</v>
          </cell>
          <cell r="K264">
            <v>316239</v>
          </cell>
          <cell r="L264">
            <v>174049</v>
          </cell>
          <cell r="M264">
            <v>121216</v>
          </cell>
          <cell r="N264">
            <v>0</v>
          </cell>
          <cell r="O264">
            <v>204254</v>
          </cell>
          <cell r="P264">
            <v>740712</v>
          </cell>
          <cell r="Q264">
            <v>40108</v>
          </cell>
          <cell r="R264">
            <v>1422529</v>
          </cell>
          <cell r="S264">
            <v>1471.12</v>
          </cell>
          <cell r="T264">
            <v>99778</v>
          </cell>
          <cell r="U264">
            <v>8105.5</v>
          </cell>
          <cell r="V264">
            <v>221.69999999999982</v>
          </cell>
          <cell r="W264">
            <v>0.1</v>
          </cell>
          <cell r="X264">
            <v>1587.6</v>
          </cell>
          <cell r="Y264">
            <v>1291.5</v>
          </cell>
          <cell r="Z264">
            <v>239.1</v>
          </cell>
          <cell r="AA264">
            <v>57</v>
          </cell>
          <cell r="AB264">
            <v>0</v>
          </cell>
          <cell r="AC264">
            <v>19</v>
          </cell>
          <cell r="AD264">
            <v>292.81388888888887</v>
          </cell>
          <cell r="AE264">
            <v>161.15648148148148</v>
          </cell>
          <cell r="AF264">
            <v>112.23703703703704</v>
          </cell>
          <cell r="AG264">
            <v>0</v>
          </cell>
          <cell r="AH264">
            <v>189.12407407407409</v>
          </cell>
          <cell r="AI264">
            <v>685.84444444444443</v>
          </cell>
          <cell r="AJ264">
            <v>37.13703703703704</v>
          </cell>
          <cell r="AK264">
            <v>1317.1564814814815</v>
          </cell>
        </row>
        <row r="265">
          <cell r="A265">
            <v>0</v>
          </cell>
          <cell r="D265">
            <v>37060</v>
          </cell>
          <cell r="G265">
            <v>219.2</v>
          </cell>
          <cell r="H265">
            <v>234343</v>
          </cell>
          <cell r="I265">
            <v>1349.8</v>
          </cell>
          <cell r="J265">
            <v>1478.7449999999999</v>
          </cell>
          <cell r="K265">
            <v>380300</v>
          </cell>
          <cell r="L265">
            <v>160152</v>
          </cell>
          <cell r="M265">
            <v>103188</v>
          </cell>
          <cell r="N265">
            <v>31251</v>
          </cell>
          <cell r="O265">
            <v>192561</v>
          </cell>
          <cell r="P265">
            <v>731098</v>
          </cell>
          <cell r="Q265">
            <v>92511</v>
          </cell>
          <cell r="R265">
            <v>1530909</v>
          </cell>
          <cell r="S265">
            <v>1471.12</v>
          </cell>
          <cell r="T265">
            <v>73400</v>
          </cell>
          <cell r="U265">
            <v>8081.4</v>
          </cell>
          <cell r="V265">
            <v>-24.100000000000364</v>
          </cell>
          <cell r="W265">
            <v>0.1</v>
          </cell>
          <cell r="X265">
            <v>1569</v>
          </cell>
          <cell r="Y265">
            <v>1273.8</v>
          </cell>
          <cell r="Z265">
            <v>238.2</v>
          </cell>
          <cell r="AA265">
            <v>57</v>
          </cell>
          <cell r="AB265">
            <v>0</v>
          </cell>
          <cell r="AC265">
            <v>19</v>
          </cell>
          <cell r="AD265">
            <v>352.12962962962962</v>
          </cell>
          <cell r="AE265">
            <v>148.28888888888889</v>
          </cell>
          <cell r="AF265">
            <v>95.544444444444451</v>
          </cell>
          <cell r="AG265">
            <v>28.93611111111111</v>
          </cell>
          <cell r="AH265">
            <v>178.29722222222222</v>
          </cell>
          <cell r="AI265">
            <v>676.94259259259263</v>
          </cell>
          <cell r="AJ265">
            <v>85.658333333333331</v>
          </cell>
          <cell r="AK265">
            <v>1417.5083333333332</v>
          </cell>
        </row>
        <row r="266">
          <cell r="A266">
            <v>0</v>
          </cell>
          <cell r="D266">
            <v>37061</v>
          </cell>
          <cell r="G266">
            <v>207.4</v>
          </cell>
          <cell r="H266">
            <v>225236</v>
          </cell>
          <cell r="I266">
            <v>1330.6</v>
          </cell>
          <cell r="J266">
            <v>1452201</v>
          </cell>
          <cell r="K266">
            <v>393659</v>
          </cell>
          <cell r="L266">
            <v>144049</v>
          </cell>
          <cell r="M266">
            <v>89447</v>
          </cell>
          <cell r="N266">
            <v>0</v>
          </cell>
          <cell r="O266">
            <v>263814</v>
          </cell>
          <cell r="P266">
            <v>730135</v>
          </cell>
          <cell r="Q266">
            <v>44994</v>
          </cell>
          <cell r="R266">
            <v>1522049</v>
          </cell>
          <cell r="S266">
            <v>1471.12</v>
          </cell>
          <cell r="T266">
            <v>107630</v>
          </cell>
          <cell r="U266">
            <v>8008.6</v>
          </cell>
          <cell r="V266">
            <v>-72.799999999999272</v>
          </cell>
          <cell r="W266">
            <v>0.1</v>
          </cell>
          <cell r="X266">
            <v>1538</v>
          </cell>
          <cell r="Y266">
            <v>1255.5999999999999</v>
          </cell>
          <cell r="Z266">
            <v>225.4</v>
          </cell>
          <cell r="AA266">
            <v>57</v>
          </cell>
          <cell r="AB266">
            <v>0</v>
          </cell>
          <cell r="AC266">
            <v>18</v>
          </cell>
          <cell r="AD266">
            <v>364.49907407407409</v>
          </cell>
          <cell r="AE266">
            <v>133.37870370370371</v>
          </cell>
          <cell r="AF266">
            <v>82.821296296296296</v>
          </cell>
          <cell r="AG266">
            <v>0</v>
          </cell>
          <cell r="AH266">
            <v>244.27222222222221</v>
          </cell>
          <cell r="AI266">
            <v>676.05092592592598</v>
          </cell>
          <cell r="AJ266">
            <v>41.661111111111111</v>
          </cell>
          <cell r="AK266">
            <v>1409.3046296296297</v>
          </cell>
        </row>
        <row r="267">
          <cell r="A267">
            <v>0</v>
          </cell>
          <cell r="D267">
            <v>37062</v>
          </cell>
          <cell r="G267">
            <v>211</v>
          </cell>
          <cell r="H267">
            <v>225705</v>
          </cell>
          <cell r="I267">
            <v>1318.3</v>
          </cell>
          <cell r="J267">
            <v>1434013</v>
          </cell>
          <cell r="K267">
            <v>385962</v>
          </cell>
          <cell r="L267">
            <v>120070</v>
          </cell>
          <cell r="M267">
            <v>98764</v>
          </cell>
          <cell r="N267">
            <v>0</v>
          </cell>
          <cell r="O267">
            <v>212081</v>
          </cell>
          <cell r="P267">
            <v>724635</v>
          </cell>
          <cell r="Q267">
            <v>0</v>
          </cell>
          <cell r="R267">
            <v>1421442</v>
          </cell>
          <cell r="S267">
            <v>1471</v>
          </cell>
          <cell r="T267">
            <v>-105517</v>
          </cell>
          <cell r="U267">
            <v>8083.4</v>
          </cell>
          <cell r="V267">
            <v>74.799999999999272</v>
          </cell>
          <cell r="W267">
            <v>0.1</v>
          </cell>
          <cell r="X267">
            <v>1529.3</v>
          </cell>
          <cell r="Y267">
            <v>1243.3</v>
          </cell>
          <cell r="Z267">
            <v>229</v>
          </cell>
          <cell r="AA267">
            <v>57</v>
          </cell>
          <cell r="AB267">
            <v>0</v>
          </cell>
          <cell r="AC267">
            <v>18</v>
          </cell>
          <cell r="AD267">
            <v>357.37222222222221</v>
          </cell>
          <cell r="AE267">
            <v>111.17592592592592</v>
          </cell>
          <cell r="AF267">
            <v>91.44814814814815</v>
          </cell>
          <cell r="AG267">
            <v>0</v>
          </cell>
          <cell r="AH267">
            <v>196.37129629629629</v>
          </cell>
          <cell r="AI267">
            <v>670.95833333333337</v>
          </cell>
          <cell r="AJ267">
            <v>0</v>
          </cell>
          <cell r="AK267">
            <v>1316.1499999999999</v>
          </cell>
        </row>
        <row r="268">
          <cell r="A268">
            <v>0</v>
          </cell>
          <cell r="D268">
            <v>37063</v>
          </cell>
          <cell r="G268">
            <v>213.9</v>
          </cell>
          <cell r="H268">
            <v>228648</v>
          </cell>
          <cell r="I268">
            <v>1296.5</v>
          </cell>
          <cell r="J268">
            <v>1410985</v>
          </cell>
          <cell r="K268">
            <v>365190</v>
          </cell>
          <cell r="L268">
            <v>149173</v>
          </cell>
          <cell r="M268">
            <v>90089</v>
          </cell>
          <cell r="N268">
            <v>0</v>
          </cell>
          <cell r="O268">
            <v>175016</v>
          </cell>
          <cell r="P268">
            <v>755033</v>
          </cell>
          <cell r="Q268">
            <v>105357</v>
          </cell>
          <cell r="R268">
            <v>1490685</v>
          </cell>
          <cell r="S268">
            <v>1471.12</v>
          </cell>
          <cell r="T268">
            <v>820</v>
          </cell>
          <cell r="U268">
            <v>8081.9</v>
          </cell>
          <cell r="V268">
            <v>-1.5</v>
          </cell>
          <cell r="W268">
            <v>0.1</v>
          </cell>
          <cell r="X268">
            <v>1510.4</v>
          </cell>
          <cell r="Y268">
            <v>1221.5</v>
          </cell>
          <cell r="Z268">
            <v>231.9</v>
          </cell>
          <cell r="AA268">
            <v>57</v>
          </cell>
          <cell r="AB268">
            <v>0</v>
          </cell>
          <cell r="AC268">
            <v>18</v>
          </cell>
          <cell r="AD268">
            <v>338.13888888888891</v>
          </cell>
          <cell r="AE268">
            <v>138.12314814814815</v>
          </cell>
          <cell r="AF268">
            <v>83.415740740740745</v>
          </cell>
          <cell r="AG268">
            <v>0</v>
          </cell>
          <cell r="AH268">
            <v>162.05185185185186</v>
          </cell>
          <cell r="AI268">
            <v>699.10462962962958</v>
          </cell>
          <cell r="AJ268">
            <v>97.552777777777777</v>
          </cell>
          <cell r="AK268">
            <v>1380.2638888888889</v>
          </cell>
        </row>
        <row r="269">
          <cell r="A269">
            <v>0</v>
          </cell>
          <cell r="D269">
            <v>37064</v>
          </cell>
          <cell r="G269">
            <v>215.1</v>
          </cell>
          <cell r="H269">
            <v>239432</v>
          </cell>
          <cell r="I269">
            <v>1335.1</v>
          </cell>
          <cell r="J269">
            <v>1452401</v>
          </cell>
          <cell r="K269">
            <v>0</v>
          </cell>
          <cell r="L269">
            <v>146227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1471.12</v>
          </cell>
          <cell r="T269">
            <v>20804</v>
          </cell>
          <cell r="U269">
            <v>8071.2</v>
          </cell>
          <cell r="V269">
            <v>-10.699999999999818</v>
          </cell>
          <cell r="W269">
            <v>0.1</v>
          </cell>
          <cell r="X269">
            <v>1550.1999999999998</v>
          </cell>
          <cell r="Y269">
            <v>1260.0999999999999</v>
          </cell>
          <cell r="Z269">
            <v>233.1</v>
          </cell>
          <cell r="AA269">
            <v>57</v>
          </cell>
          <cell r="AB269">
            <v>0</v>
          </cell>
          <cell r="AC269">
            <v>18</v>
          </cell>
          <cell r="AD269">
            <v>0</v>
          </cell>
          <cell r="AE269">
            <v>135.39537037037036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</row>
        <row r="270">
          <cell r="A270">
            <v>0</v>
          </cell>
          <cell r="D270">
            <v>37065</v>
          </cell>
          <cell r="G270">
            <v>192</v>
          </cell>
          <cell r="H270">
            <v>208204</v>
          </cell>
          <cell r="I270">
            <v>1349</v>
          </cell>
          <cell r="J270">
            <v>1465461</v>
          </cell>
          <cell r="K270">
            <v>265975</v>
          </cell>
          <cell r="L270">
            <v>165923</v>
          </cell>
          <cell r="M270">
            <v>93478</v>
          </cell>
          <cell r="N270">
            <v>0</v>
          </cell>
          <cell r="O270">
            <v>245994</v>
          </cell>
          <cell r="P270">
            <v>720088</v>
          </cell>
          <cell r="Q270">
            <v>58886</v>
          </cell>
          <cell r="R270">
            <v>1384421</v>
          </cell>
          <cell r="S270">
            <v>1471.12</v>
          </cell>
          <cell r="T270">
            <v>33096</v>
          </cell>
          <cell r="U270">
            <v>8089.1</v>
          </cell>
          <cell r="V270">
            <v>17.900000000000546</v>
          </cell>
          <cell r="W270">
            <v>0.1</v>
          </cell>
          <cell r="X270">
            <v>1541</v>
          </cell>
          <cell r="Y270">
            <v>1276</v>
          </cell>
          <cell r="Z270">
            <v>208</v>
          </cell>
          <cell r="AA270">
            <v>57</v>
          </cell>
          <cell r="AB270">
            <v>0</v>
          </cell>
          <cell r="AC270">
            <v>16</v>
          </cell>
          <cell r="AD270">
            <v>246.27314814814815</v>
          </cell>
          <cell r="AE270">
            <v>153.63240740740741</v>
          </cell>
          <cell r="AF270">
            <v>86.553703703703704</v>
          </cell>
          <cell r="AG270">
            <v>0</v>
          </cell>
          <cell r="AH270">
            <v>227.77222222222221</v>
          </cell>
          <cell r="AI270">
            <v>666.74814814814818</v>
          </cell>
          <cell r="AJ270">
            <v>54.524074074074072</v>
          </cell>
          <cell r="AK270">
            <v>1281.8712962962964</v>
          </cell>
        </row>
        <row r="271">
          <cell r="A271">
            <v>0</v>
          </cell>
          <cell r="D271">
            <v>37066</v>
          </cell>
          <cell r="G271">
            <v>165.5</v>
          </cell>
          <cell r="H271">
            <v>184201</v>
          </cell>
          <cell r="I271">
            <v>1342.7</v>
          </cell>
          <cell r="J271">
            <v>1452026</v>
          </cell>
          <cell r="K271">
            <v>275966</v>
          </cell>
          <cell r="L271">
            <v>164026</v>
          </cell>
          <cell r="M271">
            <v>93333</v>
          </cell>
          <cell r="N271">
            <v>283</v>
          </cell>
          <cell r="O271">
            <v>247263</v>
          </cell>
          <cell r="P271">
            <v>723884</v>
          </cell>
          <cell r="Q271">
            <v>26133</v>
          </cell>
          <cell r="R271">
            <v>1366862</v>
          </cell>
          <cell r="S271">
            <v>1471.12</v>
          </cell>
          <cell r="T271">
            <v>36912</v>
          </cell>
          <cell r="U271">
            <v>8251.7999999999993</v>
          </cell>
          <cell r="V271">
            <v>162.69999999999891</v>
          </cell>
          <cell r="W271">
            <v>0.1</v>
          </cell>
          <cell r="X271">
            <v>1508.2</v>
          </cell>
          <cell r="Y271">
            <v>1269.7</v>
          </cell>
          <cell r="Z271">
            <v>181.5</v>
          </cell>
          <cell r="AA271">
            <v>57</v>
          </cell>
          <cell r="AB271">
            <v>0</v>
          </cell>
          <cell r="AC271">
            <v>16</v>
          </cell>
          <cell r="AD271">
            <v>255.52407407407406</v>
          </cell>
          <cell r="AE271">
            <v>151.87592592592591</v>
          </cell>
          <cell r="AF271">
            <v>86.419444444444451</v>
          </cell>
          <cell r="AG271">
            <v>0.26203703703703701</v>
          </cell>
          <cell r="AH271">
            <v>228.94722222222222</v>
          </cell>
          <cell r="AI271">
            <v>670.262962962963</v>
          </cell>
          <cell r="AJ271">
            <v>24.197222222222223</v>
          </cell>
          <cell r="AK271">
            <v>1265.6129629629631</v>
          </cell>
        </row>
        <row r="272">
          <cell r="A272">
            <v>0</v>
          </cell>
          <cell r="D272">
            <v>37067</v>
          </cell>
          <cell r="G272">
            <v>199.7</v>
          </cell>
          <cell r="H272">
            <v>213106</v>
          </cell>
          <cell r="I272">
            <v>1357.2</v>
          </cell>
          <cell r="J272">
            <v>1468720</v>
          </cell>
          <cell r="K272">
            <v>284671</v>
          </cell>
          <cell r="L272">
            <v>163923</v>
          </cell>
          <cell r="M272">
            <v>93211</v>
          </cell>
          <cell r="N272">
            <v>49779</v>
          </cell>
          <cell r="O272">
            <v>258310</v>
          </cell>
          <cell r="P272">
            <v>722644</v>
          </cell>
          <cell r="Q272">
            <v>95514</v>
          </cell>
          <cell r="R272">
            <v>1504129</v>
          </cell>
          <cell r="S272">
            <v>1471.12</v>
          </cell>
          <cell r="T272">
            <v>59862</v>
          </cell>
          <cell r="U272">
            <v>8226.1</v>
          </cell>
          <cell r="V272">
            <v>-25.699999999998909</v>
          </cell>
          <cell r="W272">
            <v>0.1</v>
          </cell>
          <cell r="X272">
            <v>1556.9</v>
          </cell>
          <cell r="Y272">
            <v>1284.2</v>
          </cell>
          <cell r="Z272">
            <v>215.7</v>
          </cell>
          <cell r="AA272">
            <v>57</v>
          </cell>
          <cell r="AB272">
            <v>0</v>
          </cell>
          <cell r="AC272">
            <v>16</v>
          </cell>
          <cell r="AD272">
            <v>263.58425925925928</v>
          </cell>
          <cell r="AE272">
            <v>151.78055555555557</v>
          </cell>
          <cell r="AF272">
            <v>86.306481481481484</v>
          </cell>
          <cell r="AG272">
            <v>46.091666666666669</v>
          </cell>
          <cell r="AH272">
            <v>239.17592592592592</v>
          </cell>
          <cell r="AI272">
            <v>669.11481481481485</v>
          </cell>
          <cell r="AJ272">
            <v>88.438888888888883</v>
          </cell>
          <cell r="AK272">
            <v>1392.7120370370371</v>
          </cell>
        </row>
        <row r="273">
          <cell r="A273">
            <v>0</v>
          </cell>
          <cell r="D273">
            <v>37068</v>
          </cell>
          <cell r="G273">
            <v>201</v>
          </cell>
          <cell r="H273">
            <v>218261</v>
          </cell>
          <cell r="I273">
            <v>1318.3</v>
          </cell>
          <cell r="J273">
            <v>1426463</v>
          </cell>
          <cell r="K273">
            <v>379627</v>
          </cell>
          <cell r="L273">
            <v>143777</v>
          </cell>
          <cell r="M273">
            <v>104364</v>
          </cell>
          <cell r="N273">
            <v>7</v>
          </cell>
          <cell r="O273">
            <v>188705</v>
          </cell>
          <cell r="P273">
            <v>743316</v>
          </cell>
          <cell r="Q273">
            <v>6822</v>
          </cell>
          <cell r="R273">
            <v>1422841</v>
          </cell>
          <cell r="S273">
            <v>1474.75</v>
          </cell>
          <cell r="T273">
            <v>64935</v>
          </cell>
          <cell r="U273">
            <v>8199.1</v>
          </cell>
          <cell r="V273">
            <v>-27</v>
          </cell>
          <cell r="W273">
            <v>0.1</v>
          </cell>
          <cell r="X273">
            <v>1519.3</v>
          </cell>
          <cell r="Y273">
            <v>1245.3</v>
          </cell>
          <cell r="Z273">
            <v>217</v>
          </cell>
          <cell r="AA273">
            <v>57</v>
          </cell>
          <cell r="AB273">
            <v>0</v>
          </cell>
          <cell r="AC273">
            <v>16</v>
          </cell>
          <cell r="AD273">
            <v>351.5064814814815</v>
          </cell>
          <cell r="AE273">
            <v>133.12685185185185</v>
          </cell>
          <cell r="AF273">
            <v>96.63333333333334</v>
          </cell>
          <cell r="AG273">
            <v>6.4814814814814813E-3</v>
          </cell>
          <cell r="AH273">
            <v>174.72685185185185</v>
          </cell>
          <cell r="AI273">
            <v>688.25555555555559</v>
          </cell>
          <cell r="AJ273">
            <v>6.3166666666666664</v>
          </cell>
          <cell r="AK273">
            <v>1317.4453703703703</v>
          </cell>
        </row>
        <row r="274">
          <cell r="A274">
            <v>0</v>
          </cell>
          <cell r="D274">
            <v>37069</v>
          </cell>
          <cell r="G274">
            <v>162.5</v>
          </cell>
          <cell r="H274">
            <v>176500</v>
          </cell>
          <cell r="I274">
            <v>1287.9000000000001</v>
          </cell>
          <cell r="J274">
            <v>1392735</v>
          </cell>
          <cell r="K274">
            <v>400606</v>
          </cell>
          <cell r="L274">
            <v>147010</v>
          </cell>
          <cell r="M274">
            <v>99064</v>
          </cell>
          <cell r="N274">
            <v>0</v>
          </cell>
          <cell r="O274">
            <v>153852</v>
          </cell>
          <cell r="P274">
            <v>726152</v>
          </cell>
          <cell r="Q274">
            <v>14924</v>
          </cell>
          <cell r="R274">
            <v>1394598</v>
          </cell>
          <cell r="S274">
            <v>1474.75</v>
          </cell>
          <cell r="T274">
            <v>43238</v>
          </cell>
          <cell r="U274">
            <v>8233.7000000000007</v>
          </cell>
          <cell r="V274">
            <v>34.600000000000364</v>
          </cell>
          <cell r="W274">
            <v>0.1</v>
          </cell>
          <cell r="X274">
            <v>1450.4</v>
          </cell>
          <cell r="Y274">
            <v>1220.9000000000001</v>
          </cell>
          <cell r="Z274">
            <v>172.5</v>
          </cell>
          <cell r="AA274">
            <v>57</v>
          </cell>
          <cell r="AB274">
            <v>0</v>
          </cell>
          <cell r="AC274">
            <v>10</v>
          </cell>
          <cell r="AD274">
            <v>370.93148148148146</v>
          </cell>
          <cell r="AE274">
            <v>136.12037037037038</v>
          </cell>
          <cell r="AF274">
            <v>91.725925925925921</v>
          </cell>
          <cell r="AG274">
            <v>0</v>
          </cell>
          <cell r="AH274">
            <v>142.45555555555555</v>
          </cell>
          <cell r="AI274">
            <v>672.36296296296291</v>
          </cell>
          <cell r="AJ274">
            <v>13.818518518518518</v>
          </cell>
          <cell r="AK274">
            <v>1291.2944444444443</v>
          </cell>
        </row>
        <row r="275">
          <cell r="A275">
            <v>0</v>
          </cell>
          <cell r="D275">
            <v>37070</v>
          </cell>
          <cell r="G275">
            <v>192.5</v>
          </cell>
          <cell r="H275">
            <v>215849</v>
          </cell>
          <cell r="I275">
            <v>1420.1</v>
          </cell>
          <cell r="J275">
            <v>1542607</v>
          </cell>
          <cell r="K275">
            <v>414154</v>
          </cell>
          <cell r="L275">
            <v>142841</v>
          </cell>
          <cell r="M275">
            <v>105454</v>
          </cell>
          <cell r="N275">
            <v>0</v>
          </cell>
          <cell r="O275">
            <v>143524</v>
          </cell>
          <cell r="P275">
            <v>726072</v>
          </cell>
          <cell r="Q275">
            <v>57206</v>
          </cell>
          <cell r="R275">
            <v>1446410</v>
          </cell>
          <cell r="S275">
            <v>1467.5</v>
          </cell>
          <cell r="T275">
            <v>37014</v>
          </cell>
          <cell r="U275">
            <v>8180</v>
          </cell>
          <cell r="V275">
            <v>-53.700000000000728</v>
          </cell>
          <cell r="W275">
            <v>0.1</v>
          </cell>
          <cell r="X275">
            <v>1612.6</v>
          </cell>
          <cell r="Y275">
            <v>1322.1</v>
          </cell>
          <cell r="Z275">
            <v>233.5</v>
          </cell>
          <cell r="AA275">
            <v>57</v>
          </cell>
          <cell r="AB275">
            <v>0</v>
          </cell>
          <cell r="AC275">
            <v>41</v>
          </cell>
          <cell r="AD275">
            <v>383.47592592592594</v>
          </cell>
          <cell r="AE275">
            <v>132.26018518518518</v>
          </cell>
          <cell r="AF275">
            <v>97.642592592592592</v>
          </cell>
          <cell r="AG275">
            <v>0</v>
          </cell>
          <cell r="AH275">
            <v>132.89259259259259</v>
          </cell>
          <cell r="AI275">
            <v>672.28888888888889</v>
          </cell>
          <cell r="AJ275">
            <v>52.968518518518522</v>
          </cell>
          <cell r="AK275">
            <v>1339.2685185185185</v>
          </cell>
        </row>
        <row r="276">
          <cell r="A276">
            <v>0</v>
          </cell>
          <cell r="D276">
            <v>37071</v>
          </cell>
          <cell r="G276">
            <v>117.8</v>
          </cell>
          <cell r="H276">
            <v>134403</v>
          </cell>
          <cell r="I276">
            <v>1304.2</v>
          </cell>
          <cell r="J276">
            <v>1414575</v>
          </cell>
          <cell r="K276">
            <v>367250</v>
          </cell>
          <cell r="L276">
            <v>162123</v>
          </cell>
          <cell r="M276">
            <v>96137</v>
          </cell>
          <cell r="N276">
            <v>0</v>
          </cell>
          <cell r="O276">
            <v>155050</v>
          </cell>
          <cell r="P276">
            <v>775262</v>
          </cell>
          <cell r="Q276">
            <v>83017</v>
          </cell>
          <cell r="R276">
            <v>1476716</v>
          </cell>
          <cell r="S276">
            <v>1467.5</v>
          </cell>
          <cell r="T276">
            <v>38902</v>
          </cell>
          <cell r="U276">
            <v>7951.9</v>
          </cell>
          <cell r="V276">
            <v>-228.10000000000036</v>
          </cell>
          <cell r="W276">
            <v>0.1</v>
          </cell>
          <cell r="X276">
            <v>1422</v>
          </cell>
          <cell r="Y276">
            <v>1223.2</v>
          </cell>
          <cell r="Z276">
            <v>141.80000000000001</v>
          </cell>
          <cell r="AA276">
            <v>57</v>
          </cell>
          <cell r="AB276">
            <v>0</v>
          </cell>
          <cell r="AC276">
            <v>24</v>
          </cell>
          <cell r="AD276">
            <v>340.0462962962963</v>
          </cell>
          <cell r="AE276">
            <v>150.11388888888888</v>
          </cell>
          <cell r="AF276">
            <v>89.015740740740739</v>
          </cell>
          <cell r="AG276">
            <v>0</v>
          </cell>
          <cell r="AH276">
            <v>143.56481481481481</v>
          </cell>
          <cell r="AI276">
            <v>717.8351851851852</v>
          </cell>
          <cell r="AJ276">
            <v>76.867592592592587</v>
          </cell>
          <cell r="AK276">
            <v>1367.3296296296296</v>
          </cell>
        </row>
        <row r="277">
          <cell r="A277">
            <v>0</v>
          </cell>
          <cell r="D277">
            <v>37072</v>
          </cell>
          <cell r="G277">
            <v>110.1</v>
          </cell>
          <cell r="H277">
            <v>124937</v>
          </cell>
          <cell r="I277">
            <v>1245.0999999999999</v>
          </cell>
          <cell r="J277">
            <v>1353815</v>
          </cell>
          <cell r="K277">
            <v>335230</v>
          </cell>
          <cell r="L277">
            <v>187021</v>
          </cell>
          <cell r="M277">
            <v>93080</v>
          </cell>
          <cell r="N277">
            <v>0</v>
          </cell>
          <cell r="O277">
            <v>168094</v>
          </cell>
          <cell r="P277">
            <v>753515</v>
          </cell>
          <cell r="Q277">
            <v>51245</v>
          </cell>
          <cell r="R277">
            <v>1401164</v>
          </cell>
          <cell r="S277">
            <v>1467.5</v>
          </cell>
          <cell r="T277">
            <v>53131</v>
          </cell>
          <cell r="U277">
            <v>7877.2</v>
          </cell>
          <cell r="V277">
            <v>-74.699999999999818</v>
          </cell>
          <cell r="W277">
            <v>0.1</v>
          </cell>
          <cell r="X277">
            <v>1355.1999999999998</v>
          </cell>
          <cell r="Y277">
            <v>1170.0999999999999</v>
          </cell>
          <cell r="Z277">
            <v>128.1</v>
          </cell>
          <cell r="AA277">
            <v>57</v>
          </cell>
          <cell r="AB277">
            <v>0</v>
          </cell>
          <cell r="AC277">
            <v>18</v>
          </cell>
          <cell r="AD277">
            <v>310.39814814814815</v>
          </cell>
          <cell r="AE277">
            <v>173.1675925925926</v>
          </cell>
          <cell r="AF277">
            <v>86.18518518518519</v>
          </cell>
          <cell r="AG277">
            <v>0</v>
          </cell>
          <cell r="AH277">
            <v>155.64259259259259</v>
          </cell>
          <cell r="AI277">
            <v>697.69907407407402</v>
          </cell>
          <cell r="AJ277">
            <v>47.449074074074076</v>
          </cell>
          <cell r="AK277">
            <v>1297.3740740740741</v>
          </cell>
        </row>
        <row r="278">
          <cell r="A278">
            <v>0</v>
          </cell>
          <cell r="D278">
            <v>37073</v>
          </cell>
          <cell r="G278">
            <v>248.1</v>
          </cell>
          <cell r="H278">
            <v>273610</v>
          </cell>
          <cell r="I278">
            <v>1274.4000000000001</v>
          </cell>
          <cell r="J278">
            <v>1385583</v>
          </cell>
          <cell r="K278">
            <v>322273</v>
          </cell>
          <cell r="L278">
            <v>227712</v>
          </cell>
          <cell r="M278">
            <v>125009</v>
          </cell>
          <cell r="N278">
            <v>0</v>
          </cell>
          <cell r="O278">
            <v>132029</v>
          </cell>
          <cell r="P278">
            <v>696920</v>
          </cell>
          <cell r="Q278">
            <v>70082</v>
          </cell>
          <cell r="R278">
            <v>1346313</v>
          </cell>
          <cell r="S278">
            <v>1467.5</v>
          </cell>
          <cell r="T278">
            <v>32263</v>
          </cell>
          <cell r="U278">
            <v>7882</v>
          </cell>
          <cell r="V278">
            <v>4.8000000000001819</v>
          </cell>
          <cell r="W278">
            <v>0.1</v>
          </cell>
          <cell r="X278">
            <v>1522.5</v>
          </cell>
          <cell r="Y278">
            <v>1199.4000000000001</v>
          </cell>
          <cell r="Z278">
            <v>266.10000000000002</v>
          </cell>
          <cell r="AA278">
            <v>57</v>
          </cell>
          <cell r="AB278">
            <v>0</v>
          </cell>
          <cell r="AC278">
            <v>18</v>
          </cell>
          <cell r="AD278">
            <v>298.40092592592595</v>
          </cell>
          <cell r="AE278">
            <v>210.84444444444443</v>
          </cell>
          <cell r="AF278">
            <v>115.74907407407407</v>
          </cell>
          <cell r="AG278">
            <v>0</v>
          </cell>
          <cell r="AH278">
            <v>122.24907407407407</v>
          </cell>
          <cell r="AI278">
            <v>645.2962962962963</v>
          </cell>
          <cell r="AJ278">
            <v>64.890740740740739</v>
          </cell>
          <cell r="AK278">
            <v>1246.586111111111</v>
          </cell>
        </row>
        <row r="279">
          <cell r="A279">
            <v>0</v>
          </cell>
          <cell r="D279">
            <v>37074</v>
          </cell>
          <cell r="G279">
            <v>218.6</v>
          </cell>
          <cell r="H279">
            <v>234374</v>
          </cell>
          <cell r="I279">
            <v>1279.2</v>
          </cell>
          <cell r="J279">
            <v>1389202</v>
          </cell>
          <cell r="K279">
            <v>342666</v>
          </cell>
          <cell r="L279">
            <v>230712</v>
          </cell>
          <cell r="M279">
            <v>124978</v>
          </cell>
          <cell r="N279">
            <v>0</v>
          </cell>
          <cell r="O279">
            <v>122147</v>
          </cell>
          <cell r="P279">
            <v>694971</v>
          </cell>
          <cell r="Q279">
            <v>70060</v>
          </cell>
          <cell r="R279">
            <v>1354822</v>
          </cell>
          <cell r="S279">
            <v>1467.5</v>
          </cell>
          <cell r="T279">
            <v>44551</v>
          </cell>
          <cell r="U279">
            <v>8073.1</v>
          </cell>
          <cell r="V279">
            <v>191.10000000000036</v>
          </cell>
          <cell r="W279">
            <v>0.1</v>
          </cell>
          <cell r="X279">
            <v>1497.8</v>
          </cell>
          <cell r="Y279">
            <v>1204.2</v>
          </cell>
          <cell r="Z279">
            <v>236.6</v>
          </cell>
          <cell r="AA279">
            <v>57</v>
          </cell>
          <cell r="AB279">
            <v>0</v>
          </cell>
          <cell r="AC279">
            <v>18</v>
          </cell>
          <cell r="AD279">
            <v>317.28333333333336</v>
          </cell>
          <cell r="AE279">
            <v>213.62222222222223</v>
          </cell>
          <cell r="AF279">
            <v>115.72037037037038</v>
          </cell>
          <cell r="AG279">
            <v>0</v>
          </cell>
          <cell r="AH279">
            <v>113.09907407407407</v>
          </cell>
          <cell r="AI279">
            <v>643.49166666666667</v>
          </cell>
          <cell r="AJ279">
            <v>64.870370370370367</v>
          </cell>
          <cell r="AK279">
            <v>1254.4648148148149</v>
          </cell>
        </row>
        <row r="280">
          <cell r="A280">
            <v>0</v>
          </cell>
          <cell r="D280">
            <v>37075</v>
          </cell>
          <cell r="G280">
            <v>202</v>
          </cell>
          <cell r="H280">
            <v>216149</v>
          </cell>
          <cell r="I280">
            <v>1274.4000000000001</v>
          </cell>
          <cell r="J280">
            <v>1385040</v>
          </cell>
          <cell r="K280">
            <v>342113</v>
          </cell>
          <cell r="L280">
            <v>135712</v>
          </cell>
          <cell r="M280">
            <v>103884</v>
          </cell>
          <cell r="N280">
            <v>58741</v>
          </cell>
          <cell r="O280">
            <v>148246</v>
          </cell>
          <cell r="P280">
            <v>701432</v>
          </cell>
          <cell r="Q280">
            <v>69957</v>
          </cell>
          <cell r="R280">
            <v>1424373</v>
          </cell>
          <cell r="S280">
            <v>1467.5</v>
          </cell>
          <cell r="T280">
            <v>115878</v>
          </cell>
          <cell r="U280">
            <v>7996.4</v>
          </cell>
          <cell r="V280">
            <v>-76.700000000000728</v>
          </cell>
          <cell r="W280">
            <v>0.1</v>
          </cell>
          <cell r="X280">
            <v>1476.4</v>
          </cell>
          <cell r="Y280">
            <v>1199.4000000000001</v>
          </cell>
          <cell r="Z280">
            <v>220</v>
          </cell>
          <cell r="AA280">
            <v>57</v>
          </cell>
          <cell r="AB280">
            <v>0</v>
          </cell>
          <cell r="AC280">
            <v>18</v>
          </cell>
          <cell r="AD280">
            <v>316.77129629629627</v>
          </cell>
          <cell r="AE280">
            <v>125.65925925925926</v>
          </cell>
          <cell r="AF280">
            <v>96.188888888888883</v>
          </cell>
          <cell r="AG280">
            <v>54.389814814814812</v>
          </cell>
          <cell r="AH280">
            <v>137.26481481481483</v>
          </cell>
          <cell r="AI280">
            <v>649.47407407407411</v>
          </cell>
          <cell r="AJ280">
            <v>64.775000000000006</v>
          </cell>
          <cell r="AK280">
            <v>1318.8638888888891</v>
          </cell>
        </row>
        <row r="281">
          <cell r="A281">
            <v>0</v>
          </cell>
          <cell r="D281">
            <v>37076</v>
          </cell>
          <cell r="G281">
            <v>200.3</v>
          </cell>
          <cell r="H281">
            <v>213012</v>
          </cell>
          <cell r="I281">
            <v>1278.9000000000001</v>
          </cell>
          <cell r="J281">
            <v>1390246</v>
          </cell>
          <cell r="K281">
            <v>326799</v>
          </cell>
          <cell r="L281">
            <v>180531</v>
          </cell>
          <cell r="M281">
            <v>105758</v>
          </cell>
          <cell r="N281">
            <v>53446</v>
          </cell>
          <cell r="O281">
            <v>120265</v>
          </cell>
          <cell r="P281">
            <v>751758</v>
          </cell>
          <cell r="Q281">
            <v>61779</v>
          </cell>
          <cell r="R281">
            <v>1419805</v>
          </cell>
          <cell r="S281">
            <v>1534.21</v>
          </cell>
          <cell r="T281">
            <v>165991</v>
          </cell>
          <cell r="U281">
            <v>7928.2</v>
          </cell>
          <cell r="V281">
            <v>-68.199999999999818</v>
          </cell>
          <cell r="W281">
            <v>0.1</v>
          </cell>
          <cell r="X281">
            <v>1479.2</v>
          </cell>
          <cell r="Y281">
            <v>1203.9000000000001</v>
          </cell>
          <cell r="Z281">
            <v>218.3</v>
          </cell>
          <cell r="AA281">
            <v>57</v>
          </cell>
          <cell r="AB281">
            <v>0</v>
          </cell>
          <cell r="AC281">
            <v>18</v>
          </cell>
          <cell r="AD281">
            <v>302.59166666666664</v>
          </cell>
          <cell r="AE281">
            <v>167.15833333333333</v>
          </cell>
          <cell r="AF281">
            <v>97.92407407407407</v>
          </cell>
          <cell r="AG281">
            <v>49.487037037037034</v>
          </cell>
          <cell r="AH281">
            <v>111.35648148148148</v>
          </cell>
          <cell r="AI281">
            <v>696.07222222222219</v>
          </cell>
          <cell r="AJ281">
            <v>57.202777777777776</v>
          </cell>
          <cell r="AK281">
            <v>1314.6342592592594</v>
          </cell>
        </row>
        <row r="282">
          <cell r="A282">
            <v>0</v>
          </cell>
          <cell r="D282">
            <v>37077</v>
          </cell>
          <cell r="G282">
            <v>205.1</v>
          </cell>
          <cell r="H282">
            <v>219480</v>
          </cell>
          <cell r="I282">
            <v>1320.6</v>
          </cell>
          <cell r="J282">
            <v>1434531</v>
          </cell>
          <cell r="K282">
            <v>376339</v>
          </cell>
          <cell r="L282">
            <v>185531</v>
          </cell>
          <cell r="M282">
            <v>110249</v>
          </cell>
          <cell r="N282">
            <v>78283</v>
          </cell>
          <cell r="O282">
            <v>110560</v>
          </cell>
          <cell r="P282">
            <v>736059</v>
          </cell>
          <cell r="Q282">
            <v>60069</v>
          </cell>
          <cell r="R282">
            <v>1471559</v>
          </cell>
          <cell r="S282">
            <v>1534.2</v>
          </cell>
          <cell r="T282">
            <v>142107</v>
          </cell>
          <cell r="U282">
            <v>7928.2</v>
          </cell>
          <cell r="V282">
            <v>0</v>
          </cell>
          <cell r="W282">
            <v>0.1</v>
          </cell>
          <cell r="X282">
            <v>1525.6999999999998</v>
          </cell>
          <cell r="Y282">
            <v>1245.5999999999999</v>
          </cell>
          <cell r="Z282">
            <v>223.1</v>
          </cell>
          <cell r="AA282">
            <v>57</v>
          </cell>
          <cell r="AB282">
            <v>0</v>
          </cell>
          <cell r="AC282">
            <v>18</v>
          </cell>
          <cell r="AD282">
            <v>348.46203703703702</v>
          </cell>
          <cell r="AE282">
            <v>171.78796296296295</v>
          </cell>
          <cell r="AF282">
            <v>102.0824074074074</v>
          </cell>
          <cell r="AG282">
            <v>72.484259259259261</v>
          </cell>
          <cell r="AH282">
            <v>102.37037037037037</v>
          </cell>
          <cell r="AI282">
            <v>681.53611111111115</v>
          </cell>
          <cell r="AJ282">
            <v>55.619444444444447</v>
          </cell>
          <cell r="AK282">
            <v>1362.5546296296297</v>
          </cell>
        </row>
        <row r="283">
          <cell r="A283">
            <v>0</v>
          </cell>
          <cell r="D283">
            <v>37078</v>
          </cell>
          <cell r="G283">
            <v>159.30000000000001</v>
          </cell>
          <cell r="H283">
            <v>177238</v>
          </cell>
          <cell r="I283">
            <v>1376</v>
          </cell>
          <cell r="J283">
            <v>1494165</v>
          </cell>
          <cell r="K283">
            <v>403414</v>
          </cell>
          <cell r="L283">
            <v>192531</v>
          </cell>
          <cell r="M283">
            <v>99521</v>
          </cell>
          <cell r="N283">
            <v>39744</v>
          </cell>
          <cell r="O283">
            <v>136269</v>
          </cell>
          <cell r="P283">
            <v>690412</v>
          </cell>
          <cell r="Q283">
            <v>60531</v>
          </cell>
          <cell r="R283">
            <v>1429891</v>
          </cell>
          <cell r="S283">
            <v>1534.2</v>
          </cell>
          <cell r="T283">
            <v>206862</v>
          </cell>
          <cell r="U283">
            <v>7753.5</v>
          </cell>
          <cell r="V283">
            <v>-174.69999999999982</v>
          </cell>
          <cell r="W283">
            <v>0.1</v>
          </cell>
          <cell r="X283">
            <v>1535.3</v>
          </cell>
          <cell r="Y283">
            <v>1301</v>
          </cell>
          <cell r="Z283">
            <v>177.3</v>
          </cell>
          <cell r="AA283">
            <v>57</v>
          </cell>
          <cell r="AB283">
            <v>0</v>
          </cell>
          <cell r="AC283">
            <v>18</v>
          </cell>
          <cell r="AD283">
            <v>373.53148148148148</v>
          </cell>
          <cell r="AE283">
            <v>178.26944444444445</v>
          </cell>
          <cell r="AF283">
            <v>92.149074074074079</v>
          </cell>
          <cell r="AG283">
            <v>36.799999999999997</v>
          </cell>
          <cell r="AH283">
            <v>126.175</v>
          </cell>
          <cell r="AI283">
            <v>639.27037037037042</v>
          </cell>
          <cell r="AJ283">
            <v>56.047222222222224</v>
          </cell>
          <cell r="AK283">
            <v>1323.9731481481481</v>
          </cell>
        </row>
        <row r="284">
          <cell r="A284">
            <v>0</v>
          </cell>
          <cell r="D284">
            <v>37079</v>
          </cell>
          <cell r="G284">
            <v>194.8</v>
          </cell>
          <cell r="H284">
            <v>213094</v>
          </cell>
          <cell r="I284">
            <v>1394.6</v>
          </cell>
          <cell r="J284">
            <v>1513410</v>
          </cell>
          <cell r="K284">
            <v>347306</v>
          </cell>
          <cell r="L284">
            <v>224473</v>
          </cell>
          <cell r="M284">
            <v>99561</v>
          </cell>
          <cell r="N284">
            <v>51794</v>
          </cell>
          <cell r="O284">
            <v>211993</v>
          </cell>
          <cell r="P284">
            <v>641847</v>
          </cell>
          <cell r="Q284">
            <v>81508</v>
          </cell>
          <cell r="R284">
            <v>1434009</v>
          </cell>
          <cell r="S284">
            <v>1537.99</v>
          </cell>
          <cell r="T284">
            <v>194237</v>
          </cell>
          <cell r="U284">
            <v>7778.6</v>
          </cell>
          <cell r="V284">
            <v>25.100000000000364</v>
          </cell>
          <cell r="W284">
            <v>0.1</v>
          </cell>
          <cell r="X284">
            <v>1589.3999999999999</v>
          </cell>
          <cell r="Y284">
            <v>1321.6</v>
          </cell>
          <cell r="Z284">
            <v>210.8</v>
          </cell>
          <cell r="AA284">
            <v>57</v>
          </cell>
          <cell r="AB284">
            <v>0</v>
          </cell>
          <cell r="AC284">
            <v>16</v>
          </cell>
          <cell r="AD284">
            <v>321.57962962962961</v>
          </cell>
          <cell r="AE284">
            <v>207.84537037037038</v>
          </cell>
          <cell r="AF284">
            <v>92.186111111111117</v>
          </cell>
          <cell r="AG284">
            <v>47.957407407407409</v>
          </cell>
          <cell r="AH284">
            <v>196.2898148148148</v>
          </cell>
          <cell r="AI284">
            <v>594.30277777777781</v>
          </cell>
          <cell r="AJ284">
            <v>75.470370370370375</v>
          </cell>
          <cell r="AK284">
            <v>1327.786111111111</v>
          </cell>
        </row>
        <row r="285">
          <cell r="A285">
            <v>0</v>
          </cell>
          <cell r="D285">
            <v>37080</v>
          </cell>
          <cell r="G285">
            <v>162</v>
          </cell>
          <cell r="H285">
            <v>179844</v>
          </cell>
          <cell r="I285">
            <v>1398.9</v>
          </cell>
          <cell r="J285">
            <v>1518671</v>
          </cell>
          <cell r="K285">
            <v>330933</v>
          </cell>
          <cell r="L285">
            <v>224473</v>
          </cell>
          <cell r="M285">
            <v>100482</v>
          </cell>
          <cell r="N285">
            <v>54161</v>
          </cell>
          <cell r="O285">
            <v>213037</v>
          </cell>
          <cell r="P285">
            <v>645672</v>
          </cell>
          <cell r="Q285">
            <v>69451</v>
          </cell>
          <cell r="R285">
            <v>1413736</v>
          </cell>
          <cell r="S285">
            <v>1537.99</v>
          </cell>
          <cell r="T285">
            <v>163409</v>
          </cell>
          <cell r="U285">
            <v>7841.3</v>
          </cell>
          <cell r="V285">
            <v>62.699999999999818</v>
          </cell>
          <cell r="W285">
            <v>0.1</v>
          </cell>
          <cell r="X285">
            <v>1560.9</v>
          </cell>
          <cell r="Y285">
            <v>1316.9</v>
          </cell>
          <cell r="Z285">
            <v>187</v>
          </cell>
          <cell r="AA285">
            <v>57</v>
          </cell>
          <cell r="AB285">
            <v>0</v>
          </cell>
          <cell r="AC285">
            <v>25</v>
          </cell>
          <cell r="AD285">
            <v>306.41944444444442</v>
          </cell>
          <cell r="AE285">
            <v>207.84537037037038</v>
          </cell>
          <cell r="AF285">
            <v>93.038888888888891</v>
          </cell>
          <cell r="AG285">
            <v>50.149074074074072</v>
          </cell>
          <cell r="AH285">
            <v>197.25648148148147</v>
          </cell>
          <cell r="AI285">
            <v>597.84444444444443</v>
          </cell>
          <cell r="AJ285">
            <v>64.306481481481484</v>
          </cell>
          <cell r="AK285">
            <v>1309.0148148148151</v>
          </cell>
        </row>
        <row r="286">
          <cell r="A286">
            <v>0</v>
          </cell>
          <cell r="D286">
            <v>37081</v>
          </cell>
          <cell r="G286">
            <v>208.2</v>
          </cell>
          <cell r="H286">
            <v>221922</v>
          </cell>
          <cell r="I286">
            <v>1335.9</v>
          </cell>
          <cell r="J286">
            <v>1449197</v>
          </cell>
          <cell r="K286">
            <v>386734</v>
          </cell>
          <cell r="L286">
            <v>224473</v>
          </cell>
          <cell r="M286">
            <v>100545</v>
          </cell>
          <cell r="N286">
            <v>51668</v>
          </cell>
          <cell r="O286">
            <v>202598</v>
          </cell>
          <cell r="P286">
            <v>644157</v>
          </cell>
          <cell r="Q286">
            <v>92341</v>
          </cell>
          <cell r="R286">
            <v>1478043</v>
          </cell>
          <cell r="S286">
            <v>1537.99</v>
          </cell>
          <cell r="T286">
            <v>119431</v>
          </cell>
          <cell r="U286">
            <v>7830.7</v>
          </cell>
          <cell r="V286">
            <v>-10.600000000000364</v>
          </cell>
          <cell r="W286">
            <v>0.1</v>
          </cell>
          <cell r="X286">
            <v>1544.1000000000001</v>
          </cell>
          <cell r="Y286">
            <v>1253.9000000000001</v>
          </cell>
          <cell r="Z286">
            <v>233.2</v>
          </cell>
          <cell r="AA286">
            <v>57</v>
          </cell>
          <cell r="AB286">
            <v>0</v>
          </cell>
          <cell r="AC286">
            <v>25</v>
          </cell>
          <cell r="AD286">
            <v>358.08703703703702</v>
          </cell>
          <cell r="AE286">
            <v>207.84537037037038</v>
          </cell>
          <cell r="AF286">
            <v>93.097222222222229</v>
          </cell>
          <cell r="AG286">
            <v>47.840740740740742</v>
          </cell>
          <cell r="AH286">
            <v>187.59074074074073</v>
          </cell>
          <cell r="AI286">
            <v>596.44166666666672</v>
          </cell>
          <cell r="AJ286">
            <v>85.500925925925927</v>
          </cell>
          <cell r="AK286">
            <v>1368.5583333333334</v>
          </cell>
        </row>
        <row r="287">
          <cell r="A287">
            <v>0</v>
          </cell>
          <cell r="D287">
            <v>37082</v>
          </cell>
          <cell r="G287">
            <v>203.3</v>
          </cell>
          <cell r="H287">
            <v>216692</v>
          </cell>
          <cell r="I287">
            <v>1355.2</v>
          </cell>
          <cell r="J287">
            <v>1470871</v>
          </cell>
          <cell r="K287">
            <v>391678</v>
          </cell>
          <cell r="L287">
            <v>214445</v>
          </cell>
          <cell r="M287">
            <v>97161</v>
          </cell>
          <cell r="N287">
            <v>43500</v>
          </cell>
          <cell r="O287">
            <v>190098</v>
          </cell>
          <cell r="P287">
            <v>632335</v>
          </cell>
          <cell r="Q287">
            <v>108751</v>
          </cell>
          <cell r="R287">
            <v>1463523</v>
          </cell>
          <cell r="S287">
            <v>1537.99</v>
          </cell>
          <cell r="T287">
            <v>137505</v>
          </cell>
          <cell r="U287">
            <v>7804</v>
          </cell>
          <cell r="V287">
            <v>-26.699999999999818</v>
          </cell>
          <cell r="W287">
            <v>0.1</v>
          </cell>
          <cell r="X287">
            <v>1558.5</v>
          </cell>
          <cell r="Y287">
            <v>1281.2</v>
          </cell>
          <cell r="Z287">
            <v>220.3</v>
          </cell>
          <cell r="AA287">
            <v>57</v>
          </cell>
          <cell r="AB287">
            <v>0</v>
          </cell>
          <cell r="AC287">
            <v>17</v>
          </cell>
          <cell r="AD287">
            <v>362.6648148148148</v>
          </cell>
          <cell r="AE287">
            <v>198.56018518518519</v>
          </cell>
          <cell r="AF287">
            <v>89.963888888888889</v>
          </cell>
          <cell r="AG287">
            <v>40.277777777777779</v>
          </cell>
          <cell r="AH287">
            <v>176.01666666666668</v>
          </cell>
          <cell r="AI287">
            <v>585.49537037037032</v>
          </cell>
          <cell r="AJ287">
            <v>100.69537037037037</v>
          </cell>
          <cell r="AK287">
            <v>1355.1138888888886</v>
          </cell>
        </row>
        <row r="288">
          <cell r="A288">
            <v>0</v>
          </cell>
          <cell r="D288">
            <v>37083</v>
          </cell>
          <cell r="G288">
            <v>213</v>
          </cell>
          <cell r="H288">
            <v>227316</v>
          </cell>
          <cell r="I288">
            <v>1366.6</v>
          </cell>
          <cell r="J288">
            <v>1482287</v>
          </cell>
          <cell r="K288">
            <v>400588</v>
          </cell>
          <cell r="L288">
            <v>206845</v>
          </cell>
          <cell r="M288">
            <v>96129</v>
          </cell>
          <cell r="N288">
            <v>39451</v>
          </cell>
          <cell r="O288">
            <v>244249</v>
          </cell>
          <cell r="P288">
            <v>586514</v>
          </cell>
          <cell r="Q288">
            <v>132503</v>
          </cell>
          <cell r="R288">
            <v>1499434</v>
          </cell>
          <cell r="S288">
            <v>1537.99</v>
          </cell>
          <cell r="T288">
            <v>56827</v>
          </cell>
          <cell r="U288">
            <v>7778.2</v>
          </cell>
          <cell r="V288">
            <v>-25.800000000000182</v>
          </cell>
          <cell r="W288">
            <v>0.1</v>
          </cell>
          <cell r="X288">
            <v>1579.6</v>
          </cell>
          <cell r="Y288">
            <v>1291.5999999999999</v>
          </cell>
          <cell r="Z288">
            <v>231</v>
          </cell>
          <cell r="AA288">
            <v>57</v>
          </cell>
          <cell r="AB288">
            <v>0</v>
          </cell>
          <cell r="AC288">
            <v>18</v>
          </cell>
          <cell r="AD288">
            <v>370.9148148148148</v>
          </cell>
          <cell r="AE288">
            <v>191.52314814814815</v>
          </cell>
          <cell r="AF288">
            <v>89.00833333333334</v>
          </cell>
          <cell r="AG288">
            <v>36.528703703703705</v>
          </cell>
          <cell r="AH288">
            <v>226.15648148148148</v>
          </cell>
          <cell r="AI288">
            <v>543.06851851851854</v>
          </cell>
          <cell r="AJ288">
            <v>122.68796296296296</v>
          </cell>
          <cell r="AK288">
            <v>1388.364814814815</v>
          </cell>
        </row>
        <row r="289">
          <cell r="A289">
            <v>0</v>
          </cell>
          <cell r="D289">
            <v>37084</v>
          </cell>
          <cell r="G289">
            <v>225.1</v>
          </cell>
          <cell r="H289">
            <v>250727</v>
          </cell>
          <cell r="I289">
            <v>1356.7</v>
          </cell>
          <cell r="J289">
            <v>1471509</v>
          </cell>
          <cell r="K289">
            <v>417084</v>
          </cell>
          <cell r="L289">
            <v>203247</v>
          </cell>
          <cell r="M289">
            <v>97632</v>
          </cell>
          <cell r="N289">
            <v>42118</v>
          </cell>
          <cell r="O289">
            <v>189017</v>
          </cell>
          <cell r="P289">
            <v>637166</v>
          </cell>
          <cell r="Q289">
            <v>38291</v>
          </cell>
          <cell r="R289">
            <v>1421308</v>
          </cell>
          <cell r="S289">
            <v>1537.99</v>
          </cell>
          <cell r="T289">
            <v>120135</v>
          </cell>
          <cell r="U289">
            <v>7786</v>
          </cell>
          <cell r="V289">
            <v>7.8000000000001819</v>
          </cell>
          <cell r="W289">
            <v>0.17</v>
          </cell>
          <cell r="X289">
            <v>1581.8</v>
          </cell>
          <cell r="Y289">
            <v>1281.7</v>
          </cell>
          <cell r="Z289">
            <v>243.1</v>
          </cell>
          <cell r="AA289">
            <v>57</v>
          </cell>
          <cell r="AB289">
            <v>0</v>
          </cell>
          <cell r="AC289">
            <v>18</v>
          </cell>
          <cell r="AD289">
            <v>386.18888888888887</v>
          </cell>
          <cell r="AE289">
            <v>188.19166666666666</v>
          </cell>
          <cell r="AF289">
            <v>90.4</v>
          </cell>
          <cell r="AG289">
            <v>38.998148148148147</v>
          </cell>
          <cell r="AH289">
            <v>175.01574074074074</v>
          </cell>
          <cell r="AI289">
            <v>589.96851851851852</v>
          </cell>
          <cell r="AJ289">
            <v>35.454629629629629</v>
          </cell>
          <cell r="AK289">
            <v>1316.0259259259258</v>
          </cell>
        </row>
        <row r="290">
          <cell r="A290">
            <v>0</v>
          </cell>
          <cell r="D290">
            <v>37085</v>
          </cell>
          <cell r="G290">
            <v>223.3</v>
          </cell>
          <cell r="H290">
            <v>242544</v>
          </cell>
          <cell r="I290">
            <v>1366.3</v>
          </cell>
          <cell r="J290">
            <v>1483164</v>
          </cell>
          <cell r="K290">
            <v>368084</v>
          </cell>
          <cell r="L290">
            <v>205247</v>
          </cell>
          <cell r="M290">
            <v>108447</v>
          </cell>
          <cell r="N290">
            <v>36271</v>
          </cell>
          <cell r="O290">
            <v>226650</v>
          </cell>
          <cell r="P290">
            <v>649442</v>
          </cell>
          <cell r="Q290">
            <v>48057</v>
          </cell>
          <cell r="R290">
            <v>1436951</v>
          </cell>
          <cell r="S290">
            <v>1564.73</v>
          </cell>
          <cell r="T290">
            <v>159675</v>
          </cell>
          <cell r="U290">
            <v>7737.5</v>
          </cell>
          <cell r="V290">
            <v>-48.5</v>
          </cell>
          <cell r="W290">
            <v>0.17</v>
          </cell>
          <cell r="X290">
            <v>1589.6</v>
          </cell>
          <cell r="Y290">
            <v>1291.3</v>
          </cell>
          <cell r="Z290">
            <v>241.3</v>
          </cell>
          <cell r="AA290">
            <v>57</v>
          </cell>
          <cell r="AB290">
            <v>0</v>
          </cell>
          <cell r="AC290">
            <v>18</v>
          </cell>
          <cell r="AD290">
            <v>340.81851851851854</v>
          </cell>
          <cell r="AE290">
            <v>190.04351851851851</v>
          </cell>
          <cell r="AF290">
            <v>100.41388888888889</v>
          </cell>
          <cell r="AG290">
            <v>33.584259259259262</v>
          </cell>
          <cell r="AH290">
            <v>209.86111111111111</v>
          </cell>
          <cell r="AI290">
            <v>601.3351851851852</v>
          </cell>
          <cell r="AJ290">
            <v>44.49722222222222</v>
          </cell>
          <cell r="AK290">
            <v>1330.5101851851853</v>
          </cell>
        </row>
        <row r="291">
          <cell r="A291">
            <v>0</v>
          </cell>
          <cell r="D291">
            <v>37086</v>
          </cell>
          <cell r="G291">
            <v>229.6</v>
          </cell>
          <cell r="H291">
            <v>254614</v>
          </cell>
          <cell r="I291">
            <v>1369.3</v>
          </cell>
          <cell r="J291">
            <v>1486783</v>
          </cell>
          <cell r="K291">
            <v>343157</v>
          </cell>
          <cell r="L291">
            <v>201747</v>
          </cell>
          <cell r="M291">
            <v>89966</v>
          </cell>
          <cell r="N291">
            <v>59278</v>
          </cell>
          <cell r="O291">
            <v>230410</v>
          </cell>
          <cell r="P291">
            <v>661307</v>
          </cell>
          <cell r="Q291">
            <v>127783</v>
          </cell>
          <cell r="R291">
            <v>1511901</v>
          </cell>
          <cell r="S291">
            <v>1564.73</v>
          </cell>
          <cell r="T291">
            <v>158333</v>
          </cell>
          <cell r="U291">
            <v>7778.7</v>
          </cell>
          <cell r="V291">
            <v>41.199999999999818</v>
          </cell>
          <cell r="W291">
            <v>0.17</v>
          </cell>
          <cell r="X291">
            <v>1598.8999999999999</v>
          </cell>
          <cell r="Y291">
            <v>1296.3</v>
          </cell>
          <cell r="Z291">
            <v>245.6</v>
          </cell>
          <cell r="AA291">
            <v>57</v>
          </cell>
          <cell r="AB291">
            <v>0</v>
          </cell>
          <cell r="AC291">
            <v>16</v>
          </cell>
          <cell r="AD291">
            <v>317.73796296296297</v>
          </cell>
          <cell r="AE291">
            <v>186.80277777777778</v>
          </cell>
          <cell r="AF291">
            <v>83.30185185185185</v>
          </cell>
          <cell r="AG291">
            <v>54.88703703703704</v>
          </cell>
          <cell r="AH291">
            <v>213.34259259259258</v>
          </cell>
          <cell r="AI291">
            <v>612.32129629629628</v>
          </cell>
          <cell r="AJ291">
            <v>118.31759259259259</v>
          </cell>
          <cell r="AK291">
            <v>1399.9083333333335</v>
          </cell>
        </row>
        <row r="292">
          <cell r="A292">
            <v>0</v>
          </cell>
          <cell r="D292">
            <v>37087</v>
          </cell>
          <cell r="G292">
            <v>229.7</v>
          </cell>
          <cell r="H292">
            <v>245313</v>
          </cell>
          <cell r="I292">
            <v>1394.8</v>
          </cell>
          <cell r="J292">
            <v>1513519</v>
          </cell>
          <cell r="K292">
            <v>352797</v>
          </cell>
          <cell r="L292">
            <v>201747</v>
          </cell>
          <cell r="M292">
            <v>87800</v>
          </cell>
          <cell r="N292">
            <v>69171</v>
          </cell>
          <cell r="O292">
            <v>230213</v>
          </cell>
          <cell r="P292">
            <v>667832</v>
          </cell>
          <cell r="Q292">
            <v>85142</v>
          </cell>
          <cell r="R292">
            <v>1492955</v>
          </cell>
          <cell r="S292">
            <v>1564.73</v>
          </cell>
          <cell r="T292">
            <v>143569</v>
          </cell>
          <cell r="U292">
            <v>7774.2</v>
          </cell>
          <cell r="V292">
            <v>-4.5</v>
          </cell>
          <cell r="W292">
            <v>0.17</v>
          </cell>
          <cell r="X292">
            <v>1624.5</v>
          </cell>
          <cell r="Y292">
            <v>1321.8</v>
          </cell>
          <cell r="Z292">
            <v>245.7</v>
          </cell>
          <cell r="AA292">
            <v>57</v>
          </cell>
          <cell r="AB292">
            <v>0</v>
          </cell>
          <cell r="AC292">
            <v>16</v>
          </cell>
          <cell r="AD292">
            <v>326.66388888888889</v>
          </cell>
          <cell r="AE292">
            <v>186.80277777777778</v>
          </cell>
          <cell r="AF292">
            <v>81.296296296296291</v>
          </cell>
          <cell r="AG292">
            <v>64.047222222222217</v>
          </cell>
          <cell r="AH292">
            <v>213.16018518518518</v>
          </cell>
          <cell r="AI292">
            <v>618.36296296296291</v>
          </cell>
          <cell r="AJ292">
            <v>78.835185185185182</v>
          </cell>
          <cell r="AK292">
            <v>1382.3657407407406</v>
          </cell>
        </row>
        <row r="293">
          <cell r="A293">
            <v>0</v>
          </cell>
          <cell r="D293">
            <v>37088</v>
          </cell>
          <cell r="G293">
            <v>230.5</v>
          </cell>
          <cell r="H293">
            <v>246937</v>
          </cell>
          <cell r="I293">
            <v>1361.9</v>
          </cell>
          <cell r="J293">
            <v>1477024</v>
          </cell>
          <cell r="K293">
            <v>379250</v>
          </cell>
          <cell r="L293">
            <v>204247</v>
          </cell>
          <cell r="M293">
            <v>90099</v>
          </cell>
          <cell r="N293">
            <v>54268</v>
          </cell>
          <cell r="O293">
            <v>220603</v>
          </cell>
          <cell r="P293">
            <v>659799</v>
          </cell>
          <cell r="Q293">
            <v>77050</v>
          </cell>
          <cell r="R293">
            <v>1481069</v>
          </cell>
          <cell r="S293">
            <v>1564.73</v>
          </cell>
          <cell r="T293">
            <v>127470</v>
          </cell>
          <cell r="U293">
            <v>7751.1</v>
          </cell>
          <cell r="V293">
            <v>-23.099999999999454</v>
          </cell>
          <cell r="W293">
            <v>0.17</v>
          </cell>
          <cell r="X293">
            <v>1592.4</v>
          </cell>
          <cell r="Y293">
            <v>1288.9000000000001</v>
          </cell>
          <cell r="Z293">
            <v>246.5</v>
          </cell>
          <cell r="AA293">
            <v>57</v>
          </cell>
          <cell r="AB293">
            <v>0</v>
          </cell>
          <cell r="AC293">
            <v>16</v>
          </cell>
          <cell r="AD293">
            <v>351.15740740740739</v>
          </cell>
          <cell r="AE293">
            <v>189.11759259259259</v>
          </cell>
          <cell r="AF293">
            <v>83.424999999999997</v>
          </cell>
          <cell r="AG293">
            <v>50.248148148148147</v>
          </cell>
          <cell r="AH293">
            <v>204.26203703703703</v>
          </cell>
          <cell r="AI293">
            <v>610.92499999999995</v>
          </cell>
          <cell r="AJ293">
            <v>71.342592592592595</v>
          </cell>
          <cell r="AK293">
            <v>1371.3601851851849</v>
          </cell>
        </row>
        <row r="294">
          <cell r="A294">
            <v>0</v>
          </cell>
          <cell r="D294">
            <v>37089</v>
          </cell>
          <cell r="G294">
            <v>221.6</v>
          </cell>
          <cell r="H294">
            <v>238321</v>
          </cell>
          <cell r="I294">
            <v>1291.4000000000001</v>
          </cell>
          <cell r="J294">
            <v>1393233</v>
          </cell>
          <cell r="K294">
            <v>409906</v>
          </cell>
          <cell r="L294">
            <v>218414</v>
          </cell>
          <cell r="M294">
            <v>106841</v>
          </cell>
          <cell r="N294">
            <v>43992</v>
          </cell>
          <cell r="O294">
            <v>251539</v>
          </cell>
          <cell r="P294">
            <v>587801</v>
          </cell>
          <cell r="Q294">
            <v>52204</v>
          </cell>
          <cell r="R294">
            <v>1452283</v>
          </cell>
          <cell r="S294">
            <v>1564.73</v>
          </cell>
          <cell r="T294">
            <v>70764</v>
          </cell>
          <cell r="U294">
            <v>7754.1</v>
          </cell>
          <cell r="V294">
            <v>3</v>
          </cell>
          <cell r="W294">
            <v>0.17</v>
          </cell>
          <cell r="X294">
            <v>1513</v>
          </cell>
          <cell r="Y294">
            <v>1216.4000000000001</v>
          </cell>
          <cell r="Z294">
            <v>239.6</v>
          </cell>
          <cell r="AA294">
            <v>57</v>
          </cell>
          <cell r="AB294">
            <v>0</v>
          </cell>
          <cell r="AC294">
            <v>18</v>
          </cell>
          <cell r="AD294">
            <v>379.5425925925926</v>
          </cell>
          <cell r="AE294">
            <v>202.23518518518517</v>
          </cell>
          <cell r="AF294">
            <v>98.92685185185185</v>
          </cell>
          <cell r="AG294">
            <v>40.733333333333334</v>
          </cell>
          <cell r="AH294">
            <v>232.90648148148148</v>
          </cell>
          <cell r="AI294">
            <v>544.26018518518515</v>
          </cell>
          <cell r="AJ294">
            <v>48.337037037037035</v>
          </cell>
          <cell r="AK294">
            <v>1344.7064814814817</v>
          </cell>
        </row>
        <row r="295">
          <cell r="A295">
            <v>0</v>
          </cell>
          <cell r="D295">
            <v>37090</v>
          </cell>
          <cell r="G295">
            <v>217</v>
          </cell>
          <cell r="H295">
            <v>232352</v>
          </cell>
          <cell r="I295">
            <v>1385.8</v>
          </cell>
          <cell r="J295">
            <v>1493808</v>
          </cell>
          <cell r="K295">
            <v>449690</v>
          </cell>
          <cell r="L295">
            <v>208247</v>
          </cell>
          <cell r="M295">
            <v>113262</v>
          </cell>
          <cell r="N295">
            <v>54214</v>
          </cell>
          <cell r="O295">
            <v>200713</v>
          </cell>
          <cell r="P295">
            <v>574314</v>
          </cell>
          <cell r="Q295">
            <v>39479</v>
          </cell>
          <cell r="R295">
            <v>1431672</v>
          </cell>
          <cell r="S295">
            <v>1564.73</v>
          </cell>
          <cell r="T295">
            <v>47731</v>
          </cell>
          <cell r="U295">
            <v>7794.1</v>
          </cell>
          <cell r="V295">
            <v>40</v>
          </cell>
          <cell r="W295">
            <v>0.17</v>
          </cell>
          <cell r="X295">
            <v>1602.8</v>
          </cell>
          <cell r="Y295">
            <v>1310.8</v>
          </cell>
          <cell r="Z295">
            <v>235</v>
          </cell>
          <cell r="AA295">
            <v>57</v>
          </cell>
          <cell r="AB295">
            <v>0</v>
          </cell>
          <cell r="AC295">
            <v>18</v>
          </cell>
          <cell r="AD295">
            <v>416.37962962962962</v>
          </cell>
          <cell r="AE295">
            <v>192.82129629629631</v>
          </cell>
          <cell r="AF295">
            <v>104.87222222222222</v>
          </cell>
          <cell r="AG295">
            <v>50.19814814814815</v>
          </cell>
          <cell r="AH295">
            <v>185.84537037037038</v>
          </cell>
          <cell r="AI295">
            <v>531.77222222222224</v>
          </cell>
          <cell r="AJ295">
            <v>36.55462962962963</v>
          </cell>
          <cell r="AK295">
            <v>1325.622222222222</v>
          </cell>
        </row>
        <row r="296">
          <cell r="A296">
            <v>0</v>
          </cell>
          <cell r="D296">
            <v>37091</v>
          </cell>
          <cell r="G296">
            <v>212.3</v>
          </cell>
          <cell r="H296">
            <v>226771</v>
          </cell>
          <cell r="I296">
            <v>1387.3</v>
          </cell>
          <cell r="J296">
            <v>1495825</v>
          </cell>
          <cell r="K296">
            <v>508928</v>
          </cell>
          <cell r="L296">
            <v>176247</v>
          </cell>
          <cell r="M296">
            <v>102490</v>
          </cell>
          <cell r="N296">
            <v>50013</v>
          </cell>
          <cell r="O296">
            <v>157342</v>
          </cell>
          <cell r="P296">
            <v>579608</v>
          </cell>
          <cell r="Q296">
            <v>83368</v>
          </cell>
          <cell r="R296">
            <v>1481749</v>
          </cell>
          <cell r="S296">
            <v>1564.73</v>
          </cell>
          <cell r="T296">
            <v>47091</v>
          </cell>
          <cell r="U296">
            <v>7771.2</v>
          </cell>
          <cell r="V296">
            <v>-22.900000000000546</v>
          </cell>
          <cell r="W296">
            <v>0.17</v>
          </cell>
          <cell r="X296">
            <v>1599.6</v>
          </cell>
          <cell r="Y296">
            <v>1310.3</v>
          </cell>
          <cell r="Z296">
            <v>232.3</v>
          </cell>
          <cell r="AA296">
            <v>57</v>
          </cell>
          <cell r="AB296">
            <v>0</v>
          </cell>
          <cell r="AC296">
            <v>20</v>
          </cell>
          <cell r="AD296">
            <v>471.22962962962964</v>
          </cell>
          <cell r="AE296">
            <v>163.19166666666666</v>
          </cell>
          <cell r="AF296">
            <v>94.898148148148152</v>
          </cell>
          <cell r="AG296">
            <v>46.30833333333333</v>
          </cell>
          <cell r="AH296">
            <v>145.68703703703704</v>
          </cell>
          <cell r="AI296">
            <v>536.67407407407404</v>
          </cell>
          <cell r="AJ296">
            <v>77.19259259259259</v>
          </cell>
          <cell r="AK296">
            <v>1371.9898148148147</v>
          </cell>
        </row>
        <row r="297">
          <cell r="A297">
            <v>0</v>
          </cell>
          <cell r="D297">
            <v>37092</v>
          </cell>
          <cell r="G297">
            <v>220.7</v>
          </cell>
          <cell r="H297">
            <v>238460</v>
          </cell>
          <cell r="I297">
            <v>1422.4</v>
          </cell>
          <cell r="J297">
            <v>1535587</v>
          </cell>
          <cell r="K297">
            <v>481006</v>
          </cell>
          <cell r="L297">
            <v>214747</v>
          </cell>
          <cell r="M297">
            <v>105591</v>
          </cell>
          <cell r="N297">
            <v>39814</v>
          </cell>
          <cell r="O297">
            <v>203849</v>
          </cell>
          <cell r="P297">
            <v>551320</v>
          </cell>
          <cell r="Q297">
            <v>86045</v>
          </cell>
          <cell r="R297">
            <v>1467625</v>
          </cell>
          <cell r="S297">
            <v>1564.73</v>
          </cell>
          <cell r="T297">
            <v>44331</v>
          </cell>
          <cell r="U297">
            <v>7856</v>
          </cell>
          <cell r="V297">
            <v>84.800000000000182</v>
          </cell>
          <cell r="W297">
            <v>0.17</v>
          </cell>
          <cell r="X297">
            <v>1643.1000000000001</v>
          </cell>
          <cell r="Y297">
            <v>1345.4</v>
          </cell>
          <cell r="Z297">
            <v>240.7</v>
          </cell>
          <cell r="AA297">
            <v>57</v>
          </cell>
          <cell r="AB297">
            <v>0</v>
          </cell>
          <cell r="AC297">
            <v>20</v>
          </cell>
          <cell r="AD297">
            <v>445.37592592592591</v>
          </cell>
          <cell r="AE297">
            <v>198.83981481481482</v>
          </cell>
          <cell r="AF297">
            <v>97.769444444444446</v>
          </cell>
          <cell r="AG297">
            <v>36.864814814814814</v>
          </cell>
          <cell r="AH297">
            <v>188.74907407407409</v>
          </cell>
          <cell r="AI297">
            <v>510.48148148148147</v>
          </cell>
          <cell r="AJ297">
            <v>79.671296296296291</v>
          </cell>
          <cell r="AK297">
            <v>1358.912037037037</v>
          </cell>
        </row>
        <row r="298">
          <cell r="A298">
            <v>0</v>
          </cell>
          <cell r="D298">
            <v>37093</v>
          </cell>
          <cell r="G298">
            <v>225.8</v>
          </cell>
          <cell r="H298">
            <v>243851</v>
          </cell>
          <cell r="I298">
            <v>1515.4</v>
          </cell>
          <cell r="J298">
            <v>1642571</v>
          </cell>
          <cell r="K298">
            <v>398408</v>
          </cell>
          <cell r="L298">
            <v>104747</v>
          </cell>
          <cell r="M298">
            <v>107987</v>
          </cell>
          <cell r="N298">
            <v>43067</v>
          </cell>
          <cell r="O298">
            <v>297167</v>
          </cell>
          <cell r="P298">
            <v>608938</v>
          </cell>
          <cell r="Q298">
            <v>114520</v>
          </cell>
          <cell r="R298">
            <v>1570087</v>
          </cell>
          <cell r="S298">
            <v>1553.18</v>
          </cell>
          <cell r="T298">
            <v>52516</v>
          </cell>
          <cell r="U298">
            <v>7845.1</v>
          </cell>
          <cell r="V298">
            <v>-10.899999999999636</v>
          </cell>
          <cell r="W298">
            <v>0.17</v>
          </cell>
          <cell r="X298">
            <v>1741.2</v>
          </cell>
          <cell r="Y298">
            <v>1438.4</v>
          </cell>
          <cell r="Z298">
            <v>245.8</v>
          </cell>
          <cell r="AA298">
            <v>57</v>
          </cell>
          <cell r="AB298">
            <v>0</v>
          </cell>
          <cell r="AC298">
            <v>20</v>
          </cell>
          <cell r="AD298">
            <v>368.89629629629627</v>
          </cell>
          <cell r="AE298">
            <v>96.987962962962968</v>
          </cell>
          <cell r="AF298">
            <v>99.987962962962968</v>
          </cell>
          <cell r="AG298">
            <v>39.876851851851853</v>
          </cell>
          <cell r="AH298">
            <v>275.15462962962965</v>
          </cell>
          <cell r="AI298">
            <v>563.83148148148143</v>
          </cell>
          <cell r="AJ298">
            <v>106.03703703703704</v>
          </cell>
          <cell r="AK298">
            <v>1453.7842592592592</v>
          </cell>
        </row>
        <row r="299">
          <cell r="A299">
            <v>0</v>
          </cell>
          <cell r="D299">
            <v>37094</v>
          </cell>
          <cell r="G299">
            <v>228.2</v>
          </cell>
          <cell r="H299">
            <v>244000</v>
          </cell>
          <cell r="I299">
            <v>1371.7</v>
          </cell>
          <cell r="J299">
            <v>1479922</v>
          </cell>
          <cell r="K299">
            <v>398299</v>
          </cell>
          <cell r="L299">
            <v>103347</v>
          </cell>
          <cell r="M299">
            <v>108309</v>
          </cell>
          <cell r="N299">
            <v>42630</v>
          </cell>
          <cell r="O299">
            <v>294952</v>
          </cell>
          <cell r="P299">
            <v>608235</v>
          </cell>
          <cell r="Q299">
            <v>98727</v>
          </cell>
          <cell r="R299">
            <v>1551152</v>
          </cell>
          <cell r="S299">
            <v>1553.18</v>
          </cell>
          <cell r="T299">
            <v>64411</v>
          </cell>
          <cell r="U299">
            <v>7832.5</v>
          </cell>
          <cell r="V299">
            <v>-12.600000000000364</v>
          </cell>
          <cell r="W299">
            <v>0.17</v>
          </cell>
          <cell r="X299">
            <v>1599.9</v>
          </cell>
          <cell r="Y299">
            <v>1294.7</v>
          </cell>
          <cell r="Z299">
            <v>248.2</v>
          </cell>
          <cell r="AA299">
            <v>57</v>
          </cell>
          <cell r="AB299">
            <v>0</v>
          </cell>
          <cell r="AC299">
            <v>20</v>
          </cell>
          <cell r="AD299">
            <v>368.79537037037039</v>
          </cell>
          <cell r="AE299">
            <v>95.691666666666663</v>
          </cell>
          <cell r="AF299">
            <v>100.28611111111111</v>
          </cell>
          <cell r="AG299">
            <v>39.472222222222221</v>
          </cell>
          <cell r="AH299">
            <v>273.10370370370373</v>
          </cell>
          <cell r="AI299">
            <v>563.18055555555554</v>
          </cell>
          <cell r="AJ299">
            <v>91.413888888888891</v>
          </cell>
          <cell r="AK299">
            <v>1436.2518518518518</v>
          </cell>
        </row>
        <row r="300">
          <cell r="A300">
            <v>0</v>
          </cell>
          <cell r="D300">
            <v>37095</v>
          </cell>
          <cell r="G300">
            <v>173.5</v>
          </cell>
          <cell r="H300">
            <v>192313</v>
          </cell>
          <cell r="I300">
            <v>1365</v>
          </cell>
          <cell r="J300">
            <v>1473342</v>
          </cell>
          <cell r="K300">
            <v>429907</v>
          </cell>
          <cell r="L300">
            <v>104747</v>
          </cell>
          <cell r="M300">
            <v>108522</v>
          </cell>
          <cell r="N300">
            <v>42992</v>
          </cell>
          <cell r="O300">
            <v>299385</v>
          </cell>
          <cell r="P300">
            <v>609850</v>
          </cell>
          <cell r="Q300">
            <v>100215</v>
          </cell>
          <cell r="R300">
            <v>1590871</v>
          </cell>
          <cell r="S300">
            <v>1557.03</v>
          </cell>
          <cell r="T300">
            <v>66264</v>
          </cell>
          <cell r="U300">
            <v>7789.6</v>
          </cell>
          <cell r="V300">
            <v>-42.899999999999636</v>
          </cell>
          <cell r="W300">
            <v>0.17</v>
          </cell>
          <cell r="X300">
            <v>1538.5</v>
          </cell>
          <cell r="Y300">
            <v>1292</v>
          </cell>
          <cell r="Z300">
            <v>189.5</v>
          </cell>
          <cell r="AA300">
            <v>57</v>
          </cell>
          <cell r="AB300">
            <v>0</v>
          </cell>
          <cell r="AC300">
            <v>16</v>
          </cell>
          <cell r="AD300">
            <v>398.06203703703704</v>
          </cell>
          <cell r="AE300">
            <v>96.987962962962968</v>
          </cell>
          <cell r="AF300">
            <v>100.48333333333333</v>
          </cell>
          <cell r="AG300">
            <v>39.80740740740741</v>
          </cell>
          <cell r="AH300">
            <v>277.20833333333331</v>
          </cell>
          <cell r="AI300">
            <v>564.67592592592598</v>
          </cell>
          <cell r="AJ300">
            <v>92.791666666666671</v>
          </cell>
          <cell r="AK300">
            <v>1473.0287037037037</v>
          </cell>
        </row>
        <row r="301">
          <cell r="A301">
            <v>0</v>
          </cell>
          <cell r="D301">
            <v>37096</v>
          </cell>
          <cell r="G301">
            <v>225.5</v>
          </cell>
          <cell r="H301">
            <v>241156</v>
          </cell>
          <cell r="I301">
            <v>1387.6</v>
          </cell>
          <cell r="J301">
            <v>1494575</v>
          </cell>
          <cell r="K301">
            <v>451058</v>
          </cell>
          <cell r="L301">
            <v>205218</v>
          </cell>
          <cell r="M301">
            <v>101142</v>
          </cell>
          <cell r="N301">
            <v>49195</v>
          </cell>
          <cell r="O301">
            <v>125352</v>
          </cell>
          <cell r="P301">
            <v>612983</v>
          </cell>
          <cell r="Q301">
            <v>185321</v>
          </cell>
          <cell r="R301">
            <v>1525051</v>
          </cell>
          <cell r="S301">
            <v>1557.03</v>
          </cell>
          <cell r="T301">
            <v>55747</v>
          </cell>
          <cell r="U301">
            <v>7838.5</v>
          </cell>
          <cell r="V301">
            <v>48.899999999999636</v>
          </cell>
          <cell r="W301">
            <v>0.17</v>
          </cell>
          <cell r="X301">
            <v>1613.1</v>
          </cell>
          <cell r="Y301">
            <v>1314.6</v>
          </cell>
          <cell r="Z301">
            <v>241.5</v>
          </cell>
          <cell r="AA301">
            <v>57</v>
          </cell>
          <cell r="AB301">
            <v>0</v>
          </cell>
          <cell r="AC301">
            <v>16</v>
          </cell>
          <cell r="AD301">
            <v>417.64629629629627</v>
          </cell>
          <cell r="AE301">
            <v>190.01666666666668</v>
          </cell>
          <cell r="AF301">
            <v>93.65</v>
          </cell>
          <cell r="AG301">
            <v>45.550925925925924</v>
          </cell>
          <cell r="AH301">
            <v>116.06666666666666</v>
          </cell>
          <cell r="AI301">
            <v>567.57685185185187</v>
          </cell>
          <cell r="AJ301">
            <v>171.59351851851852</v>
          </cell>
          <cell r="AK301">
            <v>1412.0842592592592</v>
          </cell>
        </row>
        <row r="302">
          <cell r="A302">
            <v>0</v>
          </cell>
          <cell r="D302">
            <v>37097</v>
          </cell>
          <cell r="G302">
            <v>231</v>
          </cell>
          <cell r="H302">
            <v>249289</v>
          </cell>
          <cell r="I302">
            <v>1344</v>
          </cell>
          <cell r="J302">
            <v>1448860</v>
          </cell>
          <cell r="K302">
            <v>447203</v>
          </cell>
          <cell r="L302">
            <v>179318</v>
          </cell>
          <cell r="M302">
            <v>95483</v>
          </cell>
          <cell r="N302">
            <v>66078</v>
          </cell>
          <cell r="O302">
            <v>156254</v>
          </cell>
          <cell r="P302">
            <v>602939</v>
          </cell>
          <cell r="Q302">
            <v>147938</v>
          </cell>
          <cell r="R302">
            <v>1515895</v>
          </cell>
          <cell r="S302">
            <v>1557.03</v>
          </cell>
          <cell r="T302">
            <v>30856</v>
          </cell>
          <cell r="U302">
            <v>7797.8</v>
          </cell>
          <cell r="V302">
            <v>-40.699999999999818</v>
          </cell>
          <cell r="W302">
            <v>0.17</v>
          </cell>
          <cell r="X302">
            <v>1575</v>
          </cell>
          <cell r="Y302">
            <v>1274</v>
          </cell>
          <cell r="Z302">
            <v>244</v>
          </cell>
          <cell r="AA302">
            <v>57</v>
          </cell>
          <cell r="AB302">
            <v>0</v>
          </cell>
          <cell r="AC302">
            <v>13</v>
          </cell>
          <cell r="AD302">
            <v>414.07685185185187</v>
          </cell>
          <cell r="AE302">
            <v>166.03518518518518</v>
          </cell>
          <cell r="AF302">
            <v>88.410185185185185</v>
          </cell>
          <cell r="AG302">
            <v>61.18333333333333</v>
          </cell>
          <cell r="AH302">
            <v>144.67962962962963</v>
          </cell>
          <cell r="AI302">
            <v>558.2768518518518</v>
          </cell>
          <cell r="AJ302">
            <v>136.97962962962964</v>
          </cell>
          <cell r="AK302">
            <v>1403.6064814814815</v>
          </cell>
        </row>
        <row r="303">
          <cell r="A303">
            <v>0</v>
          </cell>
          <cell r="D303">
            <v>37098</v>
          </cell>
          <cell r="G303">
            <v>218.1</v>
          </cell>
          <cell r="H303">
            <v>233849</v>
          </cell>
          <cell r="I303">
            <v>1318.9</v>
          </cell>
          <cell r="J303">
            <v>1424354</v>
          </cell>
          <cell r="K303">
            <v>433715</v>
          </cell>
          <cell r="L303">
            <v>109462</v>
          </cell>
          <cell r="M303">
            <v>106831</v>
          </cell>
          <cell r="N303">
            <v>50990</v>
          </cell>
          <cell r="O303">
            <v>194508</v>
          </cell>
          <cell r="P303">
            <v>646468</v>
          </cell>
          <cell r="Q303">
            <v>22649</v>
          </cell>
          <cell r="R303">
            <v>1455161</v>
          </cell>
          <cell r="S303">
            <v>1557.03</v>
          </cell>
          <cell r="T303">
            <v>39520</v>
          </cell>
          <cell r="U303">
            <v>7883.3</v>
          </cell>
          <cell r="V303">
            <v>85.5</v>
          </cell>
          <cell r="W303">
            <v>0.17</v>
          </cell>
          <cell r="X303">
            <v>1537</v>
          </cell>
          <cell r="Y303">
            <v>1245.9000000000001</v>
          </cell>
          <cell r="Z303">
            <v>234.1</v>
          </cell>
          <cell r="AA303">
            <v>57</v>
          </cell>
          <cell r="AB303">
            <v>0</v>
          </cell>
          <cell r="AC303">
            <v>16</v>
          </cell>
          <cell r="AD303">
            <v>401.58796296296299</v>
          </cell>
          <cell r="AE303">
            <v>101.3537037037037</v>
          </cell>
          <cell r="AF303">
            <v>98.917592592592598</v>
          </cell>
          <cell r="AG303">
            <v>47.212962962962962</v>
          </cell>
          <cell r="AH303">
            <v>180.1</v>
          </cell>
          <cell r="AI303">
            <v>598.58148148148143</v>
          </cell>
          <cell r="AJ303">
            <v>20.971296296296295</v>
          </cell>
          <cell r="AK303">
            <v>1347.3712962962961</v>
          </cell>
        </row>
        <row r="304">
          <cell r="A304">
            <v>0</v>
          </cell>
          <cell r="D304">
            <v>37099</v>
          </cell>
          <cell r="G304">
            <v>209.6</v>
          </cell>
          <cell r="H304">
            <v>228035</v>
          </cell>
          <cell r="I304">
            <v>1347.5</v>
          </cell>
          <cell r="J304">
            <v>1457912</v>
          </cell>
          <cell r="K304">
            <v>432906</v>
          </cell>
          <cell r="L304">
            <v>180162</v>
          </cell>
          <cell r="M304">
            <v>98748</v>
          </cell>
          <cell r="N304">
            <v>972</v>
          </cell>
          <cell r="O304">
            <v>262342</v>
          </cell>
          <cell r="P304">
            <v>570179</v>
          </cell>
          <cell r="Q304">
            <v>134787</v>
          </cell>
          <cell r="R304">
            <v>1499934</v>
          </cell>
          <cell r="S304">
            <v>1557.03</v>
          </cell>
          <cell r="T304">
            <v>34490</v>
          </cell>
          <cell r="U304">
            <v>7647.8</v>
          </cell>
          <cell r="V304">
            <v>-235.5</v>
          </cell>
          <cell r="W304">
            <v>0.17</v>
          </cell>
          <cell r="X304">
            <v>1557.1</v>
          </cell>
          <cell r="Y304">
            <v>1274.5</v>
          </cell>
          <cell r="Z304">
            <v>225.6</v>
          </cell>
          <cell r="AA304">
            <v>57</v>
          </cell>
          <cell r="AB304">
            <v>0</v>
          </cell>
          <cell r="AC304">
            <v>16</v>
          </cell>
          <cell r="AD304">
            <v>400.8388888888889</v>
          </cell>
          <cell r="AE304">
            <v>166.81666666666666</v>
          </cell>
          <cell r="AF304">
            <v>91.433333333333337</v>
          </cell>
          <cell r="AG304">
            <v>0.9</v>
          </cell>
          <cell r="AH304">
            <v>242.90925925925927</v>
          </cell>
          <cell r="AI304">
            <v>527.94351851851854</v>
          </cell>
          <cell r="AJ304">
            <v>124.80277777777778</v>
          </cell>
          <cell r="AK304">
            <v>1388.8277777777778</v>
          </cell>
        </row>
        <row r="305">
          <cell r="A305">
            <v>0</v>
          </cell>
          <cell r="D305">
            <v>37100</v>
          </cell>
          <cell r="G305">
            <v>179.6</v>
          </cell>
          <cell r="H305">
            <v>199362</v>
          </cell>
          <cell r="I305">
            <v>1386.2</v>
          </cell>
          <cell r="J305">
            <v>1501008</v>
          </cell>
          <cell r="K305">
            <v>384269</v>
          </cell>
          <cell r="L305">
            <v>170162</v>
          </cell>
          <cell r="M305">
            <v>110649</v>
          </cell>
          <cell r="N305">
            <v>1022</v>
          </cell>
          <cell r="O305">
            <v>293674</v>
          </cell>
          <cell r="P305">
            <v>608344</v>
          </cell>
          <cell r="Q305">
            <v>99552</v>
          </cell>
          <cell r="R305">
            <v>1497510</v>
          </cell>
          <cell r="S305">
            <v>1557.03</v>
          </cell>
          <cell r="T305">
            <v>60608</v>
          </cell>
          <cell r="U305">
            <v>7632.4</v>
          </cell>
          <cell r="V305">
            <v>-15.400000000000546</v>
          </cell>
          <cell r="W305">
            <v>0.17</v>
          </cell>
          <cell r="X305">
            <v>1565.8</v>
          </cell>
          <cell r="Y305">
            <v>1313.2</v>
          </cell>
          <cell r="Z305">
            <v>195.6</v>
          </cell>
          <cell r="AA305">
            <v>57</v>
          </cell>
          <cell r="AB305">
            <v>0</v>
          </cell>
          <cell r="AC305">
            <v>16</v>
          </cell>
          <cell r="AD305">
            <v>355.80462962962963</v>
          </cell>
          <cell r="AE305">
            <v>157.5574074074074</v>
          </cell>
          <cell r="AF305">
            <v>102.45277777777778</v>
          </cell>
          <cell r="AG305">
            <v>0.9462962962962963</v>
          </cell>
          <cell r="AH305">
            <v>271.92037037037039</v>
          </cell>
          <cell r="AI305">
            <v>563.28148148148148</v>
          </cell>
          <cell r="AJ305">
            <v>92.177777777777777</v>
          </cell>
          <cell r="AK305">
            <v>1386.5833333333333</v>
          </cell>
        </row>
        <row r="306">
          <cell r="A306">
            <v>0</v>
          </cell>
          <cell r="D306">
            <v>37101</v>
          </cell>
          <cell r="G306">
            <v>193.9</v>
          </cell>
          <cell r="H306">
            <v>205855</v>
          </cell>
          <cell r="I306">
            <v>1356.3</v>
          </cell>
          <cell r="J306">
            <v>1467114</v>
          </cell>
          <cell r="K306">
            <v>395374</v>
          </cell>
          <cell r="L306">
            <v>170162</v>
          </cell>
          <cell r="M306">
            <v>109283</v>
          </cell>
          <cell r="N306">
            <v>544</v>
          </cell>
          <cell r="O306">
            <v>293417</v>
          </cell>
          <cell r="P306">
            <v>626015</v>
          </cell>
          <cell r="Q306">
            <v>94647</v>
          </cell>
          <cell r="R306">
            <v>1519280</v>
          </cell>
          <cell r="S306">
            <v>1557.03</v>
          </cell>
          <cell r="T306">
            <v>76648</v>
          </cell>
          <cell r="U306">
            <v>7631.5</v>
          </cell>
          <cell r="V306">
            <v>-0.8999999999996362</v>
          </cell>
          <cell r="W306">
            <v>0.17</v>
          </cell>
          <cell r="X306">
            <v>1550.2</v>
          </cell>
          <cell r="Y306">
            <v>1283.3</v>
          </cell>
          <cell r="Z306">
            <v>209.9</v>
          </cell>
          <cell r="AA306">
            <v>57</v>
          </cell>
          <cell r="AB306">
            <v>0</v>
          </cell>
          <cell r="AC306">
            <v>16</v>
          </cell>
          <cell r="AD306">
            <v>366.08703703703702</v>
          </cell>
          <cell r="AE306">
            <v>157.5574074074074</v>
          </cell>
          <cell r="AF306">
            <v>101.18796296296296</v>
          </cell>
          <cell r="AG306">
            <v>0.50370370370370365</v>
          </cell>
          <cell r="AH306">
            <v>271.68240740740742</v>
          </cell>
          <cell r="AI306">
            <v>579.64351851851848</v>
          </cell>
          <cell r="AJ306">
            <v>87.636111111111106</v>
          </cell>
          <cell r="AK306">
            <v>1406.7407407407406</v>
          </cell>
        </row>
        <row r="307">
          <cell r="A307">
            <v>0</v>
          </cell>
          <cell r="D307">
            <v>37102</v>
          </cell>
          <cell r="G307">
            <v>229.6</v>
          </cell>
          <cell r="H307">
            <v>245050</v>
          </cell>
          <cell r="I307">
            <v>1356.5</v>
          </cell>
          <cell r="J307">
            <v>1469004</v>
          </cell>
          <cell r="K307">
            <v>433144</v>
          </cell>
          <cell r="L307">
            <v>170162</v>
          </cell>
          <cell r="M307">
            <v>109649</v>
          </cell>
          <cell r="N307">
            <v>74</v>
          </cell>
          <cell r="O307">
            <v>292511</v>
          </cell>
          <cell r="P307">
            <v>600653</v>
          </cell>
          <cell r="Q307">
            <v>81989</v>
          </cell>
          <cell r="R307">
            <v>1518020</v>
          </cell>
          <cell r="S307">
            <v>1557.03</v>
          </cell>
          <cell r="T307">
            <v>71397</v>
          </cell>
          <cell r="U307">
            <v>7631.5</v>
          </cell>
          <cell r="V307">
            <v>0</v>
          </cell>
          <cell r="W307">
            <v>0.17</v>
          </cell>
          <cell r="X307">
            <v>1586.1</v>
          </cell>
          <cell r="Y307">
            <v>1283.5</v>
          </cell>
          <cell r="Z307">
            <v>245.6</v>
          </cell>
          <cell r="AA307">
            <v>57</v>
          </cell>
          <cell r="AB307">
            <v>0</v>
          </cell>
          <cell r="AC307">
            <v>16</v>
          </cell>
          <cell r="AD307">
            <v>401.05925925925925</v>
          </cell>
          <cell r="AE307">
            <v>157.5574074074074</v>
          </cell>
          <cell r="AF307">
            <v>101.52685185185184</v>
          </cell>
          <cell r="AG307">
            <v>6.851851851851852E-2</v>
          </cell>
          <cell r="AH307">
            <v>270.84351851851852</v>
          </cell>
          <cell r="AI307">
            <v>556.16018518518524</v>
          </cell>
          <cell r="AJ307">
            <v>75.915740740740745</v>
          </cell>
          <cell r="AK307">
            <v>1405.5740740740741</v>
          </cell>
        </row>
        <row r="308">
          <cell r="A308">
            <v>0</v>
          </cell>
          <cell r="D308">
            <v>37103</v>
          </cell>
          <cell r="G308">
            <v>226.7</v>
          </cell>
          <cell r="H308">
            <v>243565</v>
          </cell>
          <cell r="I308">
            <v>1370.4</v>
          </cell>
          <cell r="J308">
            <v>1490624</v>
          </cell>
          <cell r="K308">
            <v>417564</v>
          </cell>
          <cell r="L308">
            <v>159079</v>
          </cell>
          <cell r="M308">
            <v>86293</v>
          </cell>
          <cell r="N308">
            <v>0</v>
          </cell>
          <cell r="O308">
            <v>232762</v>
          </cell>
          <cell r="P308">
            <v>607756</v>
          </cell>
          <cell r="Q308">
            <v>137335</v>
          </cell>
          <cell r="R308">
            <v>1481710</v>
          </cell>
          <cell r="S308">
            <v>1557.03</v>
          </cell>
          <cell r="T308">
            <v>22561</v>
          </cell>
          <cell r="U308">
            <v>7410.8</v>
          </cell>
          <cell r="V308">
            <v>-220.69999999999982</v>
          </cell>
          <cell r="W308">
            <v>0.17</v>
          </cell>
          <cell r="X308">
            <v>1597.1000000000001</v>
          </cell>
          <cell r="Y308">
            <v>1297.4000000000001</v>
          </cell>
          <cell r="Z308">
            <v>242.7</v>
          </cell>
          <cell r="AA308">
            <v>57</v>
          </cell>
          <cell r="AB308">
            <v>0</v>
          </cell>
          <cell r="AC308">
            <v>16</v>
          </cell>
          <cell r="AD308">
            <v>386.63333333333333</v>
          </cell>
          <cell r="AE308">
            <v>147.29537037037036</v>
          </cell>
          <cell r="AF308">
            <v>79.900925925925932</v>
          </cell>
          <cell r="AG308">
            <v>0</v>
          </cell>
          <cell r="AH308">
            <v>215.52037037037036</v>
          </cell>
          <cell r="AI308">
            <v>562.737037037037</v>
          </cell>
          <cell r="AJ308">
            <v>127.16203703703704</v>
          </cell>
          <cell r="AK308">
            <v>1371.9537037037035</v>
          </cell>
        </row>
        <row r="309">
          <cell r="A309">
            <v>0</v>
          </cell>
          <cell r="D309">
            <v>37104</v>
          </cell>
          <cell r="G309">
            <v>228.6</v>
          </cell>
          <cell r="H309">
            <v>244225</v>
          </cell>
          <cell r="I309">
            <v>1338.6</v>
          </cell>
          <cell r="J309">
            <v>1458518</v>
          </cell>
          <cell r="K309">
            <v>534501</v>
          </cell>
          <cell r="L309">
            <v>169643</v>
          </cell>
          <cell r="M309">
            <v>101784</v>
          </cell>
          <cell r="N309">
            <v>0</v>
          </cell>
          <cell r="O309">
            <v>164476</v>
          </cell>
          <cell r="P309">
            <v>557823</v>
          </cell>
          <cell r="Q309">
            <v>84791</v>
          </cell>
          <cell r="R309">
            <v>1443375</v>
          </cell>
          <cell r="S309">
            <v>1530.41</v>
          </cell>
          <cell r="T309">
            <v>32360</v>
          </cell>
          <cell r="U309">
            <v>7400.2</v>
          </cell>
          <cell r="V309">
            <v>-10.600000000000364</v>
          </cell>
          <cell r="W309">
            <v>0.17</v>
          </cell>
          <cell r="X309">
            <v>1567.1999999999998</v>
          </cell>
          <cell r="Y309">
            <v>1258.5999999999999</v>
          </cell>
          <cell r="Z309">
            <v>251.6</v>
          </cell>
          <cell r="AA309">
            <v>57</v>
          </cell>
          <cell r="AB309">
            <v>0</v>
          </cell>
          <cell r="AC309">
            <v>23</v>
          </cell>
          <cell r="AD309">
            <v>494.90833333333336</v>
          </cell>
          <cell r="AE309">
            <v>157.07685185185184</v>
          </cell>
          <cell r="AF309">
            <v>94.24444444444444</v>
          </cell>
          <cell r="AG309">
            <v>0</v>
          </cell>
          <cell r="AH309">
            <v>152.2925925925926</v>
          </cell>
          <cell r="AI309">
            <v>516.50277777777774</v>
          </cell>
          <cell r="AJ309">
            <v>78.510185185185179</v>
          </cell>
          <cell r="AK309">
            <v>1336.4583333333333</v>
          </cell>
        </row>
        <row r="310">
          <cell r="A310">
            <v>0</v>
          </cell>
          <cell r="D310">
            <v>37105</v>
          </cell>
          <cell r="G310">
            <v>214.7</v>
          </cell>
          <cell r="H310">
            <v>233195</v>
          </cell>
          <cell r="I310">
            <v>1362</v>
          </cell>
          <cell r="J310">
            <v>1478340</v>
          </cell>
          <cell r="K310">
            <v>474810</v>
          </cell>
          <cell r="L310">
            <v>201272</v>
          </cell>
          <cell r="M310">
            <v>97944</v>
          </cell>
          <cell r="N310">
            <v>0</v>
          </cell>
          <cell r="O310">
            <v>220802</v>
          </cell>
          <cell r="P310">
            <v>537284</v>
          </cell>
          <cell r="Q310">
            <v>103839</v>
          </cell>
          <cell r="R310">
            <v>1434679</v>
          </cell>
          <cell r="S310">
            <v>1490</v>
          </cell>
          <cell r="T310">
            <v>-53483</v>
          </cell>
          <cell r="U310">
            <v>7451.1</v>
          </cell>
          <cell r="V310">
            <v>50.900000000000546</v>
          </cell>
          <cell r="W310">
            <v>0.17</v>
          </cell>
          <cell r="X310">
            <v>1576.7</v>
          </cell>
          <cell r="Y310">
            <v>1289</v>
          </cell>
          <cell r="Z310">
            <v>230.7</v>
          </cell>
          <cell r="AA310">
            <v>57</v>
          </cell>
          <cell r="AB310">
            <v>0</v>
          </cell>
          <cell r="AC310">
            <v>16</v>
          </cell>
          <cell r="AD310">
            <v>439.63888888888891</v>
          </cell>
          <cell r="AE310">
            <v>186.36296296296297</v>
          </cell>
          <cell r="AF310">
            <v>90.688888888888883</v>
          </cell>
          <cell r="AG310">
            <v>0</v>
          </cell>
          <cell r="AH310">
            <v>204.44629629629631</v>
          </cell>
          <cell r="AI310">
            <v>497.48518518518517</v>
          </cell>
          <cell r="AJ310">
            <v>96.147222222222226</v>
          </cell>
          <cell r="AK310">
            <v>1328.4064814814815</v>
          </cell>
        </row>
        <row r="311">
          <cell r="A311">
            <v>0</v>
          </cell>
          <cell r="D311">
            <v>37106</v>
          </cell>
          <cell r="G311">
            <v>217.7</v>
          </cell>
          <cell r="H311">
            <v>239139</v>
          </cell>
          <cell r="I311">
            <v>1392.5</v>
          </cell>
          <cell r="J311">
            <v>1512596</v>
          </cell>
          <cell r="K311">
            <v>445087</v>
          </cell>
          <cell r="L311">
            <v>215568</v>
          </cell>
          <cell r="M311">
            <v>91027</v>
          </cell>
          <cell r="N311">
            <v>0</v>
          </cell>
          <cell r="O311">
            <v>150345</v>
          </cell>
          <cell r="P311">
            <v>592585</v>
          </cell>
          <cell r="Q311">
            <v>123764</v>
          </cell>
          <cell r="R311">
            <v>1402808</v>
          </cell>
          <cell r="S311">
            <v>1534.21</v>
          </cell>
          <cell r="T311">
            <v>-56756</v>
          </cell>
          <cell r="U311">
            <v>7533.6</v>
          </cell>
          <cell r="V311">
            <v>82.5</v>
          </cell>
          <cell r="W311">
            <v>0.17</v>
          </cell>
          <cell r="X311">
            <v>1610.2</v>
          </cell>
          <cell r="Y311">
            <v>1319.5</v>
          </cell>
          <cell r="Z311">
            <v>233.7</v>
          </cell>
          <cell r="AA311">
            <v>57</v>
          </cell>
          <cell r="AB311">
            <v>0</v>
          </cell>
          <cell r="AC311">
            <v>16</v>
          </cell>
          <cell r="AD311">
            <v>412.11759259259259</v>
          </cell>
          <cell r="AE311">
            <v>199.6</v>
          </cell>
          <cell r="AF311">
            <v>84.284259259259258</v>
          </cell>
          <cell r="AG311">
            <v>0</v>
          </cell>
          <cell r="AH311">
            <v>139.20833333333334</v>
          </cell>
          <cell r="AI311">
            <v>548.68981481481478</v>
          </cell>
          <cell r="AJ311">
            <v>114.5962962962963</v>
          </cell>
          <cell r="AK311">
            <v>1298.8962962962964</v>
          </cell>
        </row>
        <row r="312">
          <cell r="A312">
            <v>0</v>
          </cell>
          <cell r="D312">
            <v>37107</v>
          </cell>
          <cell r="G312">
            <v>215.7</v>
          </cell>
          <cell r="H312">
            <v>233481</v>
          </cell>
          <cell r="I312">
            <v>1398.4</v>
          </cell>
          <cell r="J312">
            <v>1518329</v>
          </cell>
          <cell r="K312">
            <v>376471</v>
          </cell>
          <cell r="L312">
            <v>229114</v>
          </cell>
          <cell r="M312">
            <v>91818</v>
          </cell>
          <cell r="N312">
            <v>52891</v>
          </cell>
          <cell r="O312">
            <v>217525</v>
          </cell>
          <cell r="P312">
            <v>593364</v>
          </cell>
          <cell r="Q312">
            <v>109902</v>
          </cell>
          <cell r="R312">
            <v>1441971</v>
          </cell>
          <cell r="S312">
            <v>1534.21</v>
          </cell>
          <cell r="T312">
            <v>14986</v>
          </cell>
          <cell r="U312">
            <v>7573.3</v>
          </cell>
          <cell r="V312">
            <v>39.699999999999818</v>
          </cell>
          <cell r="W312">
            <v>0.17</v>
          </cell>
          <cell r="X312">
            <v>1614.1000000000001</v>
          </cell>
          <cell r="Y312">
            <v>1325.4</v>
          </cell>
          <cell r="Z312">
            <v>231.7</v>
          </cell>
          <cell r="AA312">
            <v>57</v>
          </cell>
          <cell r="AB312">
            <v>0</v>
          </cell>
          <cell r="AC312">
            <v>16</v>
          </cell>
          <cell r="AD312">
            <v>348.58425925925928</v>
          </cell>
          <cell r="AE312">
            <v>212.14259259259259</v>
          </cell>
          <cell r="AF312">
            <v>85.016666666666666</v>
          </cell>
          <cell r="AG312">
            <v>48.973148148148148</v>
          </cell>
          <cell r="AH312">
            <v>201.41203703703704</v>
          </cell>
          <cell r="AI312">
            <v>549.41111111111115</v>
          </cell>
          <cell r="AJ312">
            <v>101.76111111111111</v>
          </cell>
          <cell r="AK312">
            <v>1335.1583333333335</v>
          </cell>
        </row>
        <row r="313">
          <cell r="A313">
            <v>0</v>
          </cell>
          <cell r="D313">
            <v>37108</v>
          </cell>
          <cell r="G313">
            <v>214.5</v>
          </cell>
          <cell r="H313">
            <v>232542</v>
          </cell>
          <cell r="I313">
            <v>1410.6</v>
          </cell>
          <cell r="J313">
            <v>1531352</v>
          </cell>
          <cell r="K313">
            <v>379890</v>
          </cell>
          <cell r="L313">
            <v>228618</v>
          </cell>
          <cell r="M313">
            <v>96685</v>
          </cell>
          <cell r="N313">
            <v>54799</v>
          </cell>
          <cell r="O313">
            <v>279652</v>
          </cell>
          <cell r="P313">
            <v>582446</v>
          </cell>
          <cell r="Q313">
            <v>75984</v>
          </cell>
          <cell r="R313">
            <v>1469456</v>
          </cell>
          <cell r="S313">
            <v>1534.21</v>
          </cell>
          <cell r="T313">
            <v>14371</v>
          </cell>
          <cell r="U313">
            <v>7573.3</v>
          </cell>
          <cell r="V313">
            <v>0</v>
          </cell>
          <cell r="W313">
            <v>0.15</v>
          </cell>
          <cell r="X313">
            <v>1625.1</v>
          </cell>
          <cell r="Y313">
            <v>1333.6</v>
          </cell>
          <cell r="Z313">
            <v>234.5</v>
          </cell>
          <cell r="AA313">
            <v>57</v>
          </cell>
          <cell r="AB313">
            <v>0</v>
          </cell>
          <cell r="AC313">
            <v>20</v>
          </cell>
          <cell r="AD313">
            <v>351.75</v>
          </cell>
          <cell r="AE313">
            <v>211.68333333333334</v>
          </cell>
          <cell r="AF313">
            <v>89.523148148148152</v>
          </cell>
          <cell r="AG313">
            <v>50.739814814814814</v>
          </cell>
          <cell r="AH313">
            <v>258.93703703703704</v>
          </cell>
          <cell r="AI313">
            <v>539.30185185185189</v>
          </cell>
          <cell r="AJ313">
            <v>70.355555555555554</v>
          </cell>
          <cell r="AK313">
            <v>1360.6074074074074</v>
          </cell>
        </row>
        <row r="314">
          <cell r="A314">
            <v>0</v>
          </cell>
          <cell r="D314">
            <v>37109</v>
          </cell>
          <cell r="G314">
            <v>215</v>
          </cell>
          <cell r="H314">
            <v>230555</v>
          </cell>
          <cell r="I314">
            <v>1393.7</v>
          </cell>
          <cell r="J314">
            <v>1512695</v>
          </cell>
          <cell r="K314">
            <v>439857</v>
          </cell>
          <cell r="L314">
            <v>229114</v>
          </cell>
          <cell r="M314">
            <v>101849</v>
          </cell>
          <cell r="N314">
            <v>53275</v>
          </cell>
          <cell r="O314">
            <v>197790</v>
          </cell>
          <cell r="P314">
            <v>576776</v>
          </cell>
          <cell r="Q314">
            <v>75890</v>
          </cell>
          <cell r="R314">
            <v>1445437</v>
          </cell>
          <cell r="S314">
            <v>1534.21</v>
          </cell>
          <cell r="T314">
            <v>16911</v>
          </cell>
          <cell r="U314">
            <v>7702</v>
          </cell>
          <cell r="V314">
            <v>128.69999999999982</v>
          </cell>
          <cell r="W314">
            <v>0.15</v>
          </cell>
          <cell r="X314">
            <v>1608.7</v>
          </cell>
          <cell r="Y314">
            <v>1316.7</v>
          </cell>
          <cell r="Z314">
            <v>235</v>
          </cell>
          <cell r="AA314">
            <v>57</v>
          </cell>
          <cell r="AB314">
            <v>0</v>
          </cell>
          <cell r="AC314">
            <v>20</v>
          </cell>
          <cell r="AD314">
            <v>407.27499999999998</v>
          </cell>
          <cell r="AE314">
            <v>212.14259259259259</v>
          </cell>
          <cell r="AF314">
            <v>94.30462962962963</v>
          </cell>
          <cell r="AG314">
            <v>49.328703703703702</v>
          </cell>
          <cell r="AH314">
            <v>183.13888888888889</v>
          </cell>
          <cell r="AI314">
            <v>534.05185185185189</v>
          </cell>
          <cell r="AJ314">
            <v>70.268518518518519</v>
          </cell>
          <cell r="AK314">
            <v>1338.3675925925927</v>
          </cell>
        </row>
        <row r="315">
          <cell r="A315">
            <v>0</v>
          </cell>
          <cell r="D315">
            <v>37110</v>
          </cell>
          <cell r="G315">
            <v>217.2</v>
          </cell>
          <cell r="H315">
            <v>231607</v>
          </cell>
          <cell r="I315">
            <v>1391.4</v>
          </cell>
          <cell r="J315">
            <v>1511386</v>
          </cell>
          <cell r="K315">
            <v>518979</v>
          </cell>
          <cell r="L315">
            <v>224908</v>
          </cell>
          <cell r="M315">
            <v>95645</v>
          </cell>
          <cell r="N315">
            <v>27326</v>
          </cell>
          <cell r="O315">
            <v>156974</v>
          </cell>
          <cell r="P315">
            <v>523594</v>
          </cell>
          <cell r="Q315">
            <v>125839</v>
          </cell>
          <cell r="R315">
            <v>1448357</v>
          </cell>
          <cell r="S315">
            <v>1534.21</v>
          </cell>
          <cell r="T315">
            <v>17266</v>
          </cell>
          <cell r="U315">
            <v>7743</v>
          </cell>
          <cell r="V315">
            <v>41</v>
          </cell>
          <cell r="W315">
            <v>0.15</v>
          </cell>
          <cell r="X315">
            <v>1608.6000000000001</v>
          </cell>
          <cell r="Y315">
            <v>1314.4</v>
          </cell>
          <cell r="Z315">
            <v>237.2</v>
          </cell>
          <cell r="AA315">
            <v>57</v>
          </cell>
          <cell r="AB315">
            <v>0</v>
          </cell>
          <cell r="AC315">
            <v>20</v>
          </cell>
          <cell r="AD315">
            <v>480.5361111111111</v>
          </cell>
          <cell r="AE315">
            <v>208.24814814814815</v>
          </cell>
          <cell r="AF315">
            <v>88.56018518518519</v>
          </cell>
          <cell r="AG315">
            <v>25.30185185185185</v>
          </cell>
          <cell r="AH315">
            <v>145.34629629629629</v>
          </cell>
          <cell r="AI315">
            <v>484.80925925925925</v>
          </cell>
          <cell r="AJ315">
            <v>116.51759259259259</v>
          </cell>
          <cell r="AK315">
            <v>1341.0712962962962</v>
          </cell>
        </row>
        <row r="316">
          <cell r="A316">
            <v>0</v>
          </cell>
          <cell r="D316">
            <v>37111</v>
          </cell>
          <cell r="G316">
            <v>220.4</v>
          </cell>
          <cell r="H316">
            <v>245946</v>
          </cell>
          <cell r="I316">
            <v>1373.6</v>
          </cell>
          <cell r="J316">
            <v>1493002</v>
          </cell>
          <cell r="K316">
            <v>452898</v>
          </cell>
          <cell r="L316">
            <v>224114</v>
          </cell>
          <cell r="M316">
            <v>108521</v>
          </cell>
          <cell r="N316">
            <v>20383</v>
          </cell>
          <cell r="O316">
            <v>187534</v>
          </cell>
          <cell r="P316">
            <v>533012</v>
          </cell>
          <cell r="Q316">
            <v>136002</v>
          </cell>
          <cell r="R316">
            <v>1438350</v>
          </cell>
          <cell r="S316">
            <v>1537.99</v>
          </cell>
          <cell r="T316">
            <v>5768</v>
          </cell>
          <cell r="U316">
            <v>7743.9</v>
          </cell>
          <cell r="V316">
            <v>0.8999999999996362</v>
          </cell>
          <cell r="W316">
            <v>0.15</v>
          </cell>
          <cell r="X316">
            <v>1594</v>
          </cell>
          <cell r="Y316">
            <v>1296.5999999999999</v>
          </cell>
          <cell r="Z316">
            <v>240.4</v>
          </cell>
          <cell r="AA316">
            <v>57</v>
          </cell>
          <cell r="AB316">
            <v>0</v>
          </cell>
          <cell r="AC316">
            <v>20</v>
          </cell>
          <cell r="AD316">
            <v>419.35</v>
          </cell>
          <cell r="AE316">
            <v>207.51296296296297</v>
          </cell>
          <cell r="AF316">
            <v>100.48240740740741</v>
          </cell>
          <cell r="AG316">
            <v>18.873148148148147</v>
          </cell>
          <cell r="AH316">
            <v>173.64259259259259</v>
          </cell>
          <cell r="AI316">
            <v>493.52962962962965</v>
          </cell>
          <cell r="AJ316">
            <v>125.92777777777778</v>
          </cell>
          <cell r="AK316">
            <v>1331.8055555555557</v>
          </cell>
        </row>
        <row r="317">
          <cell r="A317">
            <v>0</v>
          </cell>
          <cell r="D317">
            <v>37112</v>
          </cell>
          <cell r="G317">
            <v>194.7</v>
          </cell>
          <cell r="H317">
            <v>209407</v>
          </cell>
          <cell r="I317">
            <v>1253.4000000000001</v>
          </cell>
          <cell r="J317">
            <v>1364039</v>
          </cell>
          <cell r="K317">
            <v>461382</v>
          </cell>
          <cell r="L317">
            <v>192563</v>
          </cell>
          <cell r="M317">
            <v>86098</v>
          </cell>
          <cell r="N317">
            <v>25405</v>
          </cell>
          <cell r="O317">
            <v>109819</v>
          </cell>
          <cell r="P317">
            <v>450115</v>
          </cell>
          <cell r="Q317">
            <v>126415</v>
          </cell>
          <cell r="R317">
            <v>1259234</v>
          </cell>
          <cell r="S317">
            <v>1537.99</v>
          </cell>
          <cell r="T317">
            <v>9217</v>
          </cell>
          <cell r="U317">
            <v>7729.1</v>
          </cell>
          <cell r="V317">
            <v>-14.799999999999272</v>
          </cell>
          <cell r="W317">
            <v>0.15</v>
          </cell>
          <cell r="X317">
            <v>1448.1000000000001</v>
          </cell>
          <cell r="Y317">
            <v>1176.4000000000001</v>
          </cell>
          <cell r="Z317">
            <v>214.7</v>
          </cell>
          <cell r="AA317">
            <v>57</v>
          </cell>
          <cell r="AB317">
            <v>0</v>
          </cell>
          <cell r="AC317">
            <v>20</v>
          </cell>
          <cell r="AD317">
            <v>427.20555555555558</v>
          </cell>
          <cell r="AE317">
            <v>178.29907407407407</v>
          </cell>
          <cell r="AF317">
            <v>79.720370370370375</v>
          </cell>
          <cell r="AG317">
            <v>23.523148148148149</v>
          </cell>
          <cell r="AH317">
            <v>101.68425925925926</v>
          </cell>
          <cell r="AI317">
            <v>416.77314814814815</v>
          </cell>
          <cell r="AJ317">
            <v>117.05092592592592</v>
          </cell>
          <cell r="AK317">
            <v>1165.9574074074076</v>
          </cell>
        </row>
        <row r="318">
          <cell r="A318">
            <v>0</v>
          </cell>
          <cell r="D318">
            <v>37113</v>
          </cell>
          <cell r="G318">
            <v>165.9</v>
          </cell>
          <cell r="H318">
            <v>167906</v>
          </cell>
          <cell r="I318">
            <v>1248.5</v>
          </cell>
          <cell r="J318">
            <v>1359349</v>
          </cell>
          <cell r="K318">
            <v>463932</v>
          </cell>
          <cell r="L318">
            <v>196523</v>
          </cell>
          <cell r="M318">
            <v>90099</v>
          </cell>
          <cell r="N318">
            <v>414</v>
          </cell>
          <cell r="O318">
            <v>234196</v>
          </cell>
          <cell r="P318">
            <v>498311</v>
          </cell>
          <cell r="Q318">
            <v>103045</v>
          </cell>
          <cell r="R318">
            <v>1389997</v>
          </cell>
          <cell r="S318">
            <v>1471.12</v>
          </cell>
          <cell r="T318">
            <v>14268</v>
          </cell>
          <cell r="U318">
            <v>7811.1</v>
          </cell>
          <cell r="V318">
            <v>82</v>
          </cell>
          <cell r="W318">
            <v>0.15</v>
          </cell>
          <cell r="X318">
            <v>1414.4</v>
          </cell>
          <cell r="Y318">
            <v>1171.5</v>
          </cell>
          <cell r="Z318">
            <v>185.9</v>
          </cell>
          <cell r="AA318">
            <v>57</v>
          </cell>
          <cell r="AB318">
            <v>0</v>
          </cell>
          <cell r="AC318">
            <v>20</v>
          </cell>
          <cell r="AD318">
            <v>429.56666666666666</v>
          </cell>
          <cell r="AE318">
            <v>181.96574074074073</v>
          </cell>
          <cell r="AF318">
            <v>83.424999999999997</v>
          </cell>
          <cell r="AG318">
            <v>0.38333333333333336</v>
          </cell>
          <cell r="AH318">
            <v>216.84814814814814</v>
          </cell>
          <cell r="AI318">
            <v>461.39907407407406</v>
          </cell>
          <cell r="AJ318">
            <v>95.412037037037038</v>
          </cell>
          <cell r="AK318">
            <v>1287.0342592592592</v>
          </cell>
        </row>
        <row r="319">
          <cell r="A319">
            <v>0</v>
          </cell>
          <cell r="D319">
            <v>37114</v>
          </cell>
          <cell r="G319">
            <v>170.4</v>
          </cell>
          <cell r="H319">
            <v>172258</v>
          </cell>
          <cell r="I319">
            <v>1308.4000000000001</v>
          </cell>
          <cell r="J319">
            <v>1420989</v>
          </cell>
          <cell r="K319">
            <v>378525</v>
          </cell>
          <cell r="L319">
            <v>207028</v>
          </cell>
          <cell r="M319">
            <v>97030</v>
          </cell>
          <cell r="N319">
            <v>0</v>
          </cell>
          <cell r="O319">
            <v>264325</v>
          </cell>
          <cell r="P319">
            <v>597383</v>
          </cell>
          <cell r="Q319">
            <v>84389</v>
          </cell>
          <cell r="R319">
            <v>1421652</v>
          </cell>
          <cell r="S319">
            <v>1537.99</v>
          </cell>
          <cell r="T319">
            <v>21845</v>
          </cell>
          <cell r="U319">
            <v>7770</v>
          </cell>
          <cell r="V319">
            <v>-41.100000000000364</v>
          </cell>
          <cell r="W319">
            <v>0.15</v>
          </cell>
          <cell r="X319">
            <v>1478.8000000000002</v>
          </cell>
          <cell r="Y319">
            <v>1231.4000000000001</v>
          </cell>
          <cell r="Z319">
            <v>190.4</v>
          </cell>
          <cell r="AA319">
            <v>57</v>
          </cell>
          <cell r="AB319">
            <v>0</v>
          </cell>
          <cell r="AC319">
            <v>20</v>
          </cell>
          <cell r="AD319">
            <v>350.48611111111109</v>
          </cell>
          <cell r="AE319">
            <v>191.6925925925926</v>
          </cell>
          <cell r="AF319">
            <v>89.842592592592595</v>
          </cell>
          <cell r="AG319">
            <v>0</v>
          </cell>
          <cell r="AH319">
            <v>244.74537037037038</v>
          </cell>
          <cell r="AI319">
            <v>553.13240740740741</v>
          </cell>
          <cell r="AJ319">
            <v>78.137962962962959</v>
          </cell>
          <cell r="AK319">
            <v>1316.3444444444447</v>
          </cell>
        </row>
        <row r="320">
          <cell r="A320">
            <v>0</v>
          </cell>
          <cell r="D320">
            <v>37115</v>
          </cell>
          <cell r="G320">
            <v>213.4</v>
          </cell>
          <cell r="H320">
            <v>228860</v>
          </cell>
          <cell r="I320">
            <v>1310.2</v>
          </cell>
          <cell r="J320">
            <v>1426302</v>
          </cell>
          <cell r="K320">
            <v>383869</v>
          </cell>
          <cell r="L320">
            <v>207028</v>
          </cell>
          <cell r="M320">
            <v>71747</v>
          </cell>
          <cell r="N320">
            <v>47803</v>
          </cell>
          <cell r="O320">
            <v>266889</v>
          </cell>
          <cell r="P320">
            <v>610331</v>
          </cell>
          <cell r="Q320">
            <v>35054</v>
          </cell>
          <cell r="R320">
            <v>1415693</v>
          </cell>
          <cell r="S320">
            <v>1537.99</v>
          </cell>
          <cell r="T320">
            <v>30383</v>
          </cell>
          <cell r="U320">
            <v>7792.4</v>
          </cell>
          <cell r="V320">
            <v>22.399999999999636</v>
          </cell>
          <cell r="W320">
            <v>0.15</v>
          </cell>
          <cell r="X320">
            <v>1523.6000000000001</v>
          </cell>
          <cell r="Y320">
            <v>1233.2</v>
          </cell>
          <cell r="Z320">
            <v>233.4</v>
          </cell>
          <cell r="AA320">
            <v>57</v>
          </cell>
          <cell r="AB320">
            <v>0</v>
          </cell>
          <cell r="AC320">
            <v>20</v>
          </cell>
          <cell r="AD320">
            <v>355.43425925925925</v>
          </cell>
          <cell r="AE320">
            <v>191.6925925925926</v>
          </cell>
          <cell r="AF320">
            <v>66.43240740740741</v>
          </cell>
          <cell r="AG320">
            <v>44.26203703703704</v>
          </cell>
          <cell r="AH320">
            <v>247.11944444444444</v>
          </cell>
          <cell r="AI320">
            <v>565.12129629629635</v>
          </cell>
          <cell r="AJ320">
            <v>32.457407407407409</v>
          </cell>
          <cell r="AK320">
            <v>1310.8268518518519</v>
          </cell>
        </row>
        <row r="321">
          <cell r="A321">
            <v>0</v>
          </cell>
          <cell r="D321">
            <v>37116</v>
          </cell>
          <cell r="G321">
            <v>211.2</v>
          </cell>
          <cell r="H321">
            <v>226106</v>
          </cell>
          <cell r="I321">
            <v>1316</v>
          </cell>
          <cell r="J321">
            <v>1430329</v>
          </cell>
          <cell r="K321">
            <v>395272</v>
          </cell>
          <cell r="L321">
            <v>209028</v>
          </cell>
          <cell r="M321">
            <v>96380</v>
          </cell>
          <cell r="N321">
            <v>10</v>
          </cell>
          <cell r="O321">
            <v>256731</v>
          </cell>
          <cell r="P321">
            <v>601061</v>
          </cell>
          <cell r="Q321">
            <v>119804</v>
          </cell>
          <cell r="R321">
            <v>1469258</v>
          </cell>
          <cell r="S321">
            <v>1537.99</v>
          </cell>
          <cell r="T321">
            <v>36334</v>
          </cell>
          <cell r="U321">
            <v>7700</v>
          </cell>
          <cell r="V321">
            <v>-92.399999999999636</v>
          </cell>
          <cell r="W321">
            <v>0.15</v>
          </cell>
          <cell r="X321">
            <v>1527.2</v>
          </cell>
          <cell r="Y321">
            <v>1239</v>
          </cell>
          <cell r="Z321">
            <v>231.2</v>
          </cell>
          <cell r="AA321">
            <v>57</v>
          </cell>
          <cell r="AB321">
            <v>0</v>
          </cell>
          <cell r="AC321">
            <v>20</v>
          </cell>
          <cell r="AD321">
            <v>365.99259259259259</v>
          </cell>
          <cell r="AE321">
            <v>193.54444444444445</v>
          </cell>
          <cell r="AF321">
            <v>89.240740740740748</v>
          </cell>
          <cell r="AG321">
            <v>9.2592592592592587E-3</v>
          </cell>
          <cell r="AH321">
            <v>237.7138888888889</v>
          </cell>
          <cell r="AI321">
            <v>556.53796296296298</v>
          </cell>
          <cell r="AJ321">
            <v>110.92962962962963</v>
          </cell>
          <cell r="AK321">
            <v>1360.424074074074</v>
          </cell>
        </row>
        <row r="322">
          <cell r="A322">
            <v>0</v>
          </cell>
          <cell r="D322">
            <v>37117</v>
          </cell>
          <cell r="G322">
            <v>215.5</v>
          </cell>
          <cell r="H322">
            <v>231044</v>
          </cell>
          <cell r="I322">
            <v>1344.1</v>
          </cell>
          <cell r="J322">
            <v>1460564</v>
          </cell>
          <cell r="K322">
            <v>457545</v>
          </cell>
          <cell r="L322">
            <v>183028</v>
          </cell>
          <cell r="M322">
            <v>93584</v>
          </cell>
          <cell r="N322">
            <v>38434</v>
          </cell>
          <cell r="O322">
            <v>249175</v>
          </cell>
          <cell r="P322">
            <v>571299</v>
          </cell>
          <cell r="Q322">
            <v>42418</v>
          </cell>
          <cell r="R322">
            <v>1452455</v>
          </cell>
          <cell r="S322">
            <v>1537.99</v>
          </cell>
          <cell r="T322">
            <v>34206</v>
          </cell>
          <cell r="U322">
            <v>7727</v>
          </cell>
          <cell r="V322">
            <v>27</v>
          </cell>
          <cell r="W322">
            <v>0.15</v>
          </cell>
          <cell r="X322">
            <v>1559.6</v>
          </cell>
          <cell r="Y322">
            <v>1267.0999999999999</v>
          </cell>
          <cell r="Z322">
            <v>235.5</v>
          </cell>
          <cell r="AA322">
            <v>57</v>
          </cell>
          <cell r="AB322">
            <v>0</v>
          </cell>
          <cell r="AC322">
            <v>20</v>
          </cell>
          <cell r="AD322">
            <v>423.65277777777777</v>
          </cell>
          <cell r="AE322">
            <v>169.47037037037038</v>
          </cell>
          <cell r="AF322">
            <v>86.651851851851845</v>
          </cell>
          <cell r="AG322">
            <v>35.587037037037035</v>
          </cell>
          <cell r="AH322">
            <v>230.71759259259258</v>
          </cell>
          <cell r="AI322">
            <v>528.98055555555561</v>
          </cell>
          <cell r="AJ322">
            <v>39.275925925925925</v>
          </cell>
          <cell r="AK322">
            <v>1344.8657407407409</v>
          </cell>
        </row>
        <row r="323">
          <cell r="A323">
            <v>0</v>
          </cell>
          <cell r="D323">
            <v>37118</v>
          </cell>
          <cell r="G323">
            <v>172.6</v>
          </cell>
          <cell r="H323">
            <v>173920</v>
          </cell>
          <cell r="I323">
            <v>1354.8</v>
          </cell>
          <cell r="J323">
            <v>1474057</v>
          </cell>
          <cell r="K323">
            <v>503182</v>
          </cell>
          <cell r="L323">
            <v>194028</v>
          </cell>
          <cell r="M323">
            <v>83364</v>
          </cell>
          <cell r="N323">
            <v>7</v>
          </cell>
          <cell r="O323">
            <v>99172</v>
          </cell>
          <cell r="P323">
            <v>612395</v>
          </cell>
          <cell r="Q323">
            <v>74638</v>
          </cell>
          <cell r="R323">
            <v>1372758</v>
          </cell>
          <cell r="S323">
            <v>1537.99</v>
          </cell>
          <cell r="T323">
            <v>30608</v>
          </cell>
          <cell r="U323">
            <v>7800.2</v>
          </cell>
          <cell r="V323">
            <v>73.199999999999818</v>
          </cell>
          <cell r="W323">
            <v>0.15</v>
          </cell>
          <cell r="X323">
            <v>1527.3999999999999</v>
          </cell>
          <cell r="Y323">
            <v>1281.8</v>
          </cell>
          <cell r="Z323">
            <v>188.6</v>
          </cell>
          <cell r="AA323">
            <v>57</v>
          </cell>
          <cell r="AB323">
            <v>0</v>
          </cell>
          <cell r="AC323">
            <v>16</v>
          </cell>
          <cell r="AD323">
            <v>465.90925925925927</v>
          </cell>
          <cell r="AE323">
            <v>179.65555555555557</v>
          </cell>
          <cell r="AF323">
            <v>77.188888888888883</v>
          </cell>
          <cell r="AG323">
            <v>6.4814814814814813E-3</v>
          </cell>
          <cell r="AH323">
            <v>91.82592592592593</v>
          </cell>
          <cell r="AI323">
            <v>567.03240740740739</v>
          </cell>
          <cell r="AJ323">
            <v>69.109259259259261</v>
          </cell>
          <cell r="AK323">
            <v>1271.0722222222223</v>
          </cell>
        </row>
        <row r="324">
          <cell r="A324">
            <v>0</v>
          </cell>
          <cell r="D324">
            <v>37119</v>
          </cell>
          <cell r="G324">
            <v>156.80000000000001</v>
          </cell>
          <cell r="H324">
            <v>175757</v>
          </cell>
          <cell r="I324">
            <v>1394.9</v>
          </cell>
          <cell r="J324">
            <v>1508569</v>
          </cell>
          <cell r="K324">
            <v>463446</v>
          </cell>
          <cell r="L324">
            <v>201028</v>
          </cell>
          <cell r="M324">
            <v>94038</v>
          </cell>
          <cell r="N324">
            <v>47</v>
          </cell>
          <cell r="O324">
            <v>220732</v>
          </cell>
          <cell r="P324">
            <v>635275</v>
          </cell>
          <cell r="Q324">
            <v>126046</v>
          </cell>
          <cell r="R324">
            <v>1539584</v>
          </cell>
          <cell r="S324">
            <v>1537.99</v>
          </cell>
          <cell r="T324">
            <v>22992</v>
          </cell>
          <cell r="U324">
            <v>7730.5</v>
          </cell>
          <cell r="V324">
            <v>-69.699999999999818</v>
          </cell>
          <cell r="W324">
            <v>0.15</v>
          </cell>
          <cell r="X324">
            <v>1551.7</v>
          </cell>
          <cell r="Y324">
            <v>1322.9</v>
          </cell>
          <cell r="Z324">
            <v>171.8</v>
          </cell>
          <cell r="AA324">
            <v>57</v>
          </cell>
          <cell r="AB324">
            <v>0</v>
          </cell>
          <cell r="AC324">
            <v>15</v>
          </cell>
          <cell r="AD324">
            <v>429.11666666666667</v>
          </cell>
          <cell r="AE324">
            <v>186.13703703703703</v>
          </cell>
          <cell r="AF324">
            <v>87.072222222222223</v>
          </cell>
          <cell r="AG324">
            <v>4.3518518518518519E-2</v>
          </cell>
          <cell r="AH324">
            <v>204.38148148148147</v>
          </cell>
          <cell r="AI324">
            <v>588.21759259259261</v>
          </cell>
          <cell r="AJ324">
            <v>116.70925925925926</v>
          </cell>
          <cell r="AK324">
            <v>1425.5407407407406</v>
          </cell>
        </row>
        <row r="325">
          <cell r="A325">
            <v>0</v>
          </cell>
          <cell r="D325">
            <v>37120</v>
          </cell>
          <cell r="G325">
            <v>206.9</v>
          </cell>
          <cell r="H325">
            <v>230163</v>
          </cell>
          <cell r="I325">
            <v>1372.5</v>
          </cell>
          <cell r="J325">
            <v>1480683</v>
          </cell>
          <cell r="K325">
            <v>451700</v>
          </cell>
          <cell r="L325">
            <v>184528</v>
          </cell>
          <cell r="M325">
            <v>86184</v>
          </cell>
          <cell r="N325">
            <v>40621</v>
          </cell>
          <cell r="O325">
            <v>168214</v>
          </cell>
          <cell r="P325">
            <v>718715</v>
          </cell>
          <cell r="Q325">
            <v>54285</v>
          </cell>
          <cell r="R325">
            <v>1519719</v>
          </cell>
          <cell r="S325">
            <v>1537.99</v>
          </cell>
          <cell r="T325">
            <v>36268</v>
          </cell>
          <cell r="U325">
            <v>7730.5</v>
          </cell>
          <cell r="V325">
            <v>0</v>
          </cell>
          <cell r="W325">
            <v>0.15</v>
          </cell>
          <cell r="X325">
            <v>1579.4</v>
          </cell>
          <cell r="Y325">
            <v>1299.5</v>
          </cell>
          <cell r="Z325">
            <v>222.9</v>
          </cell>
          <cell r="AA325">
            <v>57</v>
          </cell>
          <cell r="AB325">
            <v>0</v>
          </cell>
          <cell r="AC325">
            <v>16</v>
          </cell>
          <cell r="AD325">
            <v>418.24074074074076</v>
          </cell>
          <cell r="AE325">
            <v>170.85925925925926</v>
          </cell>
          <cell r="AF325">
            <v>79.8</v>
          </cell>
          <cell r="AG325">
            <v>37.612037037037034</v>
          </cell>
          <cell r="AH325">
            <v>155.75370370370371</v>
          </cell>
          <cell r="AI325">
            <v>665.47685185185185</v>
          </cell>
          <cell r="AJ325">
            <v>50.263888888888886</v>
          </cell>
          <cell r="AK325">
            <v>1407.1472222222224</v>
          </cell>
        </row>
        <row r="326">
          <cell r="A326">
            <v>0</v>
          </cell>
          <cell r="D326">
            <v>37121</v>
          </cell>
          <cell r="G326">
            <v>163.30000000000001</v>
          </cell>
          <cell r="H326">
            <v>181236</v>
          </cell>
          <cell r="I326">
            <v>1352.4</v>
          </cell>
          <cell r="J326">
            <v>1460985</v>
          </cell>
          <cell r="K326">
            <v>325202</v>
          </cell>
          <cell r="L326">
            <v>205028</v>
          </cell>
          <cell r="M326">
            <v>86251</v>
          </cell>
          <cell r="N326">
            <v>7362</v>
          </cell>
          <cell r="O326">
            <v>216026</v>
          </cell>
          <cell r="P326">
            <v>735006</v>
          </cell>
          <cell r="Q326">
            <v>29900</v>
          </cell>
          <cell r="R326">
            <v>1399747</v>
          </cell>
          <cell r="S326">
            <v>1534.21</v>
          </cell>
          <cell r="T326">
            <v>59014</v>
          </cell>
          <cell r="U326">
            <v>7671</v>
          </cell>
          <cell r="V326">
            <v>-59.5</v>
          </cell>
          <cell r="W326">
            <v>0.15</v>
          </cell>
          <cell r="X326">
            <v>1515.7</v>
          </cell>
          <cell r="Y326">
            <v>1279.4000000000001</v>
          </cell>
          <cell r="Z326">
            <v>179.3</v>
          </cell>
          <cell r="AA326">
            <v>57</v>
          </cell>
          <cell r="AB326">
            <v>0</v>
          </cell>
          <cell r="AC326">
            <v>16</v>
          </cell>
          <cell r="AD326">
            <v>301.11296296296297</v>
          </cell>
          <cell r="AE326">
            <v>189.84074074074073</v>
          </cell>
          <cell r="AF326">
            <v>79.862037037037041</v>
          </cell>
          <cell r="AG326">
            <v>6.8166666666666664</v>
          </cell>
          <cell r="AH326">
            <v>200.02407407407406</v>
          </cell>
          <cell r="AI326">
            <v>680.56111111111113</v>
          </cell>
          <cell r="AJ326">
            <v>27.685185185185187</v>
          </cell>
          <cell r="AK326">
            <v>1296.062037037037</v>
          </cell>
        </row>
        <row r="327">
          <cell r="A327">
            <v>0</v>
          </cell>
          <cell r="D327">
            <v>37122</v>
          </cell>
          <cell r="G327">
            <v>225.6</v>
          </cell>
          <cell r="H327">
            <v>250335</v>
          </cell>
          <cell r="I327">
            <v>1375.4</v>
          </cell>
          <cell r="J327">
            <v>1485621</v>
          </cell>
          <cell r="K327">
            <v>340161</v>
          </cell>
          <cell r="L327">
            <v>205028</v>
          </cell>
          <cell r="M327">
            <v>86155</v>
          </cell>
          <cell r="N327">
            <v>21482</v>
          </cell>
          <cell r="O327">
            <v>216221</v>
          </cell>
          <cell r="P327">
            <v>731837</v>
          </cell>
          <cell r="Q327">
            <v>83923</v>
          </cell>
          <cell r="R327">
            <v>1479779</v>
          </cell>
          <cell r="S327">
            <v>1534.21</v>
          </cell>
          <cell r="T327">
            <v>66401</v>
          </cell>
          <cell r="U327">
            <v>7688.7</v>
          </cell>
          <cell r="V327">
            <v>17.699999999999818</v>
          </cell>
          <cell r="W327">
            <v>0.15</v>
          </cell>
          <cell r="X327">
            <v>1601</v>
          </cell>
          <cell r="Y327">
            <v>1302.4000000000001</v>
          </cell>
          <cell r="Z327">
            <v>241.6</v>
          </cell>
          <cell r="AA327">
            <v>57</v>
          </cell>
          <cell r="AB327">
            <v>0</v>
          </cell>
          <cell r="AC327">
            <v>16</v>
          </cell>
          <cell r="AD327">
            <v>314.9638888888889</v>
          </cell>
          <cell r="AE327">
            <v>189.84074074074073</v>
          </cell>
          <cell r="AF327">
            <v>79.773148148148152</v>
          </cell>
          <cell r="AG327">
            <v>19.890740740740739</v>
          </cell>
          <cell r="AH327">
            <v>200.20462962962964</v>
          </cell>
          <cell r="AI327">
            <v>677.62685185185182</v>
          </cell>
          <cell r="AJ327">
            <v>77.706481481481475</v>
          </cell>
          <cell r="AK327">
            <v>1370.1657407407406</v>
          </cell>
        </row>
        <row r="328">
          <cell r="A328">
            <v>0</v>
          </cell>
          <cell r="D328">
            <v>37123</v>
          </cell>
          <cell r="G328">
            <v>220.7</v>
          </cell>
          <cell r="H328">
            <v>236274</v>
          </cell>
          <cell r="I328">
            <v>1362.9</v>
          </cell>
          <cell r="J328">
            <v>1473388</v>
          </cell>
          <cell r="K328">
            <v>362585</v>
          </cell>
          <cell r="L328">
            <v>205028</v>
          </cell>
          <cell r="M328">
            <v>86286</v>
          </cell>
          <cell r="N328">
            <v>38213</v>
          </cell>
          <cell r="O328">
            <v>207603</v>
          </cell>
          <cell r="P328">
            <v>728233</v>
          </cell>
          <cell r="Q328">
            <v>99116</v>
          </cell>
          <cell r="R328">
            <v>1522036</v>
          </cell>
          <cell r="S328">
            <v>1534.21</v>
          </cell>
          <cell r="T328">
            <v>64109</v>
          </cell>
          <cell r="U328">
            <v>7675</v>
          </cell>
          <cell r="V328">
            <v>-13.699999999999818</v>
          </cell>
          <cell r="W328">
            <v>0.15</v>
          </cell>
          <cell r="X328">
            <v>1583.6000000000001</v>
          </cell>
          <cell r="Y328">
            <v>1290.9000000000001</v>
          </cell>
          <cell r="Z328">
            <v>235.7</v>
          </cell>
          <cell r="AA328">
            <v>57</v>
          </cell>
          <cell r="AB328">
            <v>0</v>
          </cell>
          <cell r="AC328">
            <v>15</v>
          </cell>
          <cell r="AD328">
            <v>335.72685185185185</v>
          </cell>
          <cell r="AE328">
            <v>189.84074074074073</v>
          </cell>
          <cell r="AF328">
            <v>79.894444444444446</v>
          </cell>
          <cell r="AG328">
            <v>35.382407407407406</v>
          </cell>
          <cell r="AH328">
            <v>192.22499999999999</v>
          </cell>
          <cell r="AI328">
            <v>674.2898148148148</v>
          </cell>
          <cell r="AJ328">
            <v>91.774074074074079</v>
          </cell>
          <cell r="AK328">
            <v>1409.2925925925924</v>
          </cell>
        </row>
        <row r="329">
          <cell r="A329">
            <v>0</v>
          </cell>
          <cell r="D329">
            <v>37124</v>
          </cell>
          <cell r="G329">
            <v>235.2</v>
          </cell>
          <cell r="H329">
            <v>251259</v>
          </cell>
          <cell r="I329">
            <v>1332.8</v>
          </cell>
          <cell r="J329">
            <v>1437935</v>
          </cell>
          <cell r="K329">
            <v>435288</v>
          </cell>
          <cell r="L329">
            <v>212878</v>
          </cell>
          <cell r="M329">
            <v>86254</v>
          </cell>
          <cell r="N329">
            <v>83</v>
          </cell>
          <cell r="O329">
            <v>198301</v>
          </cell>
          <cell r="P329">
            <v>632360</v>
          </cell>
          <cell r="Q329">
            <v>47098</v>
          </cell>
          <cell r="R329">
            <v>1399384</v>
          </cell>
          <cell r="S329">
            <v>1534.21</v>
          </cell>
          <cell r="T329">
            <v>53154</v>
          </cell>
          <cell r="U329">
            <v>7609.2</v>
          </cell>
          <cell r="V329">
            <v>-65.800000000000182</v>
          </cell>
          <cell r="W329">
            <v>0.17</v>
          </cell>
          <cell r="X329">
            <v>1568</v>
          </cell>
          <cell r="Y329">
            <v>1260.8</v>
          </cell>
          <cell r="Z329">
            <v>250.2</v>
          </cell>
          <cell r="AA329">
            <v>57</v>
          </cell>
          <cell r="AB329">
            <v>0</v>
          </cell>
          <cell r="AC329">
            <v>15</v>
          </cell>
          <cell r="AD329">
            <v>403.04444444444442</v>
          </cell>
          <cell r="AE329">
            <v>197.10925925925926</v>
          </cell>
          <cell r="AF329">
            <v>79.864814814814821</v>
          </cell>
          <cell r="AG329">
            <v>7.6851851851851852E-2</v>
          </cell>
          <cell r="AH329">
            <v>183.61203703703703</v>
          </cell>
          <cell r="AI329">
            <v>585.51851851851848</v>
          </cell>
          <cell r="AJ329">
            <v>43.609259259259261</v>
          </cell>
          <cell r="AK329">
            <v>1295.7259259259258</v>
          </cell>
        </row>
        <row r="330">
          <cell r="A330">
            <v>0</v>
          </cell>
          <cell r="D330">
            <v>37125</v>
          </cell>
          <cell r="G330">
            <v>250.3</v>
          </cell>
          <cell r="H330">
            <v>277395</v>
          </cell>
          <cell r="I330">
            <v>1359</v>
          </cell>
          <cell r="J330">
            <v>1464566</v>
          </cell>
          <cell r="K330">
            <v>465752</v>
          </cell>
          <cell r="L330">
            <v>216313</v>
          </cell>
          <cell r="M330">
            <v>85863</v>
          </cell>
          <cell r="N330">
            <v>0</v>
          </cell>
          <cell r="O330">
            <v>139467</v>
          </cell>
          <cell r="P330">
            <v>669715</v>
          </cell>
          <cell r="Q330">
            <v>41981</v>
          </cell>
          <cell r="R330">
            <v>1402778</v>
          </cell>
          <cell r="S330">
            <v>1560.89</v>
          </cell>
          <cell r="T330">
            <v>52451</v>
          </cell>
          <cell r="U330">
            <v>7749.8</v>
          </cell>
          <cell r="V330">
            <v>140.60000000000036</v>
          </cell>
          <cell r="W330">
            <v>0.17</v>
          </cell>
          <cell r="X330">
            <v>1609.3</v>
          </cell>
          <cell r="Y330">
            <v>1287</v>
          </cell>
          <cell r="Z330">
            <v>265.3</v>
          </cell>
          <cell r="AA330">
            <v>57</v>
          </cell>
          <cell r="AB330">
            <v>0</v>
          </cell>
          <cell r="AC330">
            <v>15</v>
          </cell>
          <cell r="AD330">
            <v>431.25185185185182</v>
          </cell>
          <cell r="AE330">
            <v>200.2898148148148</v>
          </cell>
          <cell r="AF330">
            <v>79.50277777777778</v>
          </cell>
          <cell r="AG330">
            <v>0</v>
          </cell>
          <cell r="AH330">
            <v>129.13611111111112</v>
          </cell>
          <cell r="AI330">
            <v>620.10648148148152</v>
          </cell>
          <cell r="AJ330">
            <v>38.871296296296293</v>
          </cell>
          <cell r="AK330">
            <v>1298.8685185185186</v>
          </cell>
        </row>
        <row r="331">
          <cell r="A331">
            <v>0</v>
          </cell>
          <cell r="D331">
            <v>37126</v>
          </cell>
          <cell r="G331">
            <v>255.8</v>
          </cell>
          <cell r="H331">
            <v>273238</v>
          </cell>
          <cell r="I331">
            <v>1363.7</v>
          </cell>
          <cell r="J331">
            <v>1471406</v>
          </cell>
          <cell r="K331">
            <v>512265</v>
          </cell>
          <cell r="L331">
            <v>140521</v>
          </cell>
          <cell r="M331">
            <v>85353</v>
          </cell>
          <cell r="N331">
            <v>29940</v>
          </cell>
          <cell r="O331">
            <v>99748</v>
          </cell>
          <cell r="P331">
            <v>784729</v>
          </cell>
          <cell r="Q331">
            <v>120662</v>
          </cell>
          <cell r="R331">
            <v>1632697</v>
          </cell>
          <cell r="S331">
            <v>1560.89</v>
          </cell>
          <cell r="T331">
            <v>50322</v>
          </cell>
          <cell r="U331">
            <v>7627.2</v>
          </cell>
          <cell r="V331">
            <v>-122.60000000000036</v>
          </cell>
          <cell r="W331">
            <v>0.17</v>
          </cell>
          <cell r="X331">
            <v>1619.5</v>
          </cell>
          <cell r="Y331">
            <v>1291.7</v>
          </cell>
          <cell r="Z331">
            <v>270.8</v>
          </cell>
          <cell r="AA331">
            <v>57</v>
          </cell>
          <cell r="AB331">
            <v>0</v>
          </cell>
          <cell r="AC331">
            <v>15</v>
          </cell>
          <cell r="AD331">
            <v>474.31944444444446</v>
          </cell>
          <cell r="AE331">
            <v>130.11203703703703</v>
          </cell>
          <cell r="AF331">
            <v>79.030555555555551</v>
          </cell>
          <cell r="AG331">
            <v>27.722222222222221</v>
          </cell>
          <cell r="AH331">
            <v>92.359259259259261</v>
          </cell>
          <cell r="AI331">
            <v>726.60092592592594</v>
          </cell>
          <cell r="AJ331">
            <v>111.72407407407407</v>
          </cell>
          <cell r="AK331">
            <v>1511.7564814814814</v>
          </cell>
        </row>
        <row r="332">
          <cell r="A332">
            <v>0</v>
          </cell>
          <cell r="D332">
            <v>37127</v>
          </cell>
          <cell r="G332">
            <v>169.9</v>
          </cell>
          <cell r="H332">
            <v>188866</v>
          </cell>
          <cell r="I332">
            <v>1323.8</v>
          </cell>
          <cell r="J332">
            <v>1426929</v>
          </cell>
          <cell r="K332">
            <v>490165</v>
          </cell>
          <cell r="L332">
            <v>169288</v>
          </cell>
          <cell r="M332">
            <v>85865</v>
          </cell>
          <cell r="N332">
            <v>24253</v>
          </cell>
          <cell r="O332">
            <v>139464</v>
          </cell>
          <cell r="P332">
            <v>711026</v>
          </cell>
          <cell r="Q332">
            <v>48743</v>
          </cell>
          <cell r="R332">
            <v>1499516</v>
          </cell>
          <cell r="S332">
            <v>1560.86</v>
          </cell>
          <cell r="T332">
            <v>47364</v>
          </cell>
          <cell r="U332">
            <v>7523.6</v>
          </cell>
          <cell r="V332">
            <v>-103.59999999999945</v>
          </cell>
          <cell r="W332">
            <v>0.17</v>
          </cell>
          <cell r="X332">
            <v>1493.7</v>
          </cell>
          <cell r="Y332">
            <v>1251.8</v>
          </cell>
          <cell r="Z332">
            <v>184.9</v>
          </cell>
          <cell r="AA332">
            <v>57</v>
          </cell>
          <cell r="AB332">
            <v>0</v>
          </cell>
          <cell r="AC332">
            <v>15</v>
          </cell>
          <cell r="AD332">
            <v>453.85648148148147</v>
          </cell>
          <cell r="AE332">
            <v>156.74814814814815</v>
          </cell>
          <cell r="AF332">
            <v>79.504629629629633</v>
          </cell>
          <cell r="AG332">
            <v>22.456481481481482</v>
          </cell>
          <cell r="AH332">
            <v>129.13333333333333</v>
          </cell>
          <cell r="AI332">
            <v>658.35740740740744</v>
          </cell>
          <cell r="AJ332">
            <v>45.132407407407406</v>
          </cell>
          <cell r="AK332">
            <v>1388.4407407407407</v>
          </cell>
        </row>
        <row r="333">
          <cell r="A333">
            <v>0</v>
          </cell>
          <cell r="D333">
            <v>37128</v>
          </cell>
          <cell r="G333">
            <v>256.2</v>
          </cell>
          <cell r="H333">
            <v>282424</v>
          </cell>
          <cell r="I333">
            <v>1391.5</v>
          </cell>
          <cell r="J333">
            <v>1498452</v>
          </cell>
          <cell r="K333">
            <v>391830</v>
          </cell>
          <cell r="L333">
            <v>205188</v>
          </cell>
          <cell r="M333">
            <v>88018</v>
          </cell>
          <cell r="N333">
            <v>0</v>
          </cell>
          <cell r="O333">
            <v>194665</v>
          </cell>
          <cell r="P333">
            <v>733280</v>
          </cell>
          <cell r="Q333">
            <v>97405</v>
          </cell>
          <cell r="R333">
            <v>1505198</v>
          </cell>
          <cell r="S333">
            <v>1560.89</v>
          </cell>
          <cell r="T333">
            <v>-14720</v>
          </cell>
          <cell r="U333">
            <v>7540.9</v>
          </cell>
          <cell r="V333">
            <v>17.299999999999272</v>
          </cell>
          <cell r="W333">
            <v>0.17</v>
          </cell>
          <cell r="X333">
            <v>1647.7</v>
          </cell>
          <cell r="Y333">
            <v>1319.5</v>
          </cell>
          <cell r="Z333">
            <v>271.2</v>
          </cell>
          <cell r="AA333">
            <v>57</v>
          </cell>
          <cell r="AB333">
            <v>0</v>
          </cell>
          <cell r="AC333">
            <v>15</v>
          </cell>
          <cell r="AD333">
            <v>362.80555555555554</v>
          </cell>
          <cell r="AE333">
            <v>189.98888888888888</v>
          </cell>
          <cell r="AF333">
            <v>81.498148148148147</v>
          </cell>
          <cell r="AG333">
            <v>0</v>
          </cell>
          <cell r="AH333">
            <v>180.24537037037038</v>
          </cell>
          <cell r="AI333">
            <v>678.96296296296293</v>
          </cell>
          <cell r="AJ333">
            <v>90.18981481481481</v>
          </cell>
          <cell r="AK333">
            <v>1393.7018518518519</v>
          </cell>
        </row>
        <row r="334">
          <cell r="A334">
            <v>0</v>
          </cell>
          <cell r="D334">
            <v>37129</v>
          </cell>
          <cell r="G334">
            <v>246.1</v>
          </cell>
          <cell r="H334">
            <v>262262</v>
          </cell>
          <cell r="I334">
            <v>1318.2</v>
          </cell>
          <cell r="J334">
            <v>1439821</v>
          </cell>
          <cell r="K334">
            <v>399571</v>
          </cell>
          <cell r="L334">
            <v>206688</v>
          </cell>
          <cell r="M334">
            <v>91433</v>
          </cell>
          <cell r="N334">
            <v>0</v>
          </cell>
          <cell r="O334">
            <v>178792</v>
          </cell>
          <cell r="P334">
            <v>728486</v>
          </cell>
          <cell r="Q334">
            <v>80392</v>
          </cell>
          <cell r="R334">
            <v>1478674</v>
          </cell>
          <cell r="S334">
            <v>1560.89</v>
          </cell>
          <cell r="T334">
            <v>-12996</v>
          </cell>
          <cell r="U334">
            <v>7497.4</v>
          </cell>
          <cell r="V334">
            <v>-43.5</v>
          </cell>
          <cell r="W334">
            <v>0.17</v>
          </cell>
          <cell r="X334">
            <v>1564.3</v>
          </cell>
          <cell r="Y334">
            <v>1245.2</v>
          </cell>
          <cell r="Z334">
            <v>262.10000000000002</v>
          </cell>
          <cell r="AA334">
            <v>57</v>
          </cell>
          <cell r="AB334">
            <v>0</v>
          </cell>
          <cell r="AC334">
            <v>16</v>
          </cell>
          <cell r="AD334">
            <v>369.97314814814814</v>
          </cell>
          <cell r="AE334">
            <v>191.37777777777777</v>
          </cell>
          <cell r="AF334">
            <v>84.660185185185185</v>
          </cell>
          <cell r="AG334">
            <v>0</v>
          </cell>
          <cell r="AH334">
            <v>165.54814814814816</v>
          </cell>
          <cell r="AI334">
            <v>674.52407407407406</v>
          </cell>
          <cell r="AJ334">
            <v>74.437037037037044</v>
          </cell>
          <cell r="AK334">
            <v>1369.1425925925928</v>
          </cell>
        </row>
        <row r="335">
          <cell r="A335">
            <v>0</v>
          </cell>
          <cell r="D335">
            <v>37130</v>
          </cell>
          <cell r="G335">
            <v>242.5</v>
          </cell>
          <cell r="H335">
            <v>259318</v>
          </cell>
          <cell r="I335">
            <v>1350.8</v>
          </cell>
          <cell r="J335">
            <v>1489484</v>
          </cell>
          <cell r="K335">
            <v>418719</v>
          </cell>
          <cell r="L335">
            <v>205188</v>
          </cell>
          <cell r="M335">
            <v>87433</v>
          </cell>
          <cell r="N335">
            <v>0</v>
          </cell>
          <cell r="O335">
            <v>155981</v>
          </cell>
          <cell r="P335">
            <v>727970</v>
          </cell>
          <cell r="Q335">
            <v>76734</v>
          </cell>
          <cell r="R335">
            <v>1466837</v>
          </cell>
          <cell r="S335">
            <v>1561</v>
          </cell>
          <cell r="T335">
            <v>-12457</v>
          </cell>
          <cell r="U335">
            <v>7497.4</v>
          </cell>
          <cell r="V335">
            <v>0</v>
          </cell>
          <cell r="W335">
            <v>0.17</v>
          </cell>
          <cell r="X335">
            <v>1593.3</v>
          </cell>
          <cell r="Y335">
            <v>1277.8</v>
          </cell>
          <cell r="Z335">
            <v>258.5</v>
          </cell>
          <cell r="AA335">
            <v>57</v>
          </cell>
          <cell r="AB335">
            <v>0</v>
          </cell>
          <cell r="AC335">
            <v>16</v>
          </cell>
          <cell r="AD335">
            <v>387.70277777777778</v>
          </cell>
          <cell r="AE335">
            <v>189.98888888888888</v>
          </cell>
          <cell r="AF335">
            <v>80.956481481481475</v>
          </cell>
          <cell r="AG335">
            <v>0</v>
          </cell>
          <cell r="AH335">
            <v>144.42685185185186</v>
          </cell>
          <cell r="AI335">
            <v>674.0462962962963</v>
          </cell>
          <cell r="AJ335">
            <v>71.05</v>
          </cell>
          <cell r="AK335">
            <v>1358.1824074074075</v>
          </cell>
        </row>
        <row r="336">
          <cell r="A336">
            <v>0</v>
          </cell>
          <cell r="D336">
            <v>37131</v>
          </cell>
          <cell r="G336">
            <v>228.7</v>
          </cell>
          <cell r="H336">
            <v>245943</v>
          </cell>
          <cell r="I336">
            <v>1266.0999999999999</v>
          </cell>
          <cell r="J336">
            <v>1398190</v>
          </cell>
          <cell r="K336">
            <v>484953</v>
          </cell>
          <cell r="L336">
            <v>143955</v>
          </cell>
          <cell r="M336">
            <v>85616</v>
          </cell>
          <cell r="N336">
            <v>0</v>
          </cell>
          <cell r="O336">
            <v>44700</v>
          </cell>
          <cell r="P336">
            <v>685897</v>
          </cell>
          <cell r="Q336">
            <v>70720</v>
          </cell>
          <cell r="R336">
            <v>1371886</v>
          </cell>
          <cell r="S336">
            <v>1400.8</v>
          </cell>
          <cell r="T336">
            <v>38076</v>
          </cell>
          <cell r="U336">
            <v>7511.3</v>
          </cell>
          <cell r="V336">
            <v>13.900000000000546</v>
          </cell>
          <cell r="W336">
            <v>0.05</v>
          </cell>
          <cell r="X336">
            <v>1494.8</v>
          </cell>
          <cell r="Y336">
            <v>1195.0999999999999</v>
          </cell>
          <cell r="Z336">
            <v>242.7</v>
          </cell>
          <cell r="AA336">
            <v>57</v>
          </cell>
          <cell r="AB336">
            <v>0</v>
          </cell>
          <cell r="AC336">
            <v>14</v>
          </cell>
          <cell r="AD336">
            <v>449.03055555555557</v>
          </cell>
          <cell r="AE336">
            <v>133.29166666666666</v>
          </cell>
          <cell r="AF336">
            <v>79.274074074074079</v>
          </cell>
          <cell r="AG336">
            <v>0</v>
          </cell>
          <cell r="AH336">
            <v>41.388888888888886</v>
          </cell>
          <cell r="AI336">
            <v>635.08981481481476</v>
          </cell>
          <cell r="AJ336">
            <v>65.481481481481481</v>
          </cell>
          <cell r="AK336">
            <v>1270.2648148148146</v>
          </cell>
        </row>
        <row r="337">
          <cell r="A337">
            <v>0</v>
          </cell>
          <cell r="D337">
            <v>37132</v>
          </cell>
          <cell r="G337">
            <v>229.5</v>
          </cell>
          <cell r="H337">
            <v>248617</v>
          </cell>
          <cell r="I337">
            <v>1348.4</v>
          </cell>
          <cell r="J337">
            <v>1484723</v>
          </cell>
          <cell r="K337">
            <v>486188</v>
          </cell>
          <cell r="L337">
            <v>184085</v>
          </cell>
          <cell r="M337">
            <v>85881</v>
          </cell>
          <cell r="N337">
            <v>0</v>
          </cell>
          <cell r="O337">
            <v>73421</v>
          </cell>
          <cell r="P337">
            <v>721734</v>
          </cell>
          <cell r="Q337">
            <v>27055</v>
          </cell>
          <cell r="R337">
            <v>1394279</v>
          </cell>
          <cell r="S337">
            <v>1534.2</v>
          </cell>
          <cell r="T337">
            <v>31752</v>
          </cell>
          <cell r="U337">
            <v>7700</v>
          </cell>
          <cell r="V337">
            <v>188.69999999999982</v>
          </cell>
          <cell r="W337">
            <v>0.15</v>
          </cell>
          <cell r="X337">
            <v>1577.9</v>
          </cell>
          <cell r="Y337">
            <v>1270.4000000000001</v>
          </cell>
          <cell r="Z337">
            <v>250.5</v>
          </cell>
          <cell r="AA337">
            <v>57</v>
          </cell>
          <cell r="AB337">
            <v>0</v>
          </cell>
          <cell r="AC337">
            <v>21</v>
          </cell>
          <cell r="AD337">
            <v>450.1740740740741</v>
          </cell>
          <cell r="AE337">
            <v>170.44907407407408</v>
          </cell>
          <cell r="AF337">
            <v>79.519444444444446</v>
          </cell>
          <cell r="AG337">
            <v>0</v>
          </cell>
          <cell r="AH337">
            <v>67.982407407407408</v>
          </cell>
          <cell r="AI337">
            <v>668.27222222222224</v>
          </cell>
          <cell r="AJ337">
            <v>25.050925925925927</v>
          </cell>
          <cell r="AK337">
            <v>1290.9990740740741</v>
          </cell>
        </row>
        <row r="338">
          <cell r="A338">
            <v>0</v>
          </cell>
          <cell r="D338">
            <v>37133</v>
          </cell>
          <cell r="G338">
            <v>236.2</v>
          </cell>
          <cell r="H338">
            <v>256007</v>
          </cell>
          <cell r="I338">
            <v>1358.5</v>
          </cell>
          <cell r="J338">
            <v>1480252</v>
          </cell>
          <cell r="K338">
            <v>476472</v>
          </cell>
          <cell r="L338">
            <v>162085</v>
          </cell>
          <cell r="M338">
            <v>96567</v>
          </cell>
          <cell r="N338">
            <v>0</v>
          </cell>
          <cell r="O338">
            <v>78222</v>
          </cell>
          <cell r="P338">
            <v>700619</v>
          </cell>
          <cell r="Q338">
            <v>132970</v>
          </cell>
          <cell r="R338">
            <v>1484850</v>
          </cell>
          <cell r="S338">
            <v>1534.2</v>
          </cell>
          <cell r="T338">
            <v>-26358</v>
          </cell>
          <cell r="U338">
            <v>7559.6</v>
          </cell>
          <cell r="V338">
            <v>-140.39999999999964</v>
          </cell>
          <cell r="W338">
            <v>0.15</v>
          </cell>
          <cell r="X338">
            <v>1594.7</v>
          </cell>
          <cell r="Y338">
            <v>1280.5</v>
          </cell>
          <cell r="Z338">
            <v>257.2</v>
          </cell>
          <cell r="AA338">
            <v>57</v>
          </cell>
          <cell r="AB338">
            <v>0</v>
          </cell>
          <cell r="AC338">
            <v>21</v>
          </cell>
          <cell r="AD338">
            <v>441.17777777777781</v>
          </cell>
          <cell r="AE338">
            <v>150.0787037037037</v>
          </cell>
          <cell r="AF338">
            <v>89.413888888888891</v>
          </cell>
          <cell r="AG338">
            <v>0</v>
          </cell>
          <cell r="AH338">
            <v>72.427777777777777</v>
          </cell>
          <cell r="AI338">
            <v>648.72129629629626</v>
          </cell>
          <cell r="AJ338">
            <v>123.12037037037037</v>
          </cell>
          <cell r="AK338">
            <v>1374.8611111111111</v>
          </cell>
        </row>
        <row r="339">
          <cell r="A339">
            <v>0</v>
          </cell>
          <cell r="D339">
            <v>37134</v>
          </cell>
          <cell r="G339">
            <v>248.5</v>
          </cell>
          <cell r="H339">
            <v>276779</v>
          </cell>
          <cell r="I339">
            <v>1302.0999999999999</v>
          </cell>
          <cell r="J339">
            <v>1418785</v>
          </cell>
          <cell r="K339">
            <v>437564</v>
          </cell>
          <cell r="L339">
            <v>188557</v>
          </cell>
          <cell r="M339">
            <v>87269</v>
          </cell>
          <cell r="N339">
            <v>38091</v>
          </cell>
          <cell r="O339">
            <v>108862</v>
          </cell>
          <cell r="P339">
            <v>725373</v>
          </cell>
          <cell r="Q339">
            <v>51863</v>
          </cell>
          <cell r="R339">
            <v>1449022</v>
          </cell>
          <cell r="S339">
            <v>1553.14</v>
          </cell>
          <cell r="T339">
            <v>-54313</v>
          </cell>
          <cell r="U339">
            <v>7584</v>
          </cell>
          <cell r="V339">
            <v>24.399999999999636</v>
          </cell>
          <cell r="W339">
            <v>0.15</v>
          </cell>
          <cell r="X339">
            <v>1550.6</v>
          </cell>
          <cell r="Y339">
            <v>1224.0999999999999</v>
          </cell>
          <cell r="Z339">
            <v>269.5</v>
          </cell>
          <cell r="AA339">
            <v>57</v>
          </cell>
          <cell r="AB339">
            <v>0</v>
          </cell>
          <cell r="AC339">
            <v>21</v>
          </cell>
          <cell r="AD339">
            <v>405.15185185185186</v>
          </cell>
          <cell r="AE339">
            <v>174.58981481481482</v>
          </cell>
          <cell r="AF339">
            <v>80.80462962962963</v>
          </cell>
          <cell r="AG339">
            <v>35.269444444444446</v>
          </cell>
          <cell r="AH339">
            <v>100.79814814814814</v>
          </cell>
          <cell r="AI339">
            <v>671.64166666666665</v>
          </cell>
          <cell r="AJ339">
            <v>48.021296296296299</v>
          </cell>
          <cell r="AK339">
            <v>1341.6870370370368</v>
          </cell>
        </row>
        <row r="340">
          <cell r="A340">
            <v>1</v>
          </cell>
          <cell r="D340">
            <v>37135</v>
          </cell>
          <cell r="G340">
            <v>254.8</v>
          </cell>
          <cell r="H340">
            <v>283824</v>
          </cell>
          <cell r="I340">
            <v>1256.5</v>
          </cell>
          <cell r="J340">
            <v>1367948</v>
          </cell>
          <cell r="K340">
            <v>327847</v>
          </cell>
          <cell r="L340">
            <v>231308</v>
          </cell>
          <cell r="M340">
            <v>88412</v>
          </cell>
          <cell r="N340">
            <v>867</v>
          </cell>
          <cell r="O340">
            <v>193764</v>
          </cell>
          <cell r="P340">
            <v>723948</v>
          </cell>
          <cell r="Q340">
            <v>50229</v>
          </cell>
          <cell r="R340">
            <v>1385067</v>
          </cell>
          <cell r="S340">
            <v>1553.14</v>
          </cell>
          <cell r="T340">
            <v>2420</v>
          </cell>
          <cell r="U340">
            <v>7611</v>
          </cell>
          <cell r="V340">
            <v>27</v>
          </cell>
          <cell r="W340">
            <v>0.15</v>
          </cell>
          <cell r="X340">
            <v>1511.3</v>
          </cell>
          <cell r="Y340">
            <v>1178.5</v>
          </cell>
          <cell r="Z340">
            <v>275.8</v>
          </cell>
          <cell r="AA340">
            <v>57</v>
          </cell>
          <cell r="AB340">
            <v>0</v>
          </cell>
          <cell r="AC340">
            <v>21</v>
          </cell>
          <cell r="AD340">
            <v>303.56203703703704</v>
          </cell>
          <cell r="AE340">
            <v>214.17407407407407</v>
          </cell>
          <cell r="AF340">
            <v>81.862962962962968</v>
          </cell>
          <cell r="AG340">
            <v>0.80277777777777781</v>
          </cell>
          <cell r="AH340">
            <v>179.4111111111111</v>
          </cell>
          <cell r="AI340">
            <v>670.32222222222219</v>
          </cell>
          <cell r="AJ340">
            <v>46.508333333333333</v>
          </cell>
          <cell r="AK340">
            <v>1282.4694444444444</v>
          </cell>
        </row>
        <row r="341">
          <cell r="A341">
            <v>0</v>
          </cell>
          <cell r="D341">
            <v>37136</v>
          </cell>
          <cell r="R341">
            <v>0</v>
          </cell>
          <cell r="S341">
            <v>1553.14</v>
          </cell>
          <cell r="V341">
            <v>-7611</v>
          </cell>
          <cell r="W341">
            <v>0.15</v>
          </cell>
          <cell r="X341">
            <v>0</v>
          </cell>
          <cell r="Y341">
            <v>-14</v>
          </cell>
          <cell r="Z341">
            <v>14</v>
          </cell>
          <cell r="AA341">
            <v>0</v>
          </cell>
          <cell r="AB341">
            <v>0</v>
          </cell>
          <cell r="AC341">
            <v>14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</row>
        <row r="342">
          <cell r="A342">
            <v>0</v>
          </cell>
          <cell r="D342">
            <v>37137</v>
          </cell>
          <cell r="R342">
            <v>0</v>
          </cell>
          <cell r="S342">
            <v>1553.14</v>
          </cell>
          <cell r="V342">
            <v>0</v>
          </cell>
          <cell r="W342">
            <v>0.15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</row>
        <row r="343">
          <cell r="A343">
            <v>0</v>
          </cell>
          <cell r="D343">
            <v>37138</v>
          </cell>
          <cell r="R343">
            <v>0</v>
          </cell>
          <cell r="V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</row>
        <row r="344">
          <cell r="A344">
            <v>0</v>
          </cell>
          <cell r="D344">
            <v>37139</v>
          </cell>
          <cell r="R344">
            <v>0</v>
          </cell>
          <cell r="V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</row>
        <row r="345">
          <cell r="A345">
            <v>0</v>
          </cell>
          <cell r="D345">
            <v>37140</v>
          </cell>
          <cell r="R345">
            <v>0</v>
          </cell>
          <cell r="V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</row>
        <row r="346">
          <cell r="A346">
            <v>0</v>
          </cell>
          <cell r="D346">
            <v>37141</v>
          </cell>
          <cell r="R346">
            <v>0</v>
          </cell>
          <cell r="V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</row>
        <row r="347">
          <cell r="A347">
            <v>0</v>
          </cell>
          <cell r="D347">
            <v>37142</v>
          </cell>
          <cell r="R347">
            <v>0</v>
          </cell>
          <cell r="V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</row>
        <row r="348">
          <cell r="A348">
            <v>0</v>
          </cell>
          <cell r="D348">
            <v>37143</v>
          </cell>
          <cell r="R348">
            <v>0</v>
          </cell>
          <cell r="V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</row>
        <row r="349">
          <cell r="A349">
            <v>0</v>
          </cell>
          <cell r="D349">
            <v>37144</v>
          </cell>
          <cell r="R349">
            <v>0</v>
          </cell>
          <cell r="V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</row>
        <row r="350">
          <cell r="A350">
            <v>0</v>
          </cell>
          <cell r="D350">
            <v>37145</v>
          </cell>
          <cell r="R350">
            <v>0</v>
          </cell>
          <cell r="V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</row>
        <row r="351">
          <cell r="A351">
            <v>0</v>
          </cell>
          <cell r="D351">
            <v>37146</v>
          </cell>
          <cell r="R351">
            <v>0</v>
          </cell>
          <cell r="V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</row>
        <row r="352">
          <cell r="A352">
            <v>0</v>
          </cell>
          <cell r="D352">
            <v>37147</v>
          </cell>
          <cell r="R352">
            <v>0</v>
          </cell>
          <cell r="V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</row>
        <row r="353">
          <cell r="A353">
            <v>0</v>
          </cell>
          <cell r="D353">
            <v>37148</v>
          </cell>
          <cell r="R353">
            <v>0</v>
          </cell>
          <cell r="V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</row>
        <row r="354">
          <cell r="A354">
            <v>0</v>
          </cell>
          <cell r="D354">
            <v>37149</v>
          </cell>
          <cell r="R354">
            <v>0</v>
          </cell>
          <cell r="V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</row>
        <row r="355">
          <cell r="A355">
            <v>0</v>
          </cell>
          <cell r="D355">
            <v>37150</v>
          </cell>
          <cell r="R355">
            <v>0</v>
          </cell>
          <cell r="V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</row>
        <row r="356">
          <cell r="A356">
            <v>0</v>
          </cell>
          <cell r="D356">
            <v>37151</v>
          </cell>
          <cell r="R356">
            <v>0</v>
          </cell>
          <cell r="V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</row>
        <row r="357">
          <cell r="A357">
            <v>0</v>
          </cell>
          <cell r="D357">
            <v>37152</v>
          </cell>
          <cell r="R357">
            <v>0</v>
          </cell>
          <cell r="V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</row>
        <row r="358">
          <cell r="A358">
            <v>0</v>
          </cell>
          <cell r="D358">
            <v>37153</v>
          </cell>
          <cell r="R358">
            <v>0</v>
          </cell>
          <cell r="V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</row>
        <row r="359">
          <cell r="A359">
            <v>0</v>
          </cell>
          <cell r="D359">
            <v>37154</v>
          </cell>
          <cell r="R359">
            <v>0</v>
          </cell>
          <cell r="V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A360">
            <v>0</v>
          </cell>
          <cell r="D360">
            <v>37155</v>
          </cell>
          <cell r="R360">
            <v>0</v>
          </cell>
          <cell r="V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</row>
        <row r="361">
          <cell r="A361">
            <v>0</v>
          </cell>
          <cell r="D361">
            <v>37156</v>
          </cell>
          <cell r="R361">
            <v>0</v>
          </cell>
          <cell r="V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</row>
        <row r="362">
          <cell r="A362">
            <v>0</v>
          </cell>
          <cell r="D362">
            <v>37157</v>
          </cell>
          <cell r="R362">
            <v>0</v>
          </cell>
          <cell r="V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A363">
            <v>0</v>
          </cell>
          <cell r="D363">
            <v>37158</v>
          </cell>
          <cell r="R363">
            <v>0</v>
          </cell>
          <cell r="V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A364">
            <v>0</v>
          </cell>
          <cell r="D364">
            <v>37159</v>
          </cell>
          <cell r="R364">
            <v>0</v>
          </cell>
          <cell r="V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</row>
        <row r="365">
          <cell r="A365">
            <v>0</v>
          </cell>
          <cell r="D365">
            <v>37160</v>
          </cell>
          <cell r="R365">
            <v>0</v>
          </cell>
          <cell r="V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</row>
        <row r="366">
          <cell r="A366">
            <v>0</v>
          </cell>
          <cell r="D366">
            <v>37161</v>
          </cell>
          <cell r="R366">
            <v>0</v>
          </cell>
          <cell r="V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A367">
            <v>0</v>
          </cell>
          <cell r="D367">
            <v>37162</v>
          </cell>
          <cell r="R367">
            <v>0</v>
          </cell>
          <cell r="V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</row>
        <row r="368">
          <cell r="A368">
            <v>0</v>
          </cell>
          <cell r="D368">
            <v>37163</v>
          </cell>
          <cell r="R368">
            <v>0</v>
          </cell>
          <cell r="V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</row>
        <row r="369">
          <cell r="A369">
            <v>0</v>
          </cell>
          <cell r="D369">
            <v>37164</v>
          </cell>
          <cell r="R369">
            <v>0</v>
          </cell>
          <cell r="V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</row>
        <row r="370">
          <cell r="A370">
            <v>0</v>
          </cell>
          <cell r="D370">
            <v>37165</v>
          </cell>
          <cell r="R370">
            <v>0</v>
          </cell>
          <cell r="V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</row>
        <row r="371">
          <cell r="A371">
            <v>0</v>
          </cell>
          <cell r="D371">
            <v>37166</v>
          </cell>
          <cell r="R371">
            <v>0</v>
          </cell>
          <cell r="V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</row>
        <row r="372">
          <cell r="A372">
            <v>0</v>
          </cell>
          <cell r="D372">
            <v>37167</v>
          </cell>
          <cell r="R372">
            <v>0</v>
          </cell>
          <cell r="V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</row>
        <row r="373">
          <cell r="A373">
            <v>0</v>
          </cell>
          <cell r="D373">
            <v>37168</v>
          </cell>
          <cell r="R373">
            <v>0</v>
          </cell>
          <cell r="V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A374">
            <v>0</v>
          </cell>
          <cell r="D374">
            <v>37169</v>
          </cell>
          <cell r="R374">
            <v>0</v>
          </cell>
          <cell r="V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</row>
        <row r="375">
          <cell r="A375">
            <v>0</v>
          </cell>
          <cell r="D375">
            <v>37170</v>
          </cell>
          <cell r="R375">
            <v>0</v>
          </cell>
          <cell r="V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A376">
            <v>0</v>
          </cell>
          <cell r="D376">
            <v>37171</v>
          </cell>
          <cell r="R376">
            <v>0</v>
          </cell>
          <cell r="V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A377">
            <v>0</v>
          </cell>
          <cell r="D377">
            <v>37172</v>
          </cell>
          <cell r="R377">
            <v>0</v>
          </cell>
          <cell r="V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78">
          <cell r="A378">
            <v>0</v>
          </cell>
          <cell r="D378">
            <v>37173</v>
          </cell>
          <cell r="R378">
            <v>0</v>
          </cell>
          <cell r="V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</row>
        <row r="379">
          <cell r="A379">
            <v>0</v>
          </cell>
          <cell r="D379">
            <v>37174</v>
          </cell>
          <cell r="R379">
            <v>0</v>
          </cell>
          <cell r="V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</row>
        <row r="380">
          <cell r="A380">
            <v>0</v>
          </cell>
          <cell r="D380">
            <v>37175</v>
          </cell>
          <cell r="R380">
            <v>0</v>
          </cell>
          <cell r="V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</row>
        <row r="381">
          <cell r="A381">
            <v>0</v>
          </cell>
          <cell r="D381">
            <v>37176</v>
          </cell>
          <cell r="R381">
            <v>0</v>
          </cell>
          <cell r="V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</row>
        <row r="382">
          <cell r="A382">
            <v>0</v>
          </cell>
          <cell r="D382">
            <v>37177</v>
          </cell>
          <cell r="R382">
            <v>0</v>
          </cell>
          <cell r="V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</row>
        <row r="383">
          <cell r="A383">
            <v>0</v>
          </cell>
          <cell r="D383">
            <v>37178</v>
          </cell>
          <cell r="R383">
            <v>0</v>
          </cell>
          <cell r="V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</row>
        <row r="384">
          <cell r="A384">
            <v>0</v>
          </cell>
          <cell r="D384">
            <v>37179</v>
          </cell>
          <cell r="R384">
            <v>0</v>
          </cell>
          <cell r="V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</row>
        <row r="385">
          <cell r="A385">
            <v>0</v>
          </cell>
          <cell r="D385">
            <v>37180</v>
          </cell>
          <cell r="R385">
            <v>0</v>
          </cell>
          <cell r="V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</row>
        <row r="386">
          <cell r="A386">
            <v>0</v>
          </cell>
          <cell r="D386">
            <v>37181</v>
          </cell>
          <cell r="R386">
            <v>0</v>
          </cell>
          <cell r="V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</row>
        <row r="387">
          <cell r="A387">
            <v>0</v>
          </cell>
          <cell r="D387">
            <v>37182</v>
          </cell>
          <cell r="R387">
            <v>0</v>
          </cell>
          <cell r="V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</row>
        <row r="388">
          <cell r="A388">
            <v>0</v>
          </cell>
          <cell r="D388">
            <v>37183</v>
          </cell>
          <cell r="R388">
            <v>0</v>
          </cell>
          <cell r="V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</row>
        <row r="389">
          <cell r="A389">
            <v>0</v>
          </cell>
          <cell r="D389">
            <v>37184</v>
          </cell>
          <cell r="R389">
            <v>0</v>
          </cell>
          <cell r="V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</row>
        <row r="390">
          <cell r="A390">
            <v>0</v>
          </cell>
          <cell r="D390">
            <v>37185</v>
          </cell>
          <cell r="R390">
            <v>0</v>
          </cell>
          <cell r="V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</row>
        <row r="391">
          <cell r="A391">
            <v>0</v>
          </cell>
          <cell r="D391">
            <v>37186</v>
          </cell>
          <cell r="R391">
            <v>0</v>
          </cell>
          <cell r="V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</row>
        <row r="392">
          <cell r="A392">
            <v>0</v>
          </cell>
          <cell r="D392">
            <v>37187</v>
          </cell>
          <cell r="R392">
            <v>0</v>
          </cell>
          <cell r="V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</row>
        <row r="393">
          <cell r="A393">
            <v>0</v>
          </cell>
          <cell r="D393">
            <v>37188</v>
          </cell>
          <cell r="R393">
            <v>0</v>
          </cell>
          <cell r="V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</row>
        <row r="394">
          <cell r="A394">
            <v>0</v>
          </cell>
          <cell r="D394">
            <v>37189</v>
          </cell>
          <cell r="R394">
            <v>0</v>
          </cell>
          <cell r="V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</row>
        <row r="395">
          <cell r="A395">
            <v>0</v>
          </cell>
          <cell r="D395">
            <v>37190</v>
          </cell>
          <cell r="R395">
            <v>0</v>
          </cell>
          <cell r="V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</row>
        <row r="396">
          <cell r="A396">
            <v>0</v>
          </cell>
          <cell r="D396">
            <v>37191</v>
          </cell>
          <cell r="R396">
            <v>0</v>
          </cell>
          <cell r="V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  <row r="397">
          <cell r="A397">
            <v>0</v>
          </cell>
          <cell r="D397">
            <v>37192</v>
          </cell>
          <cell r="R397">
            <v>0</v>
          </cell>
          <cell r="V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A398">
            <v>0</v>
          </cell>
          <cell r="D398">
            <v>37193</v>
          </cell>
          <cell r="R398">
            <v>0</v>
          </cell>
          <cell r="V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</row>
        <row r="399">
          <cell r="A399">
            <v>0</v>
          </cell>
          <cell r="D399">
            <v>37194</v>
          </cell>
          <cell r="R399">
            <v>0</v>
          </cell>
          <cell r="V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</row>
        <row r="400">
          <cell r="A400">
            <v>0</v>
          </cell>
          <cell r="D400">
            <v>37195</v>
          </cell>
          <cell r="R400">
            <v>0</v>
          </cell>
          <cell r="V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</row>
        <row r="401">
          <cell r="A401">
            <v>0</v>
          </cell>
          <cell r="D401">
            <v>37196</v>
          </cell>
          <cell r="R401">
            <v>0</v>
          </cell>
          <cell r="V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</row>
        <row r="402">
          <cell r="A402">
            <v>0</v>
          </cell>
          <cell r="D402">
            <v>37197</v>
          </cell>
          <cell r="R402">
            <v>0</v>
          </cell>
          <cell r="V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</row>
        <row r="403">
          <cell r="A403">
            <v>0</v>
          </cell>
          <cell r="D403">
            <v>37198</v>
          </cell>
          <cell r="R403">
            <v>0</v>
          </cell>
          <cell r="V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A404">
            <v>0</v>
          </cell>
          <cell r="D404">
            <v>37199</v>
          </cell>
          <cell r="R404">
            <v>0</v>
          </cell>
          <cell r="V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</row>
        <row r="405">
          <cell r="A405">
            <v>0</v>
          </cell>
          <cell r="D405">
            <v>37200</v>
          </cell>
          <cell r="R405">
            <v>0</v>
          </cell>
          <cell r="V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</row>
        <row r="406">
          <cell r="A406">
            <v>0</v>
          </cell>
          <cell r="D406">
            <v>37201</v>
          </cell>
          <cell r="R406">
            <v>0</v>
          </cell>
          <cell r="V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</row>
        <row r="407">
          <cell r="A407">
            <v>0</v>
          </cell>
          <cell r="D407">
            <v>37202</v>
          </cell>
          <cell r="R407">
            <v>0</v>
          </cell>
          <cell r="V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</row>
        <row r="408">
          <cell r="A408">
            <v>0</v>
          </cell>
          <cell r="D408">
            <v>37203</v>
          </cell>
          <cell r="R408">
            <v>0</v>
          </cell>
          <cell r="V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</row>
        <row r="409">
          <cell r="A409">
            <v>0</v>
          </cell>
          <cell r="D409">
            <v>37204</v>
          </cell>
          <cell r="R409">
            <v>0</v>
          </cell>
          <cell r="V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</row>
        <row r="410">
          <cell r="A410">
            <v>0</v>
          </cell>
          <cell r="D410">
            <v>37205</v>
          </cell>
          <cell r="R410">
            <v>0</v>
          </cell>
          <cell r="V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</row>
        <row r="411">
          <cell r="A411">
            <v>0</v>
          </cell>
          <cell r="D411">
            <v>37206</v>
          </cell>
          <cell r="R411">
            <v>0</v>
          </cell>
          <cell r="V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</row>
        <row r="412">
          <cell r="A412">
            <v>0</v>
          </cell>
          <cell r="D412">
            <v>37207</v>
          </cell>
          <cell r="R412">
            <v>0</v>
          </cell>
          <cell r="V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</row>
        <row r="413">
          <cell r="A413">
            <v>0</v>
          </cell>
          <cell r="D413">
            <v>37208</v>
          </cell>
          <cell r="R413">
            <v>0</v>
          </cell>
          <cell r="V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</row>
        <row r="414">
          <cell r="A414">
            <v>0</v>
          </cell>
          <cell r="D414">
            <v>37209</v>
          </cell>
          <cell r="R414">
            <v>0</v>
          </cell>
          <cell r="V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</row>
        <row r="415">
          <cell r="A415">
            <v>0</v>
          </cell>
          <cell r="D415">
            <v>37210</v>
          </cell>
          <cell r="R415">
            <v>0</v>
          </cell>
          <cell r="V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</row>
        <row r="416">
          <cell r="A416">
            <v>0</v>
          </cell>
          <cell r="D416">
            <v>37211</v>
          </cell>
          <cell r="R416">
            <v>0</v>
          </cell>
          <cell r="V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</row>
        <row r="417">
          <cell r="A417">
            <v>0</v>
          </cell>
          <cell r="D417">
            <v>37212</v>
          </cell>
          <cell r="R417">
            <v>0</v>
          </cell>
          <cell r="V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</row>
        <row r="418">
          <cell r="A418">
            <v>0</v>
          </cell>
          <cell r="D418">
            <v>37213</v>
          </cell>
          <cell r="R418">
            <v>0</v>
          </cell>
          <cell r="V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</row>
        <row r="419">
          <cell r="A419">
            <v>0</v>
          </cell>
          <cell r="D419">
            <v>37214</v>
          </cell>
          <cell r="R419">
            <v>0</v>
          </cell>
          <cell r="V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</row>
        <row r="420">
          <cell r="A420">
            <v>0</v>
          </cell>
          <cell r="D420">
            <v>37215</v>
          </cell>
          <cell r="R420">
            <v>0</v>
          </cell>
          <cell r="V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</row>
        <row r="421">
          <cell r="A421">
            <v>0</v>
          </cell>
          <cell r="D421">
            <v>37216</v>
          </cell>
          <cell r="R421">
            <v>0</v>
          </cell>
          <cell r="V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</row>
        <row r="422">
          <cell r="A422">
            <v>0</v>
          </cell>
          <cell r="D422">
            <v>37217</v>
          </cell>
          <cell r="R422">
            <v>0</v>
          </cell>
          <cell r="V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</row>
        <row r="423">
          <cell r="A423">
            <v>0</v>
          </cell>
          <cell r="D423">
            <v>37218</v>
          </cell>
          <cell r="R423">
            <v>0</v>
          </cell>
          <cell r="V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</row>
        <row r="424">
          <cell r="A424">
            <v>0</v>
          </cell>
          <cell r="D424">
            <v>37219</v>
          </cell>
          <cell r="R424">
            <v>0</v>
          </cell>
          <cell r="V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</row>
        <row r="425">
          <cell r="A425">
            <v>0</v>
          </cell>
          <cell r="D425">
            <v>37220</v>
          </cell>
          <cell r="R425">
            <v>0</v>
          </cell>
          <cell r="V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</row>
        <row r="426">
          <cell r="A426">
            <v>0</v>
          </cell>
          <cell r="D426">
            <v>37221</v>
          </cell>
          <cell r="R426">
            <v>0</v>
          </cell>
          <cell r="V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</row>
        <row r="427">
          <cell r="A427">
            <v>0</v>
          </cell>
          <cell r="D427">
            <v>37222</v>
          </cell>
          <cell r="R427">
            <v>0</v>
          </cell>
          <cell r="V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</row>
        <row r="428">
          <cell r="A428">
            <v>0</v>
          </cell>
          <cell r="D428">
            <v>37223</v>
          </cell>
          <cell r="R428">
            <v>0</v>
          </cell>
          <cell r="V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</row>
        <row r="429">
          <cell r="A429">
            <v>0</v>
          </cell>
          <cell r="D429">
            <v>37224</v>
          </cell>
          <cell r="R429">
            <v>0</v>
          </cell>
          <cell r="V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</row>
        <row r="430">
          <cell r="A430">
            <v>0</v>
          </cell>
          <cell r="D430">
            <v>37225</v>
          </cell>
          <cell r="R430">
            <v>0</v>
          </cell>
          <cell r="V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</row>
        <row r="431">
          <cell r="A431">
            <v>0</v>
          </cell>
          <cell r="D431">
            <v>37226</v>
          </cell>
          <cell r="R431">
            <v>0</v>
          </cell>
          <cell r="V431">
            <v>0</v>
          </cell>
          <cell r="X431">
            <v>0</v>
          </cell>
          <cell r="Y431">
            <v>0</v>
          </cell>
          <cell r="Z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</row>
        <row r="432">
          <cell r="A432">
            <v>0</v>
          </cell>
          <cell r="D432">
            <v>37227</v>
          </cell>
          <cell r="R432">
            <v>0</v>
          </cell>
          <cell r="V432">
            <v>0</v>
          </cell>
          <cell r="X432">
            <v>0</v>
          </cell>
          <cell r="Y432">
            <v>0</v>
          </cell>
          <cell r="Z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</row>
        <row r="433">
          <cell r="A433">
            <v>0</v>
          </cell>
          <cell r="D433">
            <v>37228</v>
          </cell>
          <cell r="R433">
            <v>0</v>
          </cell>
          <cell r="V433">
            <v>0</v>
          </cell>
          <cell r="X433">
            <v>0</v>
          </cell>
          <cell r="Y433">
            <v>0</v>
          </cell>
          <cell r="Z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</row>
        <row r="434">
          <cell r="A434">
            <v>0</v>
          </cell>
          <cell r="D434">
            <v>37229</v>
          </cell>
          <cell r="R434">
            <v>0</v>
          </cell>
          <cell r="V434">
            <v>0</v>
          </cell>
          <cell r="X434">
            <v>0</v>
          </cell>
          <cell r="Y434">
            <v>0</v>
          </cell>
          <cell r="Z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</row>
        <row r="435">
          <cell r="A435">
            <v>0</v>
          </cell>
          <cell r="D435">
            <v>37230</v>
          </cell>
          <cell r="R435">
            <v>0</v>
          </cell>
          <cell r="V435">
            <v>0</v>
          </cell>
          <cell r="X435">
            <v>0</v>
          </cell>
          <cell r="Y435">
            <v>0</v>
          </cell>
          <cell r="Z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</row>
        <row r="436">
          <cell r="A436">
            <v>0</v>
          </cell>
          <cell r="D436">
            <v>37231</v>
          </cell>
          <cell r="R436">
            <v>0</v>
          </cell>
          <cell r="V436">
            <v>0</v>
          </cell>
          <cell r="X436">
            <v>0</v>
          </cell>
          <cell r="Y436">
            <v>0</v>
          </cell>
          <cell r="Z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</row>
        <row r="437">
          <cell r="A437">
            <v>0</v>
          </cell>
          <cell r="D437">
            <v>37232</v>
          </cell>
          <cell r="R437">
            <v>0</v>
          </cell>
          <cell r="V437">
            <v>0</v>
          </cell>
          <cell r="X437">
            <v>0</v>
          </cell>
          <cell r="Y437">
            <v>0</v>
          </cell>
          <cell r="Z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</row>
        <row r="438">
          <cell r="A438">
            <v>0</v>
          </cell>
          <cell r="D438">
            <v>37233</v>
          </cell>
          <cell r="R438">
            <v>0</v>
          </cell>
          <cell r="V438">
            <v>0</v>
          </cell>
          <cell r="X438">
            <v>0</v>
          </cell>
          <cell r="Y438">
            <v>0</v>
          </cell>
          <cell r="Z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</row>
        <row r="439">
          <cell r="A439">
            <v>0</v>
          </cell>
          <cell r="D439">
            <v>37234</v>
          </cell>
          <cell r="R439">
            <v>0</v>
          </cell>
          <cell r="V439">
            <v>0</v>
          </cell>
          <cell r="X439">
            <v>0</v>
          </cell>
          <cell r="Y439">
            <v>0</v>
          </cell>
          <cell r="Z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</row>
        <row r="440">
          <cell r="A440">
            <v>0</v>
          </cell>
          <cell r="D440">
            <v>37235</v>
          </cell>
          <cell r="R440">
            <v>0</v>
          </cell>
          <cell r="V440">
            <v>0</v>
          </cell>
          <cell r="X440">
            <v>0</v>
          </cell>
          <cell r="Y440">
            <v>0</v>
          </cell>
          <cell r="Z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</row>
        <row r="441">
          <cell r="A441">
            <v>0</v>
          </cell>
          <cell r="D441">
            <v>37236</v>
          </cell>
          <cell r="R441">
            <v>0</v>
          </cell>
          <cell r="V441">
            <v>0</v>
          </cell>
          <cell r="X441">
            <v>0</v>
          </cell>
          <cell r="Y441">
            <v>0</v>
          </cell>
          <cell r="Z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</row>
        <row r="442">
          <cell r="A442">
            <v>0</v>
          </cell>
          <cell r="D442">
            <v>37237</v>
          </cell>
          <cell r="R442">
            <v>0</v>
          </cell>
          <cell r="V442">
            <v>0</v>
          </cell>
          <cell r="X442">
            <v>0</v>
          </cell>
          <cell r="Y442">
            <v>0</v>
          </cell>
          <cell r="Z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</row>
        <row r="443">
          <cell r="A443">
            <v>0</v>
          </cell>
          <cell r="D443">
            <v>37238</v>
          </cell>
          <cell r="R443">
            <v>0</v>
          </cell>
          <cell r="V443">
            <v>0</v>
          </cell>
          <cell r="X443">
            <v>0</v>
          </cell>
          <cell r="Y443">
            <v>0</v>
          </cell>
          <cell r="Z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</row>
        <row r="444">
          <cell r="A444">
            <v>0</v>
          </cell>
          <cell r="D444">
            <v>37239</v>
          </cell>
          <cell r="R444">
            <v>0</v>
          </cell>
          <cell r="V444">
            <v>0</v>
          </cell>
          <cell r="X444">
            <v>0</v>
          </cell>
          <cell r="Y444">
            <v>0</v>
          </cell>
          <cell r="Z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</row>
        <row r="445">
          <cell r="A445">
            <v>0</v>
          </cell>
          <cell r="D445">
            <v>37240</v>
          </cell>
          <cell r="R445">
            <v>0</v>
          </cell>
          <cell r="V445">
            <v>0</v>
          </cell>
          <cell r="X445">
            <v>0</v>
          </cell>
          <cell r="Y445">
            <v>0</v>
          </cell>
          <cell r="Z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</row>
        <row r="446">
          <cell r="A446">
            <v>0</v>
          </cell>
          <cell r="D446">
            <v>37241</v>
          </cell>
          <cell r="R446">
            <v>0</v>
          </cell>
          <cell r="V446">
            <v>0</v>
          </cell>
          <cell r="X446">
            <v>0</v>
          </cell>
          <cell r="Y446">
            <v>0</v>
          </cell>
          <cell r="Z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</row>
        <row r="447">
          <cell r="A447">
            <v>0</v>
          </cell>
          <cell r="D447">
            <v>37242</v>
          </cell>
          <cell r="R447">
            <v>0</v>
          </cell>
          <cell r="V447">
            <v>0</v>
          </cell>
          <cell r="X447">
            <v>0</v>
          </cell>
          <cell r="Y447">
            <v>0</v>
          </cell>
          <cell r="Z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</row>
        <row r="448">
          <cell r="A448">
            <v>0</v>
          </cell>
          <cell r="D448">
            <v>37243</v>
          </cell>
          <cell r="R448">
            <v>0</v>
          </cell>
          <cell r="V448">
            <v>0</v>
          </cell>
          <cell r="X448">
            <v>0</v>
          </cell>
          <cell r="Y448">
            <v>0</v>
          </cell>
          <cell r="Z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</row>
        <row r="449">
          <cell r="A449">
            <v>0</v>
          </cell>
          <cell r="D449">
            <v>37244</v>
          </cell>
          <cell r="R449">
            <v>0</v>
          </cell>
          <cell r="V449">
            <v>0</v>
          </cell>
          <cell r="X449">
            <v>0</v>
          </cell>
          <cell r="Y449">
            <v>0</v>
          </cell>
          <cell r="Z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</row>
        <row r="450">
          <cell r="A450">
            <v>0</v>
          </cell>
          <cell r="D450">
            <v>37245</v>
          </cell>
          <cell r="R450">
            <v>0</v>
          </cell>
          <cell r="V450">
            <v>0</v>
          </cell>
          <cell r="X450">
            <v>0</v>
          </cell>
          <cell r="Y450">
            <v>0</v>
          </cell>
          <cell r="Z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</row>
        <row r="451">
          <cell r="A451">
            <v>0</v>
          </cell>
          <cell r="D451">
            <v>37246</v>
          </cell>
          <cell r="R451">
            <v>0</v>
          </cell>
          <cell r="V451">
            <v>0</v>
          </cell>
          <cell r="X451">
            <v>0</v>
          </cell>
          <cell r="Y451">
            <v>0</v>
          </cell>
          <cell r="Z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</row>
        <row r="452">
          <cell r="A452">
            <v>0</v>
          </cell>
          <cell r="D452">
            <v>37247</v>
          </cell>
          <cell r="R452">
            <v>0</v>
          </cell>
          <cell r="V452">
            <v>0</v>
          </cell>
          <cell r="X452">
            <v>0</v>
          </cell>
          <cell r="Y452">
            <v>0</v>
          </cell>
          <cell r="Z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A453">
            <v>0</v>
          </cell>
          <cell r="D453">
            <v>37248</v>
          </cell>
          <cell r="R453">
            <v>0</v>
          </cell>
          <cell r="V453">
            <v>0</v>
          </cell>
          <cell r="X453">
            <v>0</v>
          </cell>
          <cell r="Y453">
            <v>0</v>
          </cell>
          <cell r="Z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A454">
            <v>0</v>
          </cell>
          <cell r="D454">
            <v>37249</v>
          </cell>
          <cell r="R454">
            <v>0</v>
          </cell>
          <cell r="V454">
            <v>0</v>
          </cell>
          <cell r="X454">
            <v>0</v>
          </cell>
          <cell r="Y454">
            <v>0</v>
          </cell>
          <cell r="Z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</row>
        <row r="455">
          <cell r="A455">
            <v>0</v>
          </cell>
          <cell r="D455">
            <v>37250</v>
          </cell>
          <cell r="R455">
            <v>0</v>
          </cell>
          <cell r="V455">
            <v>0</v>
          </cell>
          <cell r="X455">
            <v>0</v>
          </cell>
          <cell r="Y455">
            <v>0</v>
          </cell>
          <cell r="Z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</row>
        <row r="456">
          <cell r="A456">
            <v>0</v>
          </cell>
          <cell r="D456">
            <v>37251</v>
          </cell>
          <cell r="R456">
            <v>0</v>
          </cell>
          <cell r="V456">
            <v>0</v>
          </cell>
          <cell r="X456">
            <v>0</v>
          </cell>
          <cell r="Y456">
            <v>0</v>
          </cell>
          <cell r="Z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A457">
            <v>0</v>
          </cell>
          <cell r="D457">
            <v>37252</v>
          </cell>
          <cell r="R457">
            <v>0</v>
          </cell>
          <cell r="V457">
            <v>0</v>
          </cell>
          <cell r="X457">
            <v>0</v>
          </cell>
          <cell r="Y457">
            <v>0</v>
          </cell>
          <cell r="Z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A458">
            <v>0</v>
          </cell>
          <cell r="D458">
            <v>37253</v>
          </cell>
          <cell r="R458">
            <v>0</v>
          </cell>
          <cell r="V458">
            <v>0</v>
          </cell>
          <cell r="X458">
            <v>0</v>
          </cell>
          <cell r="Y458">
            <v>0</v>
          </cell>
          <cell r="Z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</row>
        <row r="459">
          <cell r="A459">
            <v>0</v>
          </cell>
          <cell r="D459">
            <v>37254</v>
          </cell>
          <cell r="R459">
            <v>0</v>
          </cell>
          <cell r="V459">
            <v>0</v>
          </cell>
          <cell r="X459">
            <v>0</v>
          </cell>
          <cell r="Y459">
            <v>0</v>
          </cell>
          <cell r="Z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A460">
            <v>0</v>
          </cell>
          <cell r="D460">
            <v>37255</v>
          </cell>
          <cell r="R460">
            <v>0</v>
          </cell>
          <cell r="V460">
            <v>0</v>
          </cell>
          <cell r="X460">
            <v>0</v>
          </cell>
          <cell r="Y460">
            <v>0</v>
          </cell>
          <cell r="Z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A461">
            <v>0</v>
          </cell>
          <cell r="D461">
            <v>37256</v>
          </cell>
          <cell r="R461">
            <v>0</v>
          </cell>
          <cell r="V461">
            <v>0</v>
          </cell>
          <cell r="X461">
            <v>0</v>
          </cell>
          <cell r="Y461">
            <v>0</v>
          </cell>
          <cell r="Z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A462">
            <v>0</v>
          </cell>
          <cell r="D462">
            <v>37257</v>
          </cell>
          <cell r="R462">
            <v>0</v>
          </cell>
          <cell r="V462">
            <v>0</v>
          </cell>
          <cell r="X462">
            <v>0</v>
          </cell>
          <cell r="Y462">
            <v>0</v>
          </cell>
          <cell r="Z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A463">
            <v>0</v>
          </cell>
          <cell r="D463">
            <v>37258</v>
          </cell>
          <cell r="R463">
            <v>0</v>
          </cell>
          <cell r="V463">
            <v>0</v>
          </cell>
          <cell r="X463">
            <v>0</v>
          </cell>
          <cell r="Y463">
            <v>0</v>
          </cell>
          <cell r="Z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</row>
        <row r="464">
          <cell r="A464">
            <v>0</v>
          </cell>
          <cell r="D464">
            <v>37259</v>
          </cell>
          <cell r="R464">
            <v>0</v>
          </cell>
          <cell r="V464">
            <v>0</v>
          </cell>
          <cell r="X464">
            <v>0</v>
          </cell>
          <cell r="Y464">
            <v>0</v>
          </cell>
          <cell r="Z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A465">
            <v>0</v>
          </cell>
          <cell r="D465">
            <v>37260</v>
          </cell>
          <cell r="R465">
            <v>0</v>
          </cell>
          <cell r="V465">
            <v>0</v>
          </cell>
          <cell r="X465">
            <v>0</v>
          </cell>
          <cell r="Y465">
            <v>0</v>
          </cell>
          <cell r="Z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A466">
            <v>0</v>
          </cell>
          <cell r="D466">
            <v>37261</v>
          </cell>
          <cell r="R466">
            <v>0</v>
          </cell>
          <cell r="V466">
            <v>0</v>
          </cell>
          <cell r="X466">
            <v>0</v>
          </cell>
          <cell r="Y466">
            <v>0</v>
          </cell>
          <cell r="Z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A467">
            <v>0</v>
          </cell>
          <cell r="D467">
            <v>37262</v>
          </cell>
          <cell r="R467">
            <v>0</v>
          </cell>
          <cell r="V467">
            <v>0</v>
          </cell>
          <cell r="X467">
            <v>0</v>
          </cell>
          <cell r="Y467">
            <v>0</v>
          </cell>
          <cell r="Z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A468">
            <v>0</v>
          </cell>
          <cell r="D468">
            <v>37263</v>
          </cell>
          <cell r="R468">
            <v>0</v>
          </cell>
          <cell r="V468">
            <v>0</v>
          </cell>
          <cell r="X468">
            <v>0</v>
          </cell>
          <cell r="Y468">
            <v>0</v>
          </cell>
          <cell r="Z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A469">
            <v>0</v>
          </cell>
          <cell r="D469">
            <v>37264</v>
          </cell>
          <cell r="R469">
            <v>0</v>
          </cell>
          <cell r="V469">
            <v>0</v>
          </cell>
          <cell r="X469">
            <v>0</v>
          </cell>
          <cell r="Y469">
            <v>0</v>
          </cell>
          <cell r="Z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A470">
            <v>0</v>
          </cell>
          <cell r="D470">
            <v>37265</v>
          </cell>
          <cell r="R470">
            <v>0</v>
          </cell>
          <cell r="V470">
            <v>0</v>
          </cell>
          <cell r="X470">
            <v>0</v>
          </cell>
          <cell r="Y470">
            <v>0</v>
          </cell>
          <cell r="Z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A471">
            <v>0</v>
          </cell>
          <cell r="D471">
            <v>37266</v>
          </cell>
          <cell r="R471">
            <v>0</v>
          </cell>
          <cell r="V471">
            <v>0</v>
          </cell>
          <cell r="X471">
            <v>0</v>
          </cell>
          <cell r="Y471">
            <v>0</v>
          </cell>
          <cell r="Z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  <row r="472">
          <cell r="A472">
            <v>0</v>
          </cell>
          <cell r="D472">
            <v>37267</v>
          </cell>
          <cell r="R472">
            <v>0</v>
          </cell>
          <cell r="V472">
            <v>0</v>
          </cell>
          <cell r="X472">
            <v>0</v>
          </cell>
          <cell r="Y472">
            <v>0</v>
          </cell>
          <cell r="Z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</row>
        <row r="473">
          <cell r="A473">
            <v>0</v>
          </cell>
          <cell r="D473">
            <v>37268</v>
          </cell>
          <cell r="R473">
            <v>0</v>
          </cell>
          <cell r="V473">
            <v>0</v>
          </cell>
          <cell r="X473">
            <v>0</v>
          </cell>
          <cell r="Y473">
            <v>0</v>
          </cell>
          <cell r="Z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</row>
        <row r="474">
          <cell r="A474">
            <v>0</v>
          </cell>
          <cell r="D474">
            <v>37269</v>
          </cell>
          <cell r="R474">
            <v>0</v>
          </cell>
          <cell r="V474">
            <v>0</v>
          </cell>
          <cell r="X474">
            <v>0</v>
          </cell>
          <cell r="Y474">
            <v>0</v>
          </cell>
          <cell r="Z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</row>
        <row r="475">
          <cell r="A475">
            <v>0</v>
          </cell>
          <cell r="D475">
            <v>37270</v>
          </cell>
          <cell r="R475">
            <v>0</v>
          </cell>
          <cell r="V475">
            <v>0</v>
          </cell>
          <cell r="X475">
            <v>0</v>
          </cell>
          <cell r="Y475">
            <v>0</v>
          </cell>
          <cell r="Z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</row>
        <row r="476">
          <cell r="A476">
            <v>0</v>
          </cell>
          <cell r="D476">
            <v>37271</v>
          </cell>
          <cell r="R476">
            <v>0</v>
          </cell>
          <cell r="V476">
            <v>0</v>
          </cell>
          <cell r="X476">
            <v>0</v>
          </cell>
          <cell r="Y476">
            <v>0</v>
          </cell>
          <cell r="Z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</row>
        <row r="477">
          <cell r="A477">
            <v>0</v>
          </cell>
          <cell r="D477">
            <v>37272</v>
          </cell>
          <cell r="R477">
            <v>0</v>
          </cell>
          <cell r="V477">
            <v>0</v>
          </cell>
          <cell r="X477">
            <v>0</v>
          </cell>
          <cell r="Y477">
            <v>0</v>
          </cell>
          <cell r="Z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</row>
        <row r="478">
          <cell r="A478">
            <v>0</v>
          </cell>
          <cell r="D478">
            <v>37273</v>
          </cell>
          <cell r="R478">
            <v>0</v>
          </cell>
          <cell r="V478">
            <v>0</v>
          </cell>
          <cell r="X478">
            <v>0</v>
          </cell>
          <cell r="Y478">
            <v>0</v>
          </cell>
          <cell r="Z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A479">
            <v>0</v>
          </cell>
          <cell r="D479">
            <v>37274</v>
          </cell>
          <cell r="R479">
            <v>0</v>
          </cell>
          <cell r="V479">
            <v>0</v>
          </cell>
          <cell r="X479">
            <v>0</v>
          </cell>
          <cell r="Y479">
            <v>0</v>
          </cell>
          <cell r="Z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</row>
        <row r="480">
          <cell r="A480">
            <v>0</v>
          </cell>
          <cell r="D480">
            <v>37275</v>
          </cell>
          <cell r="R480">
            <v>0</v>
          </cell>
          <cell r="V480">
            <v>0</v>
          </cell>
          <cell r="X480">
            <v>0</v>
          </cell>
          <cell r="Y480">
            <v>0</v>
          </cell>
          <cell r="Z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</row>
        <row r="481">
          <cell r="A481">
            <v>0</v>
          </cell>
          <cell r="D481">
            <v>37276</v>
          </cell>
          <cell r="R481">
            <v>0</v>
          </cell>
          <cell r="V481">
            <v>0</v>
          </cell>
          <cell r="X481">
            <v>0</v>
          </cell>
          <cell r="Y481">
            <v>0</v>
          </cell>
          <cell r="Z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</row>
        <row r="482">
          <cell r="A482">
            <v>0</v>
          </cell>
          <cell r="D482">
            <v>37277</v>
          </cell>
          <cell r="R482">
            <v>0</v>
          </cell>
          <cell r="V482">
            <v>0</v>
          </cell>
          <cell r="X482">
            <v>0</v>
          </cell>
          <cell r="Y482">
            <v>0</v>
          </cell>
          <cell r="Z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</row>
        <row r="483">
          <cell r="A483">
            <v>0</v>
          </cell>
          <cell r="D483">
            <v>37278</v>
          </cell>
          <cell r="R483">
            <v>0</v>
          </cell>
          <cell r="V483">
            <v>0</v>
          </cell>
          <cell r="X483">
            <v>0</v>
          </cell>
          <cell r="Y483">
            <v>0</v>
          </cell>
          <cell r="Z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</row>
        <row r="484">
          <cell r="A484">
            <v>0</v>
          </cell>
          <cell r="D484">
            <v>37279</v>
          </cell>
          <cell r="R484">
            <v>0</v>
          </cell>
          <cell r="V484">
            <v>0</v>
          </cell>
          <cell r="X484">
            <v>0</v>
          </cell>
          <cell r="Y484">
            <v>0</v>
          </cell>
          <cell r="Z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</row>
        <row r="485">
          <cell r="A485">
            <v>0</v>
          </cell>
          <cell r="D485">
            <v>37280</v>
          </cell>
          <cell r="R485">
            <v>0</v>
          </cell>
          <cell r="V485">
            <v>0</v>
          </cell>
          <cell r="X485">
            <v>0</v>
          </cell>
          <cell r="Y485">
            <v>0</v>
          </cell>
          <cell r="Z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</row>
        <row r="486">
          <cell r="A486">
            <v>0</v>
          </cell>
          <cell r="D486">
            <v>37281</v>
          </cell>
          <cell r="R486">
            <v>0</v>
          </cell>
          <cell r="V486">
            <v>0</v>
          </cell>
          <cell r="X486">
            <v>0</v>
          </cell>
          <cell r="Y486">
            <v>0</v>
          </cell>
          <cell r="Z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</row>
        <row r="487">
          <cell r="A487">
            <v>0</v>
          </cell>
          <cell r="D487">
            <v>37282</v>
          </cell>
          <cell r="R487">
            <v>0</v>
          </cell>
          <cell r="V487">
            <v>0</v>
          </cell>
          <cell r="X487">
            <v>0</v>
          </cell>
          <cell r="Y487">
            <v>0</v>
          </cell>
          <cell r="Z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</row>
        <row r="488">
          <cell r="A488">
            <v>0</v>
          </cell>
          <cell r="D488">
            <v>37283</v>
          </cell>
          <cell r="R488">
            <v>0</v>
          </cell>
          <cell r="V488">
            <v>0</v>
          </cell>
          <cell r="X488">
            <v>0</v>
          </cell>
          <cell r="Y488">
            <v>0</v>
          </cell>
          <cell r="Z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</row>
        <row r="489">
          <cell r="A489">
            <v>0</v>
          </cell>
          <cell r="D489">
            <v>37284</v>
          </cell>
          <cell r="R489">
            <v>0</v>
          </cell>
          <cell r="V489">
            <v>0</v>
          </cell>
          <cell r="X489">
            <v>0</v>
          </cell>
          <cell r="Y489">
            <v>0</v>
          </cell>
          <cell r="Z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</row>
        <row r="490">
          <cell r="A490">
            <v>0</v>
          </cell>
          <cell r="D490">
            <v>37285</v>
          </cell>
          <cell r="R490">
            <v>0</v>
          </cell>
          <cell r="V490">
            <v>0</v>
          </cell>
          <cell r="X490">
            <v>0</v>
          </cell>
          <cell r="Y490">
            <v>0</v>
          </cell>
          <cell r="Z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</row>
        <row r="491">
          <cell r="A491">
            <v>0</v>
          </cell>
          <cell r="D491">
            <v>37286</v>
          </cell>
          <cell r="R491">
            <v>0</v>
          </cell>
          <cell r="V491">
            <v>0</v>
          </cell>
          <cell r="X491">
            <v>0</v>
          </cell>
          <cell r="Y491">
            <v>0</v>
          </cell>
          <cell r="Z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</row>
        <row r="492">
          <cell r="A492">
            <v>0</v>
          </cell>
          <cell r="D492">
            <v>37287</v>
          </cell>
        </row>
        <row r="493">
          <cell r="A493">
            <v>0</v>
          </cell>
          <cell r="D493">
            <v>37288</v>
          </cell>
        </row>
        <row r="494">
          <cell r="A494">
            <v>0</v>
          </cell>
          <cell r="D494">
            <v>37289</v>
          </cell>
        </row>
        <row r="495">
          <cell r="A495">
            <v>0</v>
          </cell>
          <cell r="D495">
            <v>37290</v>
          </cell>
        </row>
        <row r="496">
          <cell r="A496">
            <v>0</v>
          </cell>
          <cell r="D496">
            <v>37291</v>
          </cell>
        </row>
        <row r="497">
          <cell r="A497">
            <v>0</v>
          </cell>
          <cell r="D497">
            <v>37292</v>
          </cell>
        </row>
        <row r="498">
          <cell r="A498">
            <v>0</v>
          </cell>
          <cell r="D498">
            <v>37293</v>
          </cell>
        </row>
        <row r="499">
          <cell r="A499">
            <v>0</v>
          </cell>
          <cell r="D499">
            <v>37294</v>
          </cell>
        </row>
        <row r="500">
          <cell r="A500">
            <v>0</v>
          </cell>
          <cell r="D500">
            <v>37295</v>
          </cell>
        </row>
        <row r="501">
          <cell r="A501">
            <v>0</v>
          </cell>
          <cell r="D501">
            <v>37296</v>
          </cell>
        </row>
        <row r="502">
          <cell r="A502">
            <v>0</v>
          </cell>
          <cell r="D502">
            <v>37297</v>
          </cell>
        </row>
        <row r="503">
          <cell r="A503">
            <v>0</v>
          </cell>
          <cell r="D503">
            <v>37298</v>
          </cell>
        </row>
        <row r="504">
          <cell r="A504">
            <v>0</v>
          </cell>
          <cell r="D504">
            <v>37299</v>
          </cell>
        </row>
        <row r="505">
          <cell r="A505">
            <v>0</v>
          </cell>
          <cell r="D505">
            <v>37300</v>
          </cell>
        </row>
        <row r="506">
          <cell r="A506">
            <v>0</v>
          </cell>
          <cell r="D506">
            <v>37301</v>
          </cell>
        </row>
        <row r="507">
          <cell r="A507">
            <v>0</v>
          </cell>
          <cell r="D507">
            <v>37302</v>
          </cell>
        </row>
        <row r="508">
          <cell r="A508">
            <v>0</v>
          </cell>
          <cell r="D508">
            <v>37303</v>
          </cell>
        </row>
        <row r="509">
          <cell r="A509">
            <v>0</v>
          </cell>
          <cell r="D509">
            <v>37304</v>
          </cell>
        </row>
        <row r="510">
          <cell r="A510">
            <v>0</v>
          </cell>
          <cell r="D510">
            <v>37305</v>
          </cell>
        </row>
        <row r="511">
          <cell r="A511">
            <v>0</v>
          </cell>
          <cell r="D511">
            <v>37306</v>
          </cell>
        </row>
        <row r="512">
          <cell r="A512">
            <v>0</v>
          </cell>
          <cell r="D512">
            <v>37307</v>
          </cell>
        </row>
        <row r="513">
          <cell r="A513">
            <v>0</v>
          </cell>
          <cell r="D513">
            <v>37308</v>
          </cell>
        </row>
        <row r="514">
          <cell r="A514">
            <v>0</v>
          </cell>
          <cell r="D514">
            <v>37309</v>
          </cell>
        </row>
        <row r="515">
          <cell r="A515">
            <v>0</v>
          </cell>
          <cell r="D515">
            <v>37310</v>
          </cell>
        </row>
        <row r="516">
          <cell r="A516">
            <v>0</v>
          </cell>
          <cell r="D516">
            <v>37311</v>
          </cell>
        </row>
        <row r="517">
          <cell r="A517">
            <v>0</v>
          </cell>
          <cell r="D517">
            <v>37312</v>
          </cell>
        </row>
        <row r="518">
          <cell r="A518">
            <v>0</v>
          </cell>
          <cell r="D518">
            <v>37313</v>
          </cell>
        </row>
        <row r="519">
          <cell r="A519">
            <v>0</v>
          </cell>
          <cell r="D519">
            <v>37314</v>
          </cell>
        </row>
        <row r="520">
          <cell r="A520">
            <v>0</v>
          </cell>
          <cell r="D520">
            <v>37315</v>
          </cell>
        </row>
        <row r="521">
          <cell r="A521">
            <v>0</v>
          </cell>
          <cell r="D521">
            <v>37316</v>
          </cell>
        </row>
        <row r="522">
          <cell r="A522">
            <v>0</v>
          </cell>
          <cell r="D522">
            <v>37317</v>
          </cell>
        </row>
        <row r="523">
          <cell r="A523">
            <v>0</v>
          </cell>
          <cell r="D523">
            <v>37318</v>
          </cell>
        </row>
        <row r="524">
          <cell r="A524">
            <v>0</v>
          </cell>
          <cell r="D524">
            <v>37319</v>
          </cell>
        </row>
        <row r="525">
          <cell r="A525">
            <v>0</v>
          </cell>
          <cell r="D525">
            <v>37320</v>
          </cell>
        </row>
        <row r="526">
          <cell r="A526">
            <v>0</v>
          </cell>
          <cell r="D526">
            <v>37321</v>
          </cell>
        </row>
        <row r="527">
          <cell r="A527">
            <v>0</v>
          </cell>
          <cell r="D527">
            <v>37322</v>
          </cell>
        </row>
        <row r="528">
          <cell r="A528">
            <v>0</v>
          </cell>
          <cell r="D528">
            <v>37323</v>
          </cell>
        </row>
        <row r="529">
          <cell r="A529">
            <v>0</v>
          </cell>
          <cell r="D529">
            <v>37324</v>
          </cell>
        </row>
        <row r="530">
          <cell r="A530">
            <v>0</v>
          </cell>
          <cell r="D530">
            <v>37325</v>
          </cell>
        </row>
        <row r="531">
          <cell r="A531">
            <v>0</v>
          </cell>
          <cell r="D531">
            <v>37326</v>
          </cell>
        </row>
        <row r="532">
          <cell r="A532">
            <v>0</v>
          </cell>
          <cell r="D532">
            <v>37327</v>
          </cell>
        </row>
        <row r="533">
          <cell r="A533">
            <v>0</v>
          </cell>
          <cell r="D533">
            <v>37328</v>
          </cell>
        </row>
        <row r="534">
          <cell r="A534">
            <v>0</v>
          </cell>
          <cell r="D534">
            <v>37329</v>
          </cell>
        </row>
        <row r="535">
          <cell r="A535">
            <v>0</v>
          </cell>
          <cell r="D535">
            <v>37330</v>
          </cell>
        </row>
        <row r="536">
          <cell r="A536">
            <v>0</v>
          </cell>
          <cell r="D536">
            <v>37331</v>
          </cell>
        </row>
        <row r="537">
          <cell r="A537">
            <v>0</v>
          </cell>
          <cell r="D537">
            <v>37332</v>
          </cell>
        </row>
        <row r="538">
          <cell r="A538">
            <v>0</v>
          </cell>
          <cell r="D538">
            <v>37333</v>
          </cell>
        </row>
        <row r="539">
          <cell r="A539">
            <v>0</v>
          </cell>
          <cell r="D539">
            <v>37334</v>
          </cell>
        </row>
        <row r="540">
          <cell r="A540">
            <v>0</v>
          </cell>
          <cell r="D540">
            <v>37335</v>
          </cell>
        </row>
        <row r="541">
          <cell r="A541">
            <v>0</v>
          </cell>
          <cell r="D541">
            <v>37336</v>
          </cell>
        </row>
        <row r="542">
          <cell r="A542">
            <v>0</v>
          </cell>
          <cell r="D542">
            <v>37337</v>
          </cell>
        </row>
        <row r="543">
          <cell r="A543">
            <v>0</v>
          </cell>
          <cell r="D543">
            <v>37338</v>
          </cell>
        </row>
        <row r="544">
          <cell r="A544">
            <v>0</v>
          </cell>
          <cell r="D544">
            <v>37339</v>
          </cell>
        </row>
        <row r="545">
          <cell r="A545">
            <v>0</v>
          </cell>
          <cell r="D545">
            <v>37340</v>
          </cell>
        </row>
        <row r="546">
          <cell r="A546">
            <v>0</v>
          </cell>
          <cell r="D546">
            <v>37341</v>
          </cell>
        </row>
        <row r="547">
          <cell r="A547">
            <v>0</v>
          </cell>
          <cell r="D547">
            <v>37342</v>
          </cell>
        </row>
        <row r="548">
          <cell r="A548">
            <v>0</v>
          </cell>
          <cell r="D548">
            <v>37343</v>
          </cell>
        </row>
        <row r="549">
          <cell r="A549">
            <v>0</v>
          </cell>
          <cell r="D549">
            <v>37344</v>
          </cell>
        </row>
        <row r="550">
          <cell r="A550">
            <v>0</v>
          </cell>
          <cell r="D550">
            <v>37345</v>
          </cell>
        </row>
        <row r="551">
          <cell r="A551">
            <v>0</v>
          </cell>
          <cell r="D551">
            <v>37346</v>
          </cell>
        </row>
        <row r="552">
          <cell r="A552">
            <v>0</v>
          </cell>
          <cell r="D552">
            <v>37347</v>
          </cell>
        </row>
        <row r="553">
          <cell r="A553">
            <v>0</v>
          </cell>
          <cell r="D553">
            <v>37348</v>
          </cell>
        </row>
        <row r="554">
          <cell r="A554">
            <v>0</v>
          </cell>
          <cell r="D554">
            <v>37349</v>
          </cell>
        </row>
        <row r="555">
          <cell r="A555">
            <v>0</v>
          </cell>
          <cell r="D555">
            <v>37350</v>
          </cell>
        </row>
        <row r="556">
          <cell r="A556">
            <v>0</v>
          </cell>
          <cell r="D556">
            <v>37351</v>
          </cell>
        </row>
        <row r="557">
          <cell r="A557">
            <v>0</v>
          </cell>
          <cell r="D557">
            <v>37352</v>
          </cell>
        </row>
        <row r="558">
          <cell r="A558">
            <v>0</v>
          </cell>
          <cell r="D558">
            <v>37353</v>
          </cell>
        </row>
        <row r="559">
          <cell r="A559">
            <v>0</v>
          </cell>
          <cell r="D559">
            <v>37354</v>
          </cell>
        </row>
        <row r="560">
          <cell r="A560">
            <v>0</v>
          </cell>
          <cell r="D560">
            <v>37355</v>
          </cell>
        </row>
        <row r="561">
          <cell r="A561">
            <v>0</v>
          </cell>
          <cell r="D561">
            <v>37356</v>
          </cell>
        </row>
        <row r="562">
          <cell r="A562">
            <v>0</v>
          </cell>
          <cell r="D562">
            <v>37357</v>
          </cell>
        </row>
        <row r="563">
          <cell r="A563">
            <v>0</v>
          </cell>
          <cell r="D563">
            <v>37358</v>
          </cell>
        </row>
        <row r="564">
          <cell r="A564">
            <v>0</v>
          </cell>
          <cell r="D564">
            <v>37359</v>
          </cell>
        </row>
        <row r="565">
          <cell r="A565">
            <v>0</v>
          </cell>
          <cell r="D565">
            <v>37360</v>
          </cell>
        </row>
        <row r="566">
          <cell r="A566">
            <v>0</v>
          </cell>
          <cell r="D566">
            <v>37361</v>
          </cell>
        </row>
        <row r="567">
          <cell r="A567">
            <v>0</v>
          </cell>
          <cell r="D567">
            <v>37362</v>
          </cell>
        </row>
        <row r="568">
          <cell r="A568">
            <v>0</v>
          </cell>
          <cell r="D568">
            <v>37363</v>
          </cell>
        </row>
        <row r="569">
          <cell r="A569">
            <v>0</v>
          </cell>
          <cell r="D569">
            <v>37364</v>
          </cell>
        </row>
        <row r="570">
          <cell r="A570">
            <v>0</v>
          </cell>
          <cell r="D570">
            <v>37365</v>
          </cell>
        </row>
        <row r="571">
          <cell r="A571">
            <v>0</v>
          </cell>
          <cell r="D571">
            <v>37366</v>
          </cell>
        </row>
        <row r="572">
          <cell r="A572">
            <v>0</v>
          </cell>
          <cell r="D572">
            <v>37367</v>
          </cell>
        </row>
        <row r="573">
          <cell r="A573">
            <v>0</v>
          </cell>
          <cell r="D573">
            <v>37368</v>
          </cell>
        </row>
        <row r="574">
          <cell r="A574">
            <v>0</v>
          </cell>
          <cell r="D574">
            <v>37369</v>
          </cell>
        </row>
        <row r="575">
          <cell r="A575">
            <v>0</v>
          </cell>
          <cell r="D575">
            <v>37370</v>
          </cell>
        </row>
        <row r="576">
          <cell r="A576">
            <v>0</v>
          </cell>
          <cell r="D576">
            <v>37371</v>
          </cell>
        </row>
        <row r="577">
          <cell r="A577">
            <v>0</v>
          </cell>
          <cell r="D577">
            <v>37372</v>
          </cell>
        </row>
        <row r="578">
          <cell r="A578">
            <v>0</v>
          </cell>
          <cell r="D578">
            <v>37373</v>
          </cell>
        </row>
        <row r="579">
          <cell r="A579">
            <v>0</v>
          </cell>
          <cell r="D579">
            <v>37374</v>
          </cell>
        </row>
        <row r="580">
          <cell r="A580">
            <v>0</v>
          </cell>
          <cell r="D580">
            <v>37375</v>
          </cell>
        </row>
        <row r="581">
          <cell r="A581">
            <v>0</v>
          </cell>
          <cell r="D581">
            <v>37376</v>
          </cell>
        </row>
        <row r="582">
          <cell r="A582">
            <v>0</v>
          </cell>
          <cell r="D582">
            <v>37377</v>
          </cell>
        </row>
        <row r="583">
          <cell r="A583">
            <v>0</v>
          </cell>
          <cell r="D583">
            <v>37378</v>
          </cell>
        </row>
        <row r="584">
          <cell r="A584">
            <v>0</v>
          </cell>
          <cell r="D584">
            <v>37379</v>
          </cell>
        </row>
      </sheetData>
      <sheetData sheetId="7">
        <row r="1"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</row>
        <row r="2">
          <cell r="G2" t="str">
            <v>RECEIPTS</v>
          </cell>
        </row>
        <row r="3">
          <cell r="G3" t="str">
            <v>Saskatchewan</v>
          </cell>
        </row>
        <row r="4">
          <cell r="G4" t="str">
            <v>North</v>
          </cell>
          <cell r="H4" t="str">
            <v>South</v>
          </cell>
          <cell r="I4" t="str">
            <v>Total</v>
          </cell>
        </row>
        <row r="5">
          <cell r="E5">
            <v>36617</v>
          </cell>
        </row>
        <row r="6">
          <cell r="E6">
            <v>36618</v>
          </cell>
        </row>
        <row r="7">
          <cell r="E7">
            <v>36619</v>
          </cell>
        </row>
        <row r="8">
          <cell r="E8">
            <v>36620</v>
          </cell>
        </row>
        <row r="9">
          <cell r="E9">
            <v>36621</v>
          </cell>
        </row>
        <row r="10">
          <cell r="E10">
            <v>36622</v>
          </cell>
        </row>
        <row r="11">
          <cell r="E11">
            <v>36623</v>
          </cell>
        </row>
        <row r="12">
          <cell r="E12">
            <v>36624</v>
          </cell>
        </row>
        <row r="13">
          <cell r="E13">
            <v>36625</v>
          </cell>
        </row>
        <row r="14">
          <cell r="E14">
            <v>36626</v>
          </cell>
        </row>
        <row r="15">
          <cell r="E15">
            <v>36627</v>
          </cell>
        </row>
        <row r="16">
          <cell r="E16">
            <v>36628</v>
          </cell>
        </row>
        <row r="17">
          <cell r="E17">
            <v>36629</v>
          </cell>
        </row>
        <row r="18">
          <cell r="E18">
            <v>36630</v>
          </cell>
        </row>
        <row r="19">
          <cell r="E19">
            <v>36631</v>
          </cell>
        </row>
        <row r="20">
          <cell r="E20">
            <v>36632</v>
          </cell>
        </row>
        <row r="21">
          <cell r="E21">
            <v>36633</v>
          </cell>
        </row>
        <row r="22">
          <cell r="E22">
            <v>36634</v>
          </cell>
        </row>
        <row r="23">
          <cell r="E23">
            <v>36635</v>
          </cell>
        </row>
        <row r="24">
          <cell r="E24">
            <v>36636</v>
          </cell>
        </row>
        <row r="25">
          <cell r="E25">
            <v>36637</v>
          </cell>
        </row>
        <row r="26">
          <cell r="E26">
            <v>36638</v>
          </cell>
        </row>
        <row r="27">
          <cell r="E27">
            <v>36639</v>
          </cell>
        </row>
        <row r="28">
          <cell r="E28">
            <v>36640</v>
          </cell>
        </row>
        <row r="29">
          <cell r="E29">
            <v>36641</v>
          </cell>
        </row>
        <row r="30">
          <cell r="E30">
            <v>36642</v>
          </cell>
        </row>
        <row r="31">
          <cell r="E31">
            <v>36643</v>
          </cell>
        </row>
        <row r="32">
          <cell r="E32">
            <v>36644</v>
          </cell>
        </row>
        <row r="33">
          <cell r="E33">
            <v>36645</v>
          </cell>
        </row>
        <row r="34">
          <cell r="E34">
            <v>36646</v>
          </cell>
        </row>
        <row r="35">
          <cell r="E35">
            <v>36647</v>
          </cell>
        </row>
        <row r="36">
          <cell r="E36">
            <v>36648</v>
          </cell>
        </row>
        <row r="37">
          <cell r="E37">
            <v>36649</v>
          </cell>
        </row>
        <row r="38">
          <cell r="E38">
            <v>36650</v>
          </cell>
        </row>
        <row r="39">
          <cell r="E39">
            <v>36651</v>
          </cell>
        </row>
        <row r="40">
          <cell r="E40">
            <v>36652</v>
          </cell>
        </row>
        <row r="41">
          <cell r="E41">
            <v>36653</v>
          </cell>
        </row>
        <row r="42">
          <cell r="E42">
            <v>36654</v>
          </cell>
        </row>
        <row r="43">
          <cell r="E43">
            <v>36655</v>
          </cell>
        </row>
        <row r="44">
          <cell r="E44">
            <v>36656</v>
          </cell>
        </row>
        <row r="45">
          <cell r="E45">
            <v>36657</v>
          </cell>
        </row>
        <row r="46">
          <cell r="E46">
            <v>36658</v>
          </cell>
        </row>
        <row r="47">
          <cell r="E47">
            <v>36659</v>
          </cell>
        </row>
        <row r="48">
          <cell r="E48">
            <v>36660</v>
          </cell>
        </row>
        <row r="49">
          <cell r="E49">
            <v>36661</v>
          </cell>
        </row>
        <row r="50">
          <cell r="E50">
            <v>36662</v>
          </cell>
        </row>
        <row r="51">
          <cell r="E51">
            <v>36663</v>
          </cell>
        </row>
        <row r="52">
          <cell r="E52">
            <v>36664</v>
          </cell>
        </row>
        <row r="53">
          <cell r="E53">
            <v>36665</v>
          </cell>
        </row>
        <row r="54">
          <cell r="E54">
            <v>36666</v>
          </cell>
        </row>
        <row r="55">
          <cell r="E55">
            <v>36667</v>
          </cell>
        </row>
        <row r="56">
          <cell r="E56">
            <v>36668</v>
          </cell>
        </row>
        <row r="57">
          <cell r="E57">
            <v>36669</v>
          </cell>
        </row>
        <row r="58">
          <cell r="E58">
            <v>36670</v>
          </cell>
        </row>
        <row r="59">
          <cell r="E59">
            <v>36671</v>
          </cell>
        </row>
        <row r="60">
          <cell r="E60">
            <v>36672</v>
          </cell>
        </row>
        <row r="61">
          <cell r="E61">
            <v>36673</v>
          </cell>
        </row>
        <row r="62">
          <cell r="E62">
            <v>36674</v>
          </cell>
        </row>
        <row r="63">
          <cell r="E63">
            <v>36675</v>
          </cell>
        </row>
        <row r="64">
          <cell r="E64">
            <v>36676</v>
          </cell>
        </row>
        <row r="65">
          <cell r="E65">
            <v>36677</v>
          </cell>
        </row>
        <row r="66">
          <cell r="E66">
            <v>36678</v>
          </cell>
        </row>
        <row r="67">
          <cell r="E67">
            <v>36679</v>
          </cell>
        </row>
        <row r="68">
          <cell r="E68">
            <v>36680</v>
          </cell>
        </row>
        <row r="69">
          <cell r="E69">
            <v>36681</v>
          </cell>
        </row>
        <row r="70">
          <cell r="E70">
            <v>36682</v>
          </cell>
        </row>
        <row r="71">
          <cell r="E71">
            <v>36683</v>
          </cell>
        </row>
        <row r="72">
          <cell r="E72">
            <v>36684</v>
          </cell>
        </row>
        <row r="73">
          <cell r="E73">
            <v>36685</v>
          </cell>
        </row>
        <row r="74">
          <cell r="E74">
            <v>36686</v>
          </cell>
        </row>
        <row r="75">
          <cell r="E75">
            <v>36687</v>
          </cell>
        </row>
        <row r="76">
          <cell r="E76">
            <v>36688</v>
          </cell>
        </row>
        <row r="77">
          <cell r="E77">
            <v>36689</v>
          </cell>
        </row>
        <row r="78">
          <cell r="E78">
            <v>36690</v>
          </cell>
        </row>
        <row r="79">
          <cell r="E79">
            <v>36691</v>
          </cell>
        </row>
        <row r="80">
          <cell r="E80">
            <v>36692</v>
          </cell>
        </row>
        <row r="81">
          <cell r="E81">
            <v>36693</v>
          </cell>
        </row>
        <row r="82">
          <cell r="E82">
            <v>36694</v>
          </cell>
        </row>
        <row r="83">
          <cell r="E83">
            <v>36695</v>
          </cell>
        </row>
        <row r="84">
          <cell r="E84">
            <v>36696</v>
          </cell>
        </row>
        <row r="85">
          <cell r="E85">
            <v>36697</v>
          </cell>
        </row>
        <row r="86">
          <cell r="E86">
            <v>36698</v>
          </cell>
        </row>
        <row r="87">
          <cell r="E87">
            <v>36699</v>
          </cell>
        </row>
        <row r="88">
          <cell r="E88">
            <v>36700</v>
          </cell>
        </row>
        <row r="89">
          <cell r="E89">
            <v>36701</v>
          </cell>
        </row>
        <row r="90">
          <cell r="E90">
            <v>36702</v>
          </cell>
        </row>
        <row r="91">
          <cell r="E91">
            <v>36703</v>
          </cell>
        </row>
        <row r="92">
          <cell r="E92">
            <v>36704</v>
          </cell>
        </row>
        <row r="93">
          <cell r="E93">
            <v>36705</v>
          </cell>
        </row>
        <row r="94">
          <cell r="E94">
            <v>36706</v>
          </cell>
        </row>
        <row r="95">
          <cell r="E95">
            <v>36707</v>
          </cell>
        </row>
        <row r="96">
          <cell r="E96">
            <v>36708</v>
          </cell>
        </row>
        <row r="97">
          <cell r="E97">
            <v>36709</v>
          </cell>
        </row>
        <row r="98">
          <cell r="E98">
            <v>36710</v>
          </cell>
        </row>
        <row r="99">
          <cell r="E99">
            <v>36711</v>
          </cell>
        </row>
        <row r="100">
          <cell r="E100">
            <v>36712</v>
          </cell>
        </row>
        <row r="101">
          <cell r="E101">
            <v>36713</v>
          </cell>
        </row>
        <row r="102">
          <cell r="E102">
            <v>36714</v>
          </cell>
        </row>
        <row r="103">
          <cell r="E103">
            <v>36715</v>
          </cell>
        </row>
        <row r="104">
          <cell r="E104">
            <v>36716</v>
          </cell>
        </row>
        <row r="105">
          <cell r="E105">
            <v>36717</v>
          </cell>
        </row>
        <row r="106">
          <cell r="E106">
            <v>36718</v>
          </cell>
        </row>
        <row r="107">
          <cell r="E107">
            <v>36719</v>
          </cell>
        </row>
        <row r="108">
          <cell r="E108">
            <v>36720</v>
          </cell>
        </row>
        <row r="109">
          <cell r="E109">
            <v>36721</v>
          </cell>
        </row>
        <row r="110">
          <cell r="E110">
            <v>36722</v>
          </cell>
        </row>
        <row r="111">
          <cell r="E111">
            <v>36723</v>
          </cell>
        </row>
        <row r="112">
          <cell r="E112">
            <v>36724</v>
          </cell>
        </row>
        <row r="113">
          <cell r="E113">
            <v>36725</v>
          </cell>
        </row>
        <row r="114">
          <cell r="E114">
            <v>36726</v>
          </cell>
        </row>
        <row r="115">
          <cell r="E115">
            <v>36727</v>
          </cell>
        </row>
        <row r="116">
          <cell r="E116">
            <v>36728</v>
          </cell>
        </row>
        <row r="117">
          <cell r="E117">
            <v>36729</v>
          </cell>
        </row>
        <row r="118">
          <cell r="E118">
            <v>36730</v>
          </cell>
        </row>
        <row r="119">
          <cell r="E119">
            <v>36731</v>
          </cell>
        </row>
        <row r="120">
          <cell r="E120">
            <v>36732</v>
          </cell>
        </row>
        <row r="121">
          <cell r="E121">
            <v>36733</v>
          </cell>
        </row>
        <row r="122">
          <cell r="E122">
            <v>36734</v>
          </cell>
        </row>
        <row r="123">
          <cell r="E123">
            <v>36735</v>
          </cell>
        </row>
        <row r="124">
          <cell r="E124">
            <v>36736</v>
          </cell>
        </row>
        <row r="125">
          <cell r="E125">
            <v>36737</v>
          </cell>
        </row>
        <row r="126">
          <cell r="E126">
            <v>36738</v>
          </cell>
        </row>
        <row r="127">
          <cell r="E127">
            <v>36739</v>
          </cell>
        </row>
        <row r="128">
          <cell r="E128">
            <v>36740</v>
          </cell>
        </row>
        <row r="129">
          <cell r="E129">
            <v>36741</v>
          </cell>
        </row>
        <row r="130">
          <cell r="E130">
            <v>36742</v>
          </cell>
        </row>
        <row r="131">
          <cell r="E131">
            <v>36743</v>
          </cell>
        </row>
        <row r="132">
          <cell r="E132">
            <v>36744</v>
          </cell>
        </row>
        <row r="133">
          <cell r="E133">
            <v>36745</v>
          </cell>
        </row>
        <row r="134">
          <cell r="E134">
            <v>36746</v>
          </cell>
        </row>
        <row r="135">
          <cell r="E135">
            <v>36747</v>
          </cell>
        </row>
        <row r="136">
          <cell r="E136">
            <v>36748</v>
          </cell>
        </row>
        <row r="137">
          <cell r="E137">
            <v>36749</v>
          </cell>
        </row>
        <row r="138">
          <cell r="E138">
            <v>36750</v>
          </cell>
        </row>
        <row r="139">
          <cell r="E139">
            <v>36751</v>
          </cell>
        </row>
        <row r="140">
          <cell r="E140">
            <v>36752</v>
          </cell>
        </row>
        <row r="141">
          <cell r="E141">
            <v>36753</v>
          </cell>
        </row>
        <row r="142">
          <cell r="E142">
            <v>36754</v>
          </cell>
        </row>
        <row r="143">
          <cell r="E143">
            <v>36755</v>
          </cell>
        </row>
        <row r="144">
          <cell r="E144">
            <v>36756</v>
          </cell>
        </row>
        <row r="145">
          <cell r="E145">
            <v>36757</v>
          </cell>
        </row>
        <row r="146">
          <cell r="E146">
            <v>36758</v>
          </cell>
        </row>
        <row r="147">
          <cell r="E147">
            <v>36759</v>
          </cell>
        </row>
        <row r="148">
          <cell r="E148">
            <v>36760</v>
          </cell>
        </row>
        <row r="149">
          <cell r="E149">
            <v>36761</v>
          </cell>
        </row>
        <row r="150">
          <cell r="E150">
            <v>36762</v>
          </cell>
        </row>
        <row r="151">
          <cell r="E151">
            <v>36763</v>
          </cell>
        </row>
        <row r="152">
          <cell r="E152">
            <v>36764</v>
          </cell>
        </row>
        <row r="153">
          <cell r="E153">
            <v>36765</v>
          </cell>
        </row>
        <row r="154">
          <cell r="E154">
            <v>36766</v>
          </cell>
        </row>
        <row r="155">
          <cell r="E155">
            <v>36767</v>
          </cell>
        </row>
        <row r="156">
          <cell r="E156">
            <v>36768</v>
          </cell>
        </row>
        <row r="157">
          <cell r="E157">
            <v>36769</v>
          </cell>
        </row>
        <row r="158">
          <cell r="E158">
            <v>36770</v>
          </cell>
        </row>
        <row r="159">
          <cell r="E159">
            <v>36771</v>
          </cell>
        </row>
        <row r="160">
          <cell r="E160">
            <v>36772</v>
          </cell>
        </row>
        <row r="161">
          <cell r="E161">
            <v>36773</v>
          </cell>
        </row>
        <row r="162">
          <cell r="E162">
            <v>36774</v>
          </cell>
        </row>
        <row r="163">
          <cell r="E163">
            <v>36775</v>
          </cell>
        </row>
        <row r="164">
          <cell r="E164">
            <v>36776</v>
          </cell>
        </row>
        <row r="165">
          <cell r="E165">
            <v>36777</v>
          </cell>
        </row>
        <row r="166">
          <cell r="E166">
            <v>36778</v>
          </cell>
        </row>
        <row r="167">
          <cell r="E167">
            <v>36779</v>
          </cell>
        </row>
        <row r="168">
          <cell r="E168">
            <v>36780</v>
          </cell>
        </row>
        <row r="169">
          <cell r="E169">
            <v>36781</v>
          </cell>
        </row>
        <row r="170">
          <cell r="E170">
            <v>36782</v>
          </cell>
        </row>
        <row r="171">
          <cell r="E171">
            <v>36783</v>
          </cell>
        </row>
        <row r="172">
          <cell r="E172">
            <v>36784</v>
          </cell>
        </row>
        <row r="173">
          <cell r="E173">
            <v>36785</v>
          </cell>
        </row>
        <row r="174">
          <cell r="E174">
            <v>36786</v>
          </cell>
        </row>
        <row r="175">
          <cell r="E175">
            <v>36787</v>
          </cell>
        </row>
        <row r="176">
          <cell r="E176">
            <v>36788</v>
          </cell>
        </row>
        <row r="177">
          <cell r="E177">
            <v>36789</v>
          </cell>
        </row>
        <row r="178">
          <cell r="E178">
            <v>36790</v>
          </cell>
        </row>
        <row r="179">
          <cell r="E179">
            <v>36791</v>
          </cell>
        </row>
        <row r="180">
          <cell r="E180">
            <v>36792</v>
          </cell>
        </row>
        <row r="181">
          <cell r="E181">
            <v>36793</v>
          </cell>
        </row>
        <row r="182">
          <cell r="E182">
            <v>36794</v>
          </cell>
        </row>
        <row r="183">
          <cell r="E183">
            <v>36795</v>
          </cell>
        </row>
        <row r="184">
          <cell r="E184">
            <v>36796</v>
          </cell>
        </row>
        <row r="185">
          <cell r="E185">
            <v>36797</v>
          </cell>
        </row>
        <row r="186">
          <cell r="E186">
            <v>36798</v>
          </cell>
        </row>
        <row r="187">
          <cell r="E187">
            <v>36799</v>
          </cell>
        </row>
        <row r="188">
          <cell r="E188">
            <v>36800</v>
          </cell>
        </row>
        <row r="189">
          <cell r="E189">
            <v>36801</v>
          </cell>
        </row>
        <row r="190">
          <cell r="E190">
            <v>36802</v>
          </cell>
        </row>
        <row r="191">
          <cell r="E191">
            <v>36803</v>
          </cell>
        </row>
        <row r="192">
          <cell r="E192">
            <v>36804</v>
          </cell>
        </row>
        <row r="193">
          <cell r="E193">
            <v>36805</v>
          </cell>
        </row>
        <row r="194">
          <cell r="E194">
            <v>36806</v>
          </cell>
        </row>
        <row r="195">
          <cell r="E195">
            <v>36807</v>
          </cell>
        </row>
        <row r="196">
          <cell r="E196">
            <v>36808</v>
          </cell>
        </row>
        <row r="197">
          <cell r="E197">
            <v>36809</v>
          </cell>
        </row>
        <row r="198">
          <cell r="E198">
            <v>36810</v>
          </cell>
        </row>
        <row r="199">
          <cell r="E199">
            <v>36811</v>
          </cell>
        </row>
        <row r="200">
          <cell r="E200">
            <v>36812</v>
          </cell>
        </row>
        <row r="201">
          <cell r="E201">
            <v>36813</v>
          </cell>
        </row>
        <row r="202">
          <cell r="E202">
            <v>36814</v>
          </cell>
        </row>
        <row r="203">
          <cell r="E203">
            <v>36815</v>
          </cell>
        </row>
        <row r="204">
          <cell r="E204">
            <v>36816</v>
          </cell>
        </row>
        <row r="205">
          <cell r="E205">
            <v>36817</v>
          </cell>
        </row>
        <row r="206">
          <cell r="E206">
            <v>36818</v>
          </cell>
        </row>
        <row r="207">
          <cell r="E207">
            <v>36819</v>
          </cell>
        </row>
        <row r="208">
          <cell r="E208">
            <v>36820</v>
          </cell>
        </row>
        <row r="209">
          <cell r="E209">
            <v>36821</v>
          </cell>
        </row>
        <row r="210">
          <cell r="E210">
            <v>36822</v>
          </cell>
        </row>
        <row r="211">
          <cell r="E211">
            <v>36823</v>
          </cell>
        </row>
        <row r="212">
          <cell r="E212">
            <v>36824</v>
          </cell>
        </row>
        <row r="213">
          <cell r="E213">
            <v>36825</v>
          </cell>
        </row>
        <row r="214">
          <cell r="E214">
            <v>36826</v>
          </cell>
        </row>
        <row r="215">
          <cell r="E215">
            <v>36827</v>
          </cell>
        </row>
        <row r="216">
          <cell r="E216">
            <v>36828</v>
          </cell>
        </row>
        <row r="217">
          <cell r="E217">
            <v>36829</v>
          </cell>
        </row>
        <row r="218">
          <cell r="E218">
            <v>36830</v>
          </cell>
        </row>
        <row r="219">
          <cell r="E219">
            <v>36831</v>
          </cell>
        </row>
        <row r="220">
          <cell r="E220">
            <v>36832</v>
          </cell>
        </row>
        <row r="221">
          <cell r="E221">
            <v>36833</v>
          </cell>
        </row>
        <row r="222">
          <cell r="E222">
            <v>36834</v>
          </cell>
        </row>
        <row r="223">
          <cell r="E223">
            <v>36835</v>
          </cell>
        </row>
        <row r="224">
          <cell r="E224">
            <v>36836</v>
          </cell>
        </row>
        <row r="225">
          <cell r="E225">
            <v>36837</v>
          </cell>
        </row>
        <row r="226">
          <cell r="E226">
            <v>36838</v>
          </cell>
        </row>
        <row r="227">
          <cell r="E227">
            <v>36839</v>
          </cell>
        </row>
        <row r="228">
          <cell r="E228">
            <v>36840</v>
          </cell>
        </row>
        <row r="229">
          <cell r="E229">
            <v>36841</v>
          </cell>
        </row>
        <row r="230">
          <cell r="E230">
            <v>36842</v>
          </cell>
        </row>
        <row r="231">
          <cell r="E231">
            <v>36843</v>
          </cell>
        </row>
        <row r="232">
          <cell r="E232">
            <v>36844</v>
          </cell>
        </row>
        <row r="233">
          <cell r="E233">
            <v>36845</v>
          </cell>
        </row>
        <row r="234">
          <cell r="E234">
            <v>36846</v>
          </cell>
        </row>
        <row r="235">
          <cell r="E235">
            <v>36847</v>
          </cell>
        </row>
        <row r="236">
          <cell r="E236">
            <v>36848</v>
          </cell>
        </row>
        <row r="237">
          <cell r="E237">
            <v>36849</v>
          </cell>
        </row>
        <row r="238">
          <cell r="E238">
            <v>36850</v>
          </cell>
        </row>
        <row r="239">
          <cell r="E239">
            <v>36851</v>
          </cell>
        </row>
        <row r="240">
          <cell r="E240">
            <v>36852</v>
          </cell>
        </row>
        <row r="241">
          <cell r="E241">
            <v>36853</v>
          </cell>
        </row>
        <row r="242">
          <cell r="E242">
            <v>36854</v>
          </cell>
        </row>
        <row r="243">
          <cell r="E243">
            <v>36855</v>
          </cell>
        </row>
        <row r="244">
          <cell r="E244">
            <v>36856</v>
          </cell>
        </row>
        <row r="245">
          <cell r="E245">
            <v>36857</v>
          </cell>
        </row>
        <row r="246">
          <cell r="E246">
            <v>36858</v>
          </cell>
        </row>
        <row r="247">
          <cell r="E247">
            <v>36859</v>
          </cell>
        </row>
        <row r="248">
          <cell r="E248">
            <v>36860</v>
          </cell>
        </row>
        <row r="249">
          <cell r="E249">
            <v>36861</v>
          </cell>
        </row>
        <row r="250">
          <cell r="E250">
            <v>36862</v>
          </cell>
        </row>
        <row r="251">
          <cell r="E251">
            <v>36863</v>
          </cell>
        </row>
        <row r="252">
          <cell r="E252">
            <v>36864</v>
          </cell>
        </row>
        <row r="253">
          <cell r="E253">
            <v>36865</v>
          </cell>
        </row>
        <row r="254">
          <cell r="E254">
            <v>36866</v>
          </cell>
        </row>
        <row r="255">
          <cell r="E255">
            <v>36867</v>
          </cell>
        </row>
        <row r="256">
          <cell r="E256">
            <v>36868</v>
          </cell>
        </row>
        <row r="257">
          <cell r="E257">
            <v>36869</v>
          </cell>
        </row>
        <row r="258">
          <cell r="E258">
            <v>36870</v>
          </cell>
          <cell r="G258">
            <v>256</v>
          </cell>
          <cell r="H258">
            <v>336</v>
          </cell>
          <cell r="I258">
            <v>592</v>
          </cell>
        </row>
        <row r="259">
          <cell r="E259">
            <v>36871</v>
          </cell>
          <cell r="G259">
            <v>260</v>
          </cell>
          <cell r="H259">
            <v>340</v>
          </cell>
          <cell r="I259">
            <v>600</v>
          </cell>
        </row>
        <row r="260">
          <cell r="E260">
            <v>36872</v>
          </cell>
          <cell r="G260">
            <v>262</v>
          </cell>
          <cell r="H260">
            <v>340</v>
          </cell>
          <cell r="I260">
            <v>602</v>
          </cell>
        </row>
        <row r="261">
          <cell r="E261">
            <v>36873</v>
          </cell>
          <cell r="G261">
            <v>258</v>
          </cell>
          <cell r="H261">
            <v>344</v>
          </cell>
          <cell r="I261">
            <v>602</v>
          </cell>
        </row>
        <row r="262">
          <cell r="E262">
            <v>36874</v>
          </cell>
          <cell r="I262">
            <v>0</v>
          </cell>
        </row>
        <row r="263">
          <cell r="E263">
            <v>36875</v>
          </cell>
          <cell r="G263">
            <v>252</v>
          </cell>
          <cell r="H263">
            <v>339</v>
          </cell>
          <cell r="I263">
            <v>591</v>
          </cell>
        </row>
        <row r="264">
          <cell r="E264">
            <v>36876</v>
          </cell>
          <cell r="I264">
            <v>0</v>
          </cell>
        </row>
        <row r="265">
          <cell r="E265">
            <v>36877</v>
          </cell>
          <cell r="G265">
            <v>250</v>
          </cell>
          <cell r="H265">
            <v>341</v>
          </cell>
          <cell r="I265">
            <v>591</v>
          </cell>
        </row>
        <row r="266">
          <cell r="E266">
            <v>36878</v>
          </cell>
          <cell r="G266">
            <v>253</v>
          </cell>
          <cell r="H266">
            <v>339</v>
          </cell>
          <cell r="I266">
            <v>592</v>
          </cell>
        </row>
        <row r="267">
          <cell r="E267">
            <v>36879</v>
          </cell>
          <cell r="G267">
            <v>258</v>
          </cell>
          <cell r="H267">
            <v>347</v>
          </cell>
          <cell r="I267">
            <v>605</v>
          </cell>
        </row>
        <row r="268">
          <cell r="E268">
            <v>36880</v>
          </cell>
          <cell r="G268">
            <v>259</v>
          </cell>
          <cell r="H268">
            <v>311</v>
          </cell>
          <cell r="I268">
            <v>570</v>
          </cell>
        </row>
        <row r="269">
          <cell r="E269">
            <v>36881</v>
          </cell>
          <cell r="G269">
            <v>254</v>
          </cell>
          <cell r="H269">
            <v>343</v>
          </cell>
          <cell r="I269">
            <v>597</v>
          </cell>
        </row>
        <row r="270">
          <cell r="E270">
            <v>36882</v>
          </cell>
          <cell r="I270">
            <v>0</v>
          </cell>
        </row>
        <row r="271">
          <cell r="E271">
            <v>36883</v>
          </cell>
          <cell r="I271">
            <v>0</v>
          </cell>
        </row>
        <row r="272">
          <cell r="E272">
            <v>36884</v>
          </cell>
          <cell r="I272">
            <v>0</v>
          </cell>
        </row>
        <row r="273">
          <cell r="E273">
            <v>36885</v>
          </cell>
          <cell r="I273">
            <v>0</v>
          </cell>
        </row>
        <row r="274">
          <cell r="E274">
            <v>36886</v>
          </cell>
          <cell r="G274">
            <v>261</v>
          </cell>
          <cell r="H274">
            <v>339</v>
          </cell>
          <cell r="I274">
            <v>600</v>
          </cell>
        </row>
        <row r="275">
          <cell r="E275">
            <v>36887</v>
          </cell>
          <cell r="G275">
            <v>268</v>
          </cell>
          <cell r="H275">
            <v>344</v>
          </cell>
          <cell r="I275">
            <v>612</v>
          </cell>
        </row>
        <row r="276">
          <cell r="E276">
            <v>36888</v>
          </cell>
          <cell r="G276">
            <v>266</v>
          </cell>
          <cell r="H276">
            <v>347</v>
          </cell>
          <cell r="I276">
            <v>613</v>
          </cell>
        </row>
        <row r="277">
          <cell r="E277">
            <v>36889</v>
          </cell>
          <cell r="I277">
            <v>0</v>
          </cell>
        </row>
        <row r="278">
          <cell r="E278">
            <v>36890</v>
          </cell>
          <cell r="I278">
            <v>0</v>
          </cell>
        </row>
        <row r="279">
          <cell r="E279">
            <v>36891</v>
          </cell>
          <cell r="I279">
            <v>0</v>
          </cell>
        </row>
        <row r="280">
          <cell r="E280">
            <v>36892</v>
          </cell>
          <cell r="I280">
            <v>0</v>
          </cell>
        </row>
        <row r="281">
          <cell r="E281">
            <v>36893</v>
          </cell>
          <cell r="G281">
            <v>271</v>
          </cell>
          <cell r="H281">
            <v>340</v>
          </cell>
          <cell r="I281">
            <v>611</v>
          </cell>
        </row>
        <row r="282">
          <cell r="E282">
            <v>36894</v>
          </cell>
          <cell r="G282">
            <v>276</v>
          </cell>
          <cell r="H282">
            <v>326</v>
          </cell>
          <cell r="I282">
            <v>602</v>
          </cell>
        </row>
        <row r="283">
          <cell r="E283">
            <v>36895</v>
          </cell>
          <cell r="G283">
            <v>278</v>
          </cell>
          <cell r="H283">
            <v>341</v>
          </cell>
          <cell r="I283">
            <v>619</v>
          </cell>
        </row>
        <row r="284">
          <cell r="E284">
            <v>36896</v>
          </cell>
          <cell r="I284">
            <v>0</v>
          </cell>
        </row>
        <row r="285">
          <cell r="E285">
            <v>36897</v>
          </cell>
          <cell r="I285">
            <v>0</v>
          </cell>
        </row>
        <row r="286">
          <cell r="E286">
            <v>36898</v>
          </cell>
          <cell r="G286">
            <v>277</v>
          </cell>
          <cell r="H286">
            <v>345</v>
          </cell>
          <cell r="I286">
            <v>622</v>
          </cell>
        </row>
        <row r="287">
          <cell r="E287">
            <v>36899</v>
          </cell>
          <cell r="G287">
            <v>273</v>
          </cell>
          <cell r="H287">
            <v>344</v>
          </cell>
          <cell r="I287">
            <v>617</v>
          </cell>
        </row>
        <row r="288">
          <cell r="E288">
            <v>36900</v>
          </cell>
          <cell r="G288">
            <v>273</v>
          </cell>
          <cell r="H288">
            <v>341</v>
          </cell>
          <cell r="I288">
            <v>614</v>
          </cell>
        </row>
        <row r="289">
          <cell r="E289">
            <v>36901</v>
          </cell>
          <cell r="G289">
            <v>274</v>
          </cell>
          <cell r="H289">
            <v>341</v>
          </cell>
          <cell r="I289">
            <v>615</v>
          </cell>
        </row>
        <row r="290">
          <cell r="E290">
            <v>36902</v>
          </cell>
          <cell r="G290">
            <v>276</v>
          </cell>
          <cell r="H290">
            <v>347</v>
          </cell>
          <cell r="I290">
            <v>623</v>
          </cell>
        </row>
        <row r="291">
          <cell r="E291">
            <v>36903</v>
          </cell>
          <cell r="I291">
            <v>0</v>
          </cell>
        </row>
        <row r="292">
          <cell r="E292">
            <v>36904</v>
          </cell>
          <cell r="I292">
            <v>0</v>
          </cell>
        </row>
        <row r="293">
          <cell r="E293">
            <v>36905</v>
          </cell>
          <cell r="G293">
            <v>267</v>
          </cell>
          <cell r="H293">
            <v>338</v>
          </cell>
          <cell r="I293">
            <v>605</v>
          </cell>
        </row>
        <row r="294">
          <cell r="E294">
            <v>36906</v>
          </cell>
          <cell r="G294">
            <v>273</v>
          </cell>
          <cell r="H294">
            <v>342</v>
          </cell>
          <cell r="I294">
            <v>615</v>
          </cell>
        </row>
        <row r="295">
          <cell r="E295">
            <v>36907</v>
          </cell>
          <cell r="G295">
            <v>266</v>
          </cell>
          <cell r="H295">
            <v>348</v>
          </cell>
          <cell r="I295">
            <v>614</v>
          </cell>
        </row>
        <row r="296">
          <cell r="E296">
            <v>36908</v>
          </cell>
          <cell r="G296">
            <v>269</v>
          </cell>
          <cell r="H296">
            <v>346</v>
          </cell>
          <cell r="I296">
            <v>615</v>
          </cell>
        </row>
        <row r="297">
          <cell r="E297">
            <v>36909</v>
          </cell>
          <cell r="G297">
            <v>264</v>
          </cell>
          <cell r="H297">
            <v>348</v>
          </cell>
          <cell r="I297">
            <v>612</v>
          </cell>
        </row>
        <row r="298">
          <cell r="E298">
            <v>36910</v>
          </cell>
          <cell r="I298">
            <v>0</v>
          </cell>
        </row>
        <row r="299">
          <cell r="E299">
            <v>36911</v>
          </cell>
          <cell r="I299">
            <v>0</v>
          </cell>
        </row>
        <row r="300">
          <cell r="E300">
            <v>36912</v>
          </cell>
          <cell r="G300">
            <v>266</v>
          </cell>
          <cell r="H300">
            <v>350</v>
          </cell>
          <cell r="I300">
            <v>616</v>
          </cell>
        </row>
        <row r="301">
          <cell r="E301">
            <v>36913</v>
          </cell>
          <cell r="G301">
            <v>260</v>
          </cell>
          <cell r="H301">
            <v>346</v>
          </cell>
          <cell r="I301">
            <v>606</v>
          </cell>
        </row>
        <row r="302">
          <cell r="E302">
            <v>36914</v>
          </cell>
          <cell r="G302">
            <v>268</v>
          </cell>
          <cell r="H302">
            <v>353</v>
          </cell>
          <cell r="I302">
            <v>621</v>
          </cell>
        </row>
        <row r="303">
          <cell r="E303">
            <v>36915</v>
          </cell>
          <cell r="G303">
            <v>267</v>
          </cell>
          <cell r="H303">
            <v>348</v>
          </cell>
          <cell r="I303">
            <v>615</v>
          </cell>
        </row>
        <row r="304">
          <cell r="E304">
            <v>36916</v>
          </cell>
          <cell r="G304">
            <v>273</v>
          </cell>
          <cell r="H304">
            <v>350</v>
          </cell>
          <cell r="I304">
            <v>623</v>
          </cell>
        </row>
        <row r="305">
          <cell r="E305">
            <v>36917</v>
          </cell>
          <cell r="I305">
            <v>0</v>
          </cell>
        </row>
        <row r="306">
          <cell r="E306">
            <v>36918</v>
          </cell>
          <cell r="I306">
            <v>0</v>
          </cell>
        </row>
        <row r="307">
          <cell r="E307">
            <v>36919</v>
          </cell>
          <cell r="G307">
            <v>272</v>
          </cell>
          <cell r="H307">
            <v>349</v>
          </cell>
          <cell r="I307">
            <v>621</v>
          </cell>
        </row>
        <row r="308">
          <cell r="E308">
            <v>36920</v>
          </cell>
          <cell r="G308">
            <v>274</v>
          </cell>
          <cell r="H308">
            <v>356</v>
          </cell>
          <cell r="I308">
            <v>630</v>
          </cell>
        </row>
        <row r="309">
          <cell r="E309">
            <v>36921</v>
          </cell>
          <cell r="G309">
            <v>282</v>
          </cell>
          <cell r="H309">
            <v>357</v>
          </cell>
          <cell r="I309">
            <v>639</v>
          </cell>
        </row>
        <row r="310">
          <cell r="E310">
            <v>36922</v>
          </cell>
          <cell r="G310">
            <v>328</v>
          </cell>
          <cell r="H310">
            <v>357</v>
          </cell>
          <cell r="I310">
            <v>685</v>
          </cell>
        </row>
        <row r="311">
          <cell r="E311">
            <v>36923</v>
          </cell>
          <cell r="G311">
            <v>283</v>
          </cell>
          <cell r="H311">
            <v>354</v>
          </cell>
          <cell r="I311">
            <v>637</v>
          </cell>
        </row>
        <row r="312">
          <cell r="E312">
            <v>36924</v>
          </cell>
          <cell r="I312">
            <v>0</v>
          </cell>
        </row>
        <row r="313">
          <cell r="E313">
            <v>36925</v>
          </cell>
          <cell r="I313">
            <v>0</v>
          </cell>
        </row>
        <row r="314">
          <cell r="E314">
            <v>36926</v>
          </cell>
          <cell r="G314">
            <v>284</v>
          </cell>
          <cell r="H314">
            <v>356</v>
          </cell>
          <cell r="I314">
            <v>640</v>
          </cell>
        </row>
        <row r="315">
          <cell r="E315">
            <v>36927</v>
          </cell>
          <cell r="G315">
            <v>284</v>
          </cell>
          <cell r="H315">
            <v>355</v>
          </cell>
          <cell r="I315">
            <v>639</v>
          </cell>
        </row>
        <row r="316">
          <cell r="E316">
            <v>36928</v>
          </cell>
          <cell r="G316">
            <v>285</v>
          </cell>
          <cell r="H316">
            <v>354</v>
          </cell>
          <cell r="I316">
            <v>639</v>
          </cell>
        </row>
        <row r="317">
          <cell r="E317">
            <v>36929</v>
          </cell>
          <cell r="G317">
            <v>294</v>
          </cell>
          <cell r="H317">
            <v>352</v>
          </cell>
          <cell r="I317">
            <v>646</v>
          </cell>
        </row>
        <row r="318">
          <cell r="E318">
            <v>36930</v>
          </cell>
          <cell r="G318">
            <v>285</v>
          </cell>
          <cell r="H318">
            <v>354</v>
          </cell>
          <cell r="I318">
            <v>639</v>
          </cell>
        </row>
        <row r="319">
          <cell r="E319">
            <v>36931</v>
          </cell>
          <cell r="I319">
            <v>0</v>
          </cell>
        </row>
        <row r="320">
          <cell r="E320">
            <v>36932</v>
          </cell>
          <cell r="G320">
            <v>279</v>
          </cell>
          <cell r="H320">
            <v>352</v>
          </cell>
          <cell r="I320">
            <v>631</v>
          </cell>
        </row>
        <row r="321">
          <cell r="E321">
            <v>36933</v>
          </cell>
          <cell r="G321">
            <v>278</v>
          </cell>
          <cell r="H321">
            <v>349</v>
          </cell>
          <cell r="I321">
            <v>627</v>
          </cell>
        </row>
        <row r="322">
          <cell r="E322">
            <v>36934</v>
          </cell>
          <cell r="G322">
            <v>277</v>
          </cell>
          <cell r="H322">
            <v>347</v>
          </cell>
          <cell r="I322">
            <v>624</v>
          </cell>
        </row>
        <row r="323">
          <cell r="E323">
            <v>36935</v>
          </cell>
          <cell r="G323">
            <v>293</v>
          </cell>
          <cell r="H323">
            <v>340</v>
          </cell>
          <cell r="I323">
            <v>633</v>
          </cell>
        </row>
        <row r="324">
          <cell r="E324">
            <v>36936</v>
          </cell>
          <cell r="G324">
            <v>279</v>
          </cell>
          <cell r="H324">
            <v>346</v>
          </cell>
          <cell r="I324">
            <v>625</v>
          </cell>
        </row>
        <row r="325">
          <cell r="E325">
            <v>36937</v>
          </cell>
          <cell r="I325">
            <v>0</v>
          </cell>
        </row>
        <row r="326">
          <cell r="E326">
            <v>36938</v>
          </cell>
          <cell r="I326">
            <v>0</v>
          </cell>
        </row>
        <row r="327">
          <cell r="E327">
            <v>36939</v>
          </cell>
          <cell r="I327">
            <v>0</v>
          </cell>
        </row>
        <row r="328">
          <cell r="E328">
            <v>36940</v>
          </cell>
          <cell r="G328">
            <v>278</v>
          </cell>
          <cell r="H328">
            <v>338</v>
          </cell>
          <cell r="I328">
            <v>616</v>
          </cell>
        </row>
        <row r="329">
          <cell r="E329">
            <v>36941</v>
          </cell>
          <cell r="G329">
            <v>278</v>
          </cell>
          <cell r="H329">
            <v>338</v>
          </cell>
          <cell r="I329">
            <v>616</v>
          </cell>
        </row>
        <row r="330">
          <cell r="E330">
            <v>36942</v>
          </cell>
          <cell r="G330">
            <v>278</v>
          </cell>
          <cell r="H330">
            <v>340</v>
          </cell>
          <cell r="I330">
            <v>618</v>
          </cell>
        </row>
        <row r="331">
          <cell r="E331">
            <v>36943</v>
          </cell>
          <cell r="G331">
            <v>281</v>
          </cell>
          <cell r="H331">
            <v>342</v>
          </cell>
          <cell r="I331">
            <v>623</v>
          </cell>
        </row>
        <row r="332">
          <cell r="E332">
            <v>36944</v>
          </cell>
          <cell r="G332">
            <v>280</v>
          </cell>
          <cell r="H332">
            <v>341</v>
          </cell>
          <cell r="I332">
            <v>621</v>
          </cell>
        </row>
        <row r="333">
          <cell r="E333">
            <v>36945</v>
          </cell>
          <cell r="I333">
            <v>0</v>
          </cell>
        </row>
        <row r="334">
          <cell r="E334">
            <v>36946</v>
          </cell>
          <cell r="I334">
            <v>0</v>
          </cell>
        </row>
        <row r="335">
          <cell r="E335">
            <v>36947</v>
          </cell>
          <cell r="G335">
            <v>278</v>
          </cell>
          <cell r="H335">
            <v>337</v>
          </cell>
          <cell r="I335">
            <v>615</v>
          </cell>
        </row>
        <row r="336">
          <cell r="E336">
            <v>36948</v>
          </cell>
          <cell r="G336">
            <v>275</v>
          </cell>
          <cell r="H336">
            <v>332</v>
          </cell>
          <cell r="I336">
            <v>607</v>
          </cell>
        </row>
        <row r="337">
          <cell r="E337">
            <v>36949</v>
          </cell>
          <cell r="G337">
            <v>274</v>
          </cell>
          <cell r="H337">
            <v>332</v>
          </cell>
          <cell r="I337">
            <v>606</v>
          </cell>
        </row>
        <row r="338">
          <cell r="E338">
            <v>36950</v>
          </cell>
          <cell r="G338">
            <v>259</v>
          </cell>
          <cell r="H338">
            <v>341</v>
          </cell>
          <cell r="I338">
            <v>600</v>
          </cell>
        </row>
        <row r="339">
          <cell r="E339">
            <v>36951</v>
          </cell>
          <cell r="G339">
            <v>276</v>
          </cell>
          <cell r="H339">
            <v>343</v>
          </cell>
          <cell r="I339">
            <v>619</v>
          </cell>
        </row>
        <row r="340">
          <cell r="E340">
            <v>36952</v>
          </cell>
          <cell r="I340">
            <v>0</v>
          </cell>
        </row>
        <row r="341">
          <cell r="E341">
            <v>36953</v>
          </cell>
          <cell r="I341">
            <v>0</v>
          </cell>
        </row>
        <row r="342">
          <cell r="E342">
            <v>36954</v>
          </cell>
          <cell r="G342">
            <v>283</v>
          </cell>
          <cell r="H342">
            <v>329</v>
          </cell>
          <cell r="I342">
            <v>612</v>
          </cell>
        </row>
        <row r="343">
          <cell r="E343">
            <v>36955</v>
          </cell>
          <cell r="G343">
            <v>281</v>
          </cell>
          <cell r="H343">
            <v>329</v>
          </cell>
          <cell r="I343">
            <v>610</v>
          </cell>
        </row>
        <row r="344">
          <cell r="E344">
            <v>36956</v>
          </cell>
          <cell r="G344">
            <v>277</v>
          </cell>
          <cell r="H344">
            <v>329</v>
          </cell>
          <cell r="I344">
            <v>606</v>
          </cell>
        </row>
        <row r="345">
          <cell r="E345">
            <v>36957</v>
          </cell>
          <cell r="G345">
            <v>277</v>
          </cell>
          <cell r="H345">
            <v>329</v>
          </cell>
          <cell r="I345">
            <v>606</v>
          </cell>
        </row>
        <row r="346">
          <cell r="E346">
            <v>36958</v>
          </cell>
          <cell r="G346">
            <v>280</v>
          </cell>
          <cell r="H346">
            <v>324</v>
          </cell>
          <cell r="I346">
            <v>604</v>
          </cell>
        </row>
        <row r="347">
          <cell r="E347">
            <v>36959</v>
          </cell>
          <cell r="I347">
            <v>0</v>
          </cell>
        </row>
        <row r="348">
          <cell r="E348">
            <v>36960</v>
          </cell>
          <cell r="I348">
            <v>0</v>
          </cell>
        </row>
        <row r="349">
          <cell r="E349">
            <v>36961</v>
          </cell>
          <cell r="G349">
            <v>288</v>
          </cell>
          <cell r="H349">
            <v>322</v>
          </cell>
          <cell r="I349">
            <v>610</v>
          </cell>
        </row>
        <row r="350">
          <cell r="E350">
            <v>36962</v>
          </cell>
          <cell r="G350">
            <v>279</v>
          </cell>
          <cell r="H350">
            <v>326</v>
          </cell>
          <cell r="I350">
            <v>605</v>
          </cell>
        </row>
        <row r="351">
          <cell r="E351">
            <v>36963</v>
          </cell>
          <cell r="G351">
            <v>288</v>
          </cell>
          <cell r="H351">
            <v>328</v>
          </cell>
          <cell r="I351">
            <v>616</v>
          </cell>
        </row>
        <row r="352">
          <cell r="E352">
            <v>36964</v>
          </cell>
          <cell r="G352">
            <v>290</v>
          </cell>
          <cell r="H352">
            <v>331</v>
          </cell>
          <cell r="I352">
            <v>621</v>
          </cell>
        </row>
        <row r="353">
          <cell r="E353">
            <v>36965</v>
          </cell>
          <cell r="G353">
            <v>289</v>
          </cell>
          <cell r="H353">
            <v>335</v>
          </cell>
          <cell r="I353">
            <v>624</v>
          </cell>
        </row>
        <row r="354">
          <cell r="E354">
            <v>36966</v>
          </cell>
          <cell r="I354">
            <v>0</v>
          </cell>
        </row>
        <row r="355">
          <cell r="E355">
            <v>36967</v>
          </cell>
          <cell r="I355">
            <v>0</v>
          </cell>
        </row>
        <row r="356">
          <cell r="E356">
            <v>36968</v>
          </cell>
          <cell r="I356">
            <v>0</v>
          </cell>
        </row>
        <row r="357">
          <cell r="E357">
            <v>36969</v>
          </cell>
          <cell r="G357">
            <v>289</v>
          </cell>
          <cell r="H357">
            <v>341</v>
          </cell>
          <cell r="I357">
            <v>630</v>
          </cell>
        </row>
        <row r="358">
          <cell r="E358">
            <v>36970</v>
          </cell>
          <cell r="G358">
            <v>289</v>
          </cell>
          <cell r="H358">
            <v>336</v>
          </cell>
          <cell r="I358">
            <v>625</v>
          </cell>
        </row>
        <row r="359">
          <cell r="E359">
            <v>36971</v>
          </cell>
          <cell r="G359">
            <v>287</v>
          </cell>
          <cell r="H359">
            <v>343</v>
          </cell>
          <cell r="I359">
            <v>630</v>
          </cell>
        </row>
        <row r="360">
          <cell r="E360">
            <v>36972</v>
          </cell>
          <cell r="G360">
            <v>287</v>
          </cell>
          <cell r="H360">
            <v>346</v>
          </cell>
          <cell r="I360">
            <v>633</v>
          </cell>
        </row>
        <row r="361">
          <cell r="E361">
            <v>36973</v>
          </cell>
          <cell r="I361">
            <v>0</v>
          </cell>
        </row>
        <row r="362">
          <cell r="E362">
            <v>36974</v>
          </cell>
          <cell r="G362">
            <v>285</v>
          </cell>
          <cell r="H362">
            <v>350</v>
          </cell>
          <cell r="I362">
            <v>635</v>
          </cell>
        </row>
        <row r="363">
          <cell r="E363">
            <v>36975</v>
          </cell>
          <cell r="I363">
            <v>0</v>
          </cell>
        </row>
        <row r="364">
          <cell r="E364">
            <v>36976</v>
          </cell>
          <cell r="G364">
            <v>283</v>
          </cell>
          <cell r="H364">
            <v>349</v>
          </cell>
          <cell r="I364">
            <v>632</v>
          </cell>
        </row>
        <row r="365">
          <cell r="E365">
            <v>36977</v>
          </cell>
          <cell r="G365">
            <v>284</v>
          </cell>
          <cell r="H365">
            <v>353</v>
          </cell>
          <cell r="I365">
            <v>637</v>
          </cell>
        </row>
        <row r="366">
          <cell r="E366">
            <v>36978</v>
          </cell>
          <cell r="G366">
            <v>284</v>
          </cell>
          <cell r="H366">
            <v>352</v>
          </cell>
          <cell r="I366">
            <v>636</v>
          </cell>
        </row>
        <row r="367">
          <cell r="E367">
            <v>36979</v>
          </cell>
          <cell r="I367">
            <v>0</v>
          </cell>
        </row>
        <row r="368">
          <cell r="E368">
            <v>36980</v>
          </cell>
          <cell r="G368">
            <v>289</v>
          </cell>
          <cell r="H368">
            <v>350</v>
          </cell>
          <cell r="I368">
            <v>639</v>
          </cell>
        </row>
        <row r="369">
          <cell r="E369">
            <v>36981</v>
          </cell>
          <cell r="G369">
            <v>290</v>
          </cell>
          <cell r="H369">
            <v>349</v>
          </cell>
          <cell r="I369">
            <v>639</v>
          </cell>
        </row>
        <row r="370">
          <cell r="E370">
            <v>36982</v>
          </cell>
          <cell r="G370">
            <v>288</v>
          </cell>
          <cell r="H370">
            <v>336</v>
          </cell>
          <cell r="I370">
            <v>624</v>
          </cell>
        </row>
        <row r="371">
          <cell r="E371">
            <v>36983</v>
          </cell>
          <cell r="G371">
            <v>289</v>
          </cell>
          <cell r="H371">
            <v>331</v>
          </cell>
          <cell r="I371">
            <v>620</v>
          </cell>
        </row>
        <row r="372">
          <cell r="E372">
            <v>36984</v>
          </cell>
          <cell r="I372">
            <v>0</v>
          </cell>
        </row>
        <row r="373">
          <cell r="E373">
            <v>36985</v>
          </cell>
          <cell r="G373">
            <v>292</v>
          </cell>
          <cell r="H373">
            <v>341</v>
          </cell>
          <cell r="I373">
            <v>633</v>
          </cell>
        </row>
        <row r="374">
          <cell r="E374">
            <v>36986</v>
          </cell>
          <cell r="G374">
            <v>290</v>
          </cell>
          <cell r="H374">
            <v>341</v>
          </cell>
          <cell r="I374">
            <v>631</v>
          </cell>
        </row>
        <row r="375">
          <cell r="E375">
            <v>36987</v>
          </cell>
          <cell r="I375">
            <v>0</v>
          </cell>
        </row>
        <row r="376">
          <cell r="E376">
            <v>36988</v>
          </cell>
          <cell r="I376">
            <v>0</v>
          </cell>
        </row>
        <row r="377">
          <cell r="E377">
            <v>36989</v>
          </cell>
          <cell r="I377">
            <v>0</v>
          </cell>
        </row>
        <row r="378">
          <cell r="E378">
            <v>36990</v>
          </cell>
          <cell r="G378">
            <v>283</v>
          </cell>
          <cell r="H378">
            <v>341</v>
          </cell>
          <cell r="I378">
            <v>624</v>
          </cell>
        </row>
        <row r="379">
          <cell r="E379">
            <v>36991</v>
          </cell>
          <cell r="G379">
            <v>287</v>
          </cell>
          <cell r="H379">
            <v>342</v>
          </cell>
          <cell r="I379">
            <v>629</v>
          </cell>
        </row>
        <row r="380">
          <cell r="E380">
            <v>36992</v>
          </cell>
          <cell r="G380">
            <v>287</v>
          </cell>
          <cell r="H380">
            <v>280</v>
          </cell>
          <cell r="I380">
            <v>567</v>
          </cell>
        </row>
        <row r="381">
          <cell r="E381">
            <v>36993</v>
          </cell>
          <cell r="I381">
            <v>0</v>
          </cell>
        </row>
        <row r="382">
          <cell r="E382">
            <v>36994</v>
          </cell>
          <cell r="I382">
            <v>0</v>
          </cell>
        </row>
        <row r="383">
          <cell r="E383">
            <v>36995</v>
          </cell>
          <cell r="I383">
            <v>0</v>
          </cell>
        </row>
        <row r="384">
          <cell r="E384">
            <v>36996</v>
          </cell>
          <cell r="I384">
            <v>0</v>
          </cell>
        </row>
        <row r="385">
          <cell r="E385">
            <v>36997</v>
          </cell>
          <cell r="G385">
            <v>285</v>
          </cell>
          <cell r="H385">
            <v>278</v>
          </cell>
          <cell r="I385">
            <v>563</v>
          </cell>
        </row>
        <row r="386">
          <cell r="E386">
            <v>36998</v>
          </cell>
          <cell r="I386">
            <v>0</v>
          </cell>
        </row>
        <row r="387">
          <cell r="E387">
            <v>36999</v>
          </cell>
          <cell r="G387">
            <v>286</v>
          </cell>
          <cell r="H387">
            <v>281</v>
          </cell>
          <cell r="I387">
            <v>567</v>
          </cell>
        </row>
        <row r="388">
          <cell r="E388">
            <v>37000</v>
          </cell>
          <cell r="G388">
            <v>289</v>
          </cell>
          <cell r="H388">
            <v>280</v>
          </cell>
          <cell r="I388">
            <v>569</v>
          </cell>
        </row>
        <row r="389">
          <cell r="E389">
            <v>37001</v>
          </cell>
          <cell r="I389">
            <v>0</v>
          </cell>
        </row>
        <row r="390">
          <cell r="E390">
            <v>37002</v>
          </cell>
          <cell r="G390">
            <v>294</v>
          </cell>
          <cell r="H390">
            <v>287</v>
          </cell>
          <cell r="I390">
            <v>581</v>
          </cell>
        </row>
        <row r="391">
          <cell r="E391">
            <v>37003</v>
          </cell>
          <cell r="I391">
            <v>0</v>
          </cell>
        </row>
        <row r="392">
          <cell r="E392">
            <v>37004</v>
          </cell>
          <cell r="G392">
            <v>252</v>
          </cell>
          <cell r="H392">
            <v>269</v>
          </cell>
          <cell r="I392">
            <v>521</v>
          </cell>
        </row>
        <row r="393">
          <cell r="E393">
            <v>37005</v>
          </cell>
          <cell r="I393">
            <v>0</v>
          </cell>
        </row>
        <row r="394">
          <cell r="E394">
            <v>37006</v>
          </cell>
          <cell r="G394">
            <v>266</v>
          </cell>
          <cell r="H394">
            <v>328</v>
          </cell>
          <cell r="I394">
            <v>594</v>
          </cell>
        </row>
        <row r="395">
          <cell r="E395">
            <v>37007</v>
          </cell>
          <cell r="G395">
            <v>265</v>
          </cell>
          <cell r="H395">
            <v>327</v>
          </cell>
          <cell r="I395">
            <v>592</v>
          </cell>
        </row>
        <row r="396">
          <cell r="E396">
            <v>37008</v>
          </cell>
          <cell r="I396">
            <v>0</v>
          </cell>
        </row>
        <row r="397">
          <cell r="E397">
            <v>37009</v>
          </cell>
          <cell r="I397">
            <v>0</v>
          </cell>
        </row>
        <row r="398">
          <cell r="E398">
            <v>37010</v>
          </cell>
          <cell r="G398">
            <v>303</v>
          </cell>
          <cell r="H398">
            <v>329</v>
          </cell>
          <cell r="I398">
            <v>632</v>
          </cell>
        </row>
        <row r="399">
          <cell r="E399">
            <v>37011</v>
          </cell>
          <cell r="G399">
            <v>293</v>
          </cell>
          <cell r="H399">
            <v>329</v>
          </cell>
          <cell r="I399">
            <v>622</v>
          </cell>
        </row>
        <row r="400">
          <cell r="E400">
            <v>37012</v>
          </cell>
          <cell r="G400">
            <v>282</v>
          </cell>
          <cell r="H400">
            <v>312</v>
          </cell>
          <cell r="I400">
            <v>594</v>
          </cell>
        </row>
        <row r="401">
          <cell r="E401">
            <v>37013</v>
          </cell>
          <cell r="I401">
            <v>0</v>
          </cell>
        </row>
        <row r="402">
          <cell r="E402">
            <v>37014</v>
          </cell>
          <cell r="G402">
            <v>291</v>
          </cell>
          <cell r="H402">
            <v>333</v>
          </cell>
          <cell r="I402">
            <v>624</v>
          </cell>
        </row>
        <row r="403">
          <cell r="E403">
            <v>37015</v>
          </cell>
          <cell r="I403">
            <v>0</v>
          </cell>
        </row>
        <row r="404">
          <cell r="E404">
            <v>37016</v>
          </cell>
          <cell r="I404">
            <v>0</v>
          </cell>
        </row>
        <row r="405">
          <cell r="E405">
            <v>37017</v>
          </cell>
          <cell r="G405">
            <v>296</v>
          </cell>
          <cell r="H405">
            <v>315</v>
          </cell>
          <cell r="I405">
            <v>611</v>
          </cell>
        </row>
        <row r="406">
          <cell r="E406">
            <v>37018</v>
          </cell>
          <cell r="I406">
            <v>0</v>
          </cell>
        </row>
        <row r="407">
          <cell r="E407">
            <v>37019</v>
          </cell>
          <cell r="G407">
            <v>291</v>
          </cell>
          <cell r="H407">
            <v>309</v>
          </cell>
          <cell r="I407">
            <v>600</v>
          </cell>
        </row>
        <row r="408">
          <cell r="E408">
            <v>37020</v>
          </cell>
          <cell r="G408">
            <v>290</v>
          </cell>
          <cell r="H408">
            <v>317</v>
          </cell>
          <cell r="I408">
            <v>607</v>
          </cell>
        </row>
        <row r="409">
          <cell r="E409">
            <v>37021</v>
          </cell>
          <cell r="G409">
            <v>297</v>
          </cell>
          <cell r="H409">
            <v>317</v>
          </cell>
          <cell r="I409">
            <v>614</v>
          </cell>
        </row>
        <row r="410">
          <cell r="E410">
            <v>37022</v>
          </cell>
          <cell r="I410">
            <v>0</v>
          </cell>
        </row>
        <row r="411">
          <cell r="E411">
            <v>37023</v>
          </cell>
          <cell r="G411">
            <v>292</v>
          </cell>
          <cell r="H411">
            <v>321</v>
          </cell>
          <cell r="I411">
            <v>613</v>
          </cell>
        </row>
        <row r="412">
          <cell r="E412">
            <v>37024</v>
          </cell>
          <cell r="I412">
            <v>0</v>
          </cell>
        </row>
        <row r="413">
          <cell r="E413">
            <v>37025</v>
          </cell>
          <cell r="G413">
            <v>291</v>
          </cell>
          <cell r="H413">
            <v>333</v>
          </cell>
          <cell r="I413">
            <v>624</v>
          </cell>
        </row>
        <row r="414">
          <cell r="E414">
            <v>37026</v>
          </cell>
          <cell r="I414">
            <v>0</v>
          </cell>
        </row>
        <row r="415">
          <cell r="E415">
            <v>37027</v>
          </cell>
          <cell r="G415">
            <v>283</v>
          </cell>
          <cell r="H415">
            <v>341</v>
          </cell>
          <cell r="I415">
            <v>624</v>
          </cell>
        </row>
        <row r="416">
          <cell r="E416">
            <v>37028</v>
          </cell>
          <cell r="I416">
            <v>0</v>
          </cell>
        </row>
        <row r="417">
          <cell r="E417">
            <v>37029</v>
          </cell>
          <cell r="I417">
            <v>0</v>
          </cell>
        </row>
        <row r="418">
          <cell r="E418">
            <v>37030</v>
          </cell>
          <cell r="I418">
            <v>0</v>
          </cell>
        </row>
        <row r="419">
          <cell r="E419">
            <v>37031</v>
          </cell>
          <cell r="I419">
            <v>0</v>
          </cell>
        </row>
        <row r="420">
          <cell r="E420">
            <v>37032</v>
          </cell>
          <cell r="I420">
            <v>0</v>
          </cell>
        </row>
        <row r="421">
          <cell r="E421">
            <v>37033</v>
          </cell>
          <cell r="G421">
            <v>288</v>
          </cell>
          <cell r="H421">
            <v>430</v>
          </cell>
          <cell r="I421">
            <v>718</v>
          </cell>
        </row>
        <row r="422">
          <cell r="E422">
            <v>37034</v>
          </cell>
          <cell r="G422">
            <v>286</v>
          </cell>
          <cell r="H422">
            <v>345</v>
          </cell>
          <cell r="I422">
            <v>631</v>
          </cell>
        </row>
        <row r="423">
          <cell r="E423">
            <v>37035</v>
          </cell>
          <cell r="G423">
            <v>286</v>
          </cell>
          <cell r="H423">
            <v>339</v>
          </cell>
          <cell r="I423">
            <v>625</v>
          </cell>
        </row>
        <row r="424">
          <cell r="E424">
            <v>37036</v>
          </cell>
          <cell r="I424">
            <v>0</v>
          </cell>
        </row>
        <row r="425">
          <cell r="E425">
            <v>37037</v>
          </cell>
          <cell r="I425">
            <v>0</v>
          </cell>
        </row>
        <row r="426">
          <cell r="E426">
            <v>37038</v>
          </cell>
          <cell r="G426">
            <v>283</v>
          </cell>
          <cell r="H426">
            <v>346</v>
          </cell>
          <cell r="I426">
            <v>629</v>
          </cell>
        </row>
        <row r="427">
          <cell r="E427">
            <v>37039</v>
          </cell>
          <cell r="G427">
            <v>273</v>
          </cell>
          <cell r="H427">
            <v>342</v>
          </cell>
          <cell r="I427">
            <v>615</v>
          </cell>
        </row>
        <row r="428">
          <cell r="E428">
            <v>37040</v>
          </cell>
          <cell r="G428">
            <v>275</v>
          </cell>
          <cell r="H428">
            <v>351</v>
          </cell>
          <cell r="I428">
            <v>626</v>
          </cell>
        </row>
        <row r="429">
          <cell r="E429">
            <v>37041</v>
          </cell>
          <cell r="I429">
            <v>0</v>
          </cell>
        </row>
        <row r="430">
          <cell r="E430">
            <v>37042</v>
          </cell>
          <cell r="G430">
            <v>281</v>
          </cell>
          <cell r="H430">
            <v>345</v>
          </cell>
          <cell r="I430">
            <v>626</v>
          </cell>
        </row>
        <row r="431">
          <cell r="E431">
            <v>37043</v>
          </cell>
          <cell r="I431">
            <v>0</v>
          </cell>
        </row>
        <row r="432">
          <cell r="E432">
            <v>37044</v>
          </cell>
          <cell r="I432">
            <v>0</v>
          </cell>
        </row>
        <row r="433">
          <cell r="E433">
            <v>37045</v>
          </cell>
          <cell r="I433">
            <v>0</v>
          </cell>
        </row>
        <row r="434">
          <cell r="E434">
            <v>37046</v>
          </cell>
          <cell r="G434">
            <v>281</v>
          </cell>
          <cell r="H434">
            <v>350</v>
          </cell>
          <cell r="I434">
            <v>631</v>
          </cell>
        </row>
        <row r="435">
          <cell r="E435">
            <v>37047</v>
          </cell>
          <cell r="I435">
            <v>0</v>
          </cell>
        </row>
        <row r="436">
          <cell r="E436">
            <v>37048</v>
          </cell>
          <cell r="I436">
            <v>0</v>
          </cell>
        </row>
        <row r="437">
          <cell r="E437">
            <v>37049</v>
          </cell>
          <cell r="G437">
            <v>277</v>
          </cell>
          <cell r="H437">
            <v>350</v>
          </cell>
          <cell r="I437">
            <v>627</v>
          </cell>
        </row>
        <row r="438">
          <cell r="E438">
            <v>37050</v>
          </cell>
          <cell r="I438">
            <v>0</v>
          </cell>
        </row>
        <row r="439">
          <cell r="E439">
            <v>37051</v>
          </cell>
          <cell r="I439">
            <v>0</v>
          </cell>
        </row>
        <row r="440">
          <cell r="E440">
            <v>37052</v>
          </cell>
          <cell r="I440">
            <v>0</v>
          </cell>
        </row>
        <row r="441">
          <cell r="E441">
            <v>37053</v>
          </cell>
          <cell r="G441">
            <v>285</v>
          </cell>
          <cell r="H441">
            <v>347</v>
          </cell>
          <cell r="I441">
            <v>632</v>
          </cell>
        </row>
        <row r="442">
          <cell r="E442">
            <v>37054</v>
          </cell>
          <cell r="I442">
            <v>0</v>
          </cell>
        </row>
        <row r="443">
          <cell r="E443">
            <v>37055</v>
          </cell>
          <cell r="I443">
            <v>0</v>
          </cell>
        </row>
        <row r="444">
          <cell r="E444">
            <v>37056</v>
          </cell>
          <cell r="G444">
            <v>286</v>
          </cell>
          <cell r="H444">
            <v>349</v>
          </cell>
          <cell r="I444">
            <v>635</v>
          </cell>
        </row>
        <row r="445">
          <cell r="E445">
            <v>37057</v>
          </cell>
          <cell r="I445">
            <v>0</v>
          </cell>
        </row>
        <row r="446">
          <cell r="E446">
            <v>37058</v>
          </cell>
          <cell r="I446">
            <v>0</v>
          </cell>
        </row>
        <row r="447">
          <cell r="E447">
            <v>37059</v>
          </cell>
          <cell r="G447">
            <v>289</v>
          </cell>
          <cell r="H447">
            <v>342</v>
          </cell>
          <cell r="I447">
            <v>631</v>
          </cell>
        </row>
        <row r="448">
          <cell r="E448">
            <v>37060</v>
          </cell>
          <cell r="G448">
            <v>286</v>
          </cell>
          <cell r="H448">
            <v>349</v>
          </cell>
          <cell r="I448">
            <v>635</v>
          </cell>
        </row>
        <row r="449">
          <cell r="E449">
            <v>37061</v>
          </cell>
          <cell r="G449">
            <v>284</v>
          </cell>
          <cell r="H449">
            <v>343</v>
          </cell>
          <cell r="I449">
            <v>627</v>
          </cell>
        </row>
        <row r="450">
          <cell r="E450">
            <v>37062</v>
          </cell>
          <cell r="I450">
            <v>0</v>
          </cell>
        </row>
        <row r="451">
          <cell r="E451">
            <v>37063</v>
          </cell>
          <cell r="G451">
            <v>277</v>
          </cell>
          <cell r="H451">
            <v>344</v>
          </cell>
          <cell r="I451">
            <v>621</v>
          </cell>
        </row>
        <row r="452">
          <cell r="E452">
            <v>37064</v>
          </cell>
          <cell r="I452">
            <v>0</v>
          </cell>
        </row>
        <row r="453">
          <cell r="E453">
            <v>37065</v>
          </cell>
          <cell r="I453">
            <v>0</v>
          </cell>
        </row>
        <row r="454">
          <cell r="E454">
            <v>37066</v>
          </cell>
          <cell r="G454">
            <v>288</v>
          </cell>
          <cell r="H454">
            <v>346</v>
          </cell>
          <cell r="I454">
            <v>634</v>
          </cell>
        </row>
        <row r="455">
          <cell r="E455">
            <v>37067</v>
          </cell>
          <cell r="G455">
            <v>278</v>
          </cell>
          <cell r="H455">
            <v>347</v>
          </cell>
          <cell r="I455">
            <v>625</v>
          </cell>
        </row>
        <row r="456">
          <cell r="E456">
            <v>37068</v>
          </cell>
          <cell r="G456">
            <v>279</v>
          </cell>
          <cell r="H456">
            <v>344</v>
          </cell>
          <cell r="I456">
            <v>623</v>
          </cell>
        </row>
        <row r="457">
          <cell r="E457">
            <v>37069</v>
          </cell>
          <cell r="G457">
            <v>280</v>
          </cell>
          <cell r="H457">
            <v>347</v>
          </cell>
          <cell r="I457">
            <v>627</v>
          </cell>
        </row>
        <row r="458">
          <cell r="E458">
            <v>37070</v>
          </cell>
          <cell r="G458">
            <v>283</v>
          </cell>
          <cell r="H458">
            <v>341</v>
          </cell>
          <cell r="I458">
            <v>624</v>
          </cell>
        </row>
        <row r="459">
          <cell r="E459">
            <v>37071</v>
          </cell>
          <cell r="I459">
            <v>0</v>
          </cell>
        </row>
        <row r="460">
          <cell r="E460">
            <v>37072</v>
          </cell>
          <cell r="I460">
            <v>0</v>
          </cell>
        </row>
        <row r="461">
          <cell r="E461">
            <v>37073</v>
          </cell>
          <cell r="I461">
            <v>0</v>
          </cell>
        </row>
        <row r="462">
          <cell r="E462">
            <v>37074</v>
          </cell>
          <cell r="G462">
            <v>281</v>
          </cell>
          <cell r="H462">
            <v>343</v>
          </cell>
          <cell r="I462">
            <v>624</v>
          </cell>
        </row>
        <row r="463">
          <cell r="E463">
            <v>37075</v>
          </cell>
          <cell r="I463">
            <v>0</v>
          </cell>
        </row>
        <row r="464">
          <cell r="E464">
            <v>37076</v>
          </cell>
          <cell r="G464">
            <v>272</v>
          </cell>
          <cell r="H464">
            <v>1115</v>
          </cell>
          <cell r="I464">
            <v>1387</v>
          </cell>
        </row>
        <row r="465">
          <cell r="E465">
            <v>37077</v>
          </cell>
          <cell r="G465">
            <v>278</v>
          </cell>
          <cell r="H465">
            <v>332</v>
          </cell>
          <cell r="I465">
            <v>610</v>
          </cell>
        </row>
        <row r="466">
          <cell r="E466">
            <v>37078</v>
          </cell>
          <cell r="I466">
            <v>0</v>
          </cell>
        </row>
        <row r="467">
          <cell r="E467">
            <v>37079</v>
          </cell>
          <cell r="I467">
            <v>0</v>
          </cell>
        </row>
        <row r="468">
          <cell r="E468">
            <v>37080</v>
          </cell>
          <cell r="G468">
            <v>278</v>
          </cell>
          <cell r="H468">
            <v>346</v>
          </cell>
          <cell r="I468">
            <v>624</v>
          </cell>
        </row>
        <row r="469">
          <cell r="E469">
            <v>37081</v>
          </cell>
          <cell r="G469">
            <v>278</v>
          </cell>
          <cell r="H469">
            <v>344</v>
          </cell>
          <cell r="I469">
            <v>622</v>
          </cell>
        </row>
        <row r="470">
          <cell r="E470">
            <v>37082</v>
          </cell>
          <cell r="G470">
            <v>277</v>
          </cell>
          <cell r="H470">
            <v>367</v>
          </cell>
          <cell r="I470">
            <v>644</v>
          </cell>
        </row>
        <row r="471">
          <cell r="E471">
            <v>37083</v>
          </cell>
          <cell r="G471">
            <v>277</v>
          </cell>
          <cell r="H471">
            <v>349</v>
          </cell>
          <cell r="I471">
            <v>626</v>
          </cell>
        </row>
        <row r="472">
          <cell r="E472">
            <v>37084</v>
          </cell>
          <cell r="G472">
            <v>277</v>
          </cell>
          <cell r="H472">
            <v>349</v>
          </cell>
          <cell r="I472">
            <v>626</v>
          </cell>
        </row>
        <row r="473">
          <cell r="E473">
            <v>37085</v>
          </cell>
          <cell r="I473">
            <v>0</v>
          </cell>
        </row>
        <row r="474">
          <cell r="E474">
            <v>37086</v>
          </cell>
          <cell r="I474">
            <v>0</v>
          </cell>
        </row>
        <row r="475">
          <cell r="E475">
            <v>37087</v>
          </cell>
          <cell r="G475">
            <v>277</v>
          </cell>
          <cell r="H475">
            <v>350</v>
          </cell>
          <cell r="I475">
            <v>627</v>
          </cell>
        </row>
        <row r="476">
          <cell r="E476">
            <v>37088</v>
          </cell>
          <cell r="G476">
            <v>280</v>
          </cell>
          <cell r="H476">
            <v>351</v>
          </cell>
          <cell r="I476">
            <v>631</v>
          </cell>
        </row>
        <row r="477">
          <cell r="E477">
            <v>37089</v>
          </cell>
          <cell r="G477">
            <v>276</v>
          </cell>
          <cell r="H477">
            <v>351</v>
          </cell>
          <cell r="I477">
            <v>627</v>
          </cell>
        </row>
        <row r="478">
          <cell r="E478">
            <v>37090</v>
          </cell>
          <cell r="G478">
            <v>281</v>
          </cell>
          <cell r="H478">
            <v>346</v>
          </cell>
          <cell r="I478">
            <v>627</v>
          </cell>
        </row>
        <row r="479">
          <cell r="E479">
            <v>37091</v>
          </cell>
          <cell r="G479">
            <v>279</v>
          </cell>
          <cell r="H479">
            <v>358</v>
          </cell>
          <cell r="I479">
            <v>637</v>
          </cell>
        </row>
        <row r="480">
          <cell r="E480">
            <v>37092</v>
          </cell>
          <cell r="I480">
            <v>634</v>
          </cell>
        </row>
        <row r="481">
          <cell r="E481">
            <v>37093</v>
          </cell>
          <cell r="I481">
            <v>0</v>
          </cell>
        </row>
        <row r="482">
          <cell r="E482">
            <v>37094</v>
          </cell>
          <cell r="G482">
            <v>283</v>
          </cell>
          <cell r="H482">
            <v>351</v>
          </cell>
          <cell r="I482">
            <v>634</v>
          </cell>
        </row>
        <row r="483">
          <cell r="E483">
            <v>37095</v>
          </cell>
          <cell r="G483">
            <v>304</v>
          </cell>
          <cell r="H483">
            <v>346</v>
          </cell>
          <cell r="I483">
            <v>650</v>
          </cell>
        </row>
        <row r="484">
          <cell r="E484">
            <v>37096</v>
          </cell>
          <cell r="G484">
            <v>278</v>
          </cell>
          <cell r="H484">
            <v>348</v>
          </cell>
          <cell r="I484">
            <v>626</v>
          </cell>
        </row>
        <row r="485">
          <cell r="E485">
            <v>37097</v>
          </cell>
          <cell r="G485">
            <v>261</v>
          </cell>
          <cell r="H485">
            <v>334</v>
          </cell>
          <cell r="I485">
            <v>595</v>
          </cell>
        </row>
        <row r="486">
          <cell r="E486">
            <v>37098</v>
          </cell>
          <cell r="I486">
            <v>0</v>
          </cell>
        </row>
        <row r="487">
          <cell r="E487">
            <v>37099</v>
          </cell>
          <cell r="I487">
            <v>0</v>
          </cell>
        </row>
        <row r="488">
          <cell r="E488">
            <v>37100</v>
          </cell>
          <cell r="I488">
            <v>0</v>
          </cell>
        </row>
        <row r="489">
          <cell r="E489">
            <v>37101</v>
          </cell>
          <cell r="I489">
            <v>0</v>
          </cell>
        </row>
        <row r="490">
          <cell r="E490">
            <v>37102</v>
          </cell>
          <cell r="G490">
            <v>268</v>
          </cell>
          <cell r="H490">
            <v>336</v>
          </cell>
          <cell r="I490">
            <v>604</v>
          </cell>
        </row>
        <row r="491">
          <cell r="E491">
            <v>37103</v>
          </cell>
          <cell r="G491">
            <v>276</v>
          </cell>
          <cell r="H491">
            <v>342</v>
          </cell>
          <cell r="I491">
            <v>618</v>
          </cell>
        </row>
        <row r="492">
          <cell r="E492">
            <v>37104</v>
          </cell>
          <cell r="G492">
            <v>271</v>
          </cell>
          <cell r="H492">
            <v>351</v>
          </cell>
          <cell r="I492">
            <v>622</v>
          </cell>
        </row>
        <row r="493">
          <cell r="E493">
            <v>37105</v>
          </cell>
          <cell r="G493">
            <v>277</v>
          </cell>
          <cell r="H493">
            <v>353</v>
          </cell>
          <cell r="I493">
            <v>630</v>
          </cell>
        </row>
        <row r="494">
          <cell r="E494">
            <v>37106</v>
          </cell>
          <cell r="I494">
            <v>0</v>
          </cell>
        </row>
        <row r="495">
          <cell r="E495">
            <v>37107</v>
          </cell>
          <cell r="I495">
            <v>0</v>
          </cell>
        </row>
        <row r="496">
          <cell r="E496">
            <v>37108</v>
          </cell>
          <cell r="I496">
            <v>0</v>
          </cell>
        </row>
        <row r="497">
          <cell r="E497">
            <v>37109</v>
          </cell>
          <cell r="G497">
            <v>275</v>
          </cell>
          <cell r="H497">
            <v>344</v>
          </cell>
          <cell r="I497">
            <v>619</v>
          </cell>
        </row>
        <row r="498">
          <cell r="E498">
            <v>37110</v>
          </cell>
          <cell r="G498">
            <v>274</v>
          </cell>
          <cell r="H498">
            <v>341</v>
          </cell>
          <cell r="I498">
            <v>615</v>
          </cell>
        </row>
        <row r="499">
          <cell r="E499">
            <v>37111</v>
          </cell>
          <cell r="I499">
            <v>0</v>
          </cell>
        </row>
        <row r="500">
          <cell r="E500">
            <v>37112</v>
          </cell>
          <cell r="G500">
            <v>273</v>
          </cell>
          <cell r="H500">
            <v>351</v>
          </cell>
          <cell r="I500">
            <v>624</v>
          </cell>
        </row>
        <row r="501">
          <cell r="E501">
            <v>37113</v>
          </cell>
          <cell r="I501">
            <v>0</v>
          </cell>
        </row>
        <row r="502">
          <cell r="E502">
            <v>37114</v>
          </cell>
          <cell r="I502">
            <v>0</v>
          </cell>
        </row>
        <row r="503">
          <cell r="E503">
            <v>37115</v>
          </cell>
          <cell r="G503">
            <v>280</v>
          </cell>
          <cell r="H503">
            <v>343</v>
          </cell>
          <cell r="I503">
            <v>623</v>
          </cell>
        </row>
        <row r="504">
          <cell r="E504">
            <v>37116</v>
          </cell>
          <cell r="G504">
            <v>267</v>
          </cell>
          <cell r="H504">
            <v>321</v>
          </cell>
          <cell r="I504">
            <v>588</v>
          </cell>
        </row>
        <row r="505">
          <cell r="E505">
            <v>37117</v>
          </cell>
          <cell r="G505">
            <v>274</v>
          </cell>
          <cell r="H505">
            <v>342</v>
          </cell>
          <cell r="I505">
            <v>616</v>
          </cell>
        </row>
        <row r="506">
          <cell r="E506">
            <v>37118</v>
          </cell>
          <cell r="G506">
            <v>272</v>
          </cell>
          <cell r="H506">
            <v>347</v>
          </cell>
          <cell r="I506">
            <v>619</v>
          </cell>
        </row>
        <row r="507">
          <cell r="E507">
            <v>37119</v>
          </cell>
          <cell r="G507">
            <v>274</v>
          </cell>
          <cell r="H507">
            <v>350</v>
          </cell>
          <cell r="I507">
            <v>624</v>
          </cell>
        </row>
        <row r="508">
          <cell r="E508">
            <v>37120</v>
          </cell>
          <cell r="I508">
            <v>0</v>
          </cell>
        </row>
        <row r="509">
          <cell r="E509">
            <v>37121</v>
          </cell>
          <cell r="I509">
            <v>0</v>
          </cell>
        </row>
        <row r="510">
          <cell r="E510">
            <v>37122</v>
          </cell>
          <cell r="G510">
            <v>273</v>
          </cell>
          <cell r="H510">
            <v>344</v>
          </cell>
          <cell r="I510">
            <v>617</v>
          </cell>
        </row>
        <row r="511">
          <cell r="E511">
            <v>37123</v>
          </cell>
          <cell r="I511">
            <v>0</v>
          </cell>
        </row>
        <row r="512">
          <cell r="E512">
            <v>37124</v>
          </cell>
          <cell r="G512">
            <v>281</v>
          </cell>
          <cell r="H512">
            <v>349</v>
          </cell>
          <cell r="I512">
            <v>630</v>
          </cell>
        </row>
        <row r="513">
          <cell r="E513">
            <v>37125</v>
          </cell>
          <cell r="I513">
            <v>0</v>
          </cell>
        </row>
        <row r="514">
          <cell r="E514">
            <v>37126</v>
          </cell>
          <cell r="I514">
            <v>0</v>
          </cell>
        </row>
        <row r="515">
          <cell r="E515">
            <v>37127</v>
          </cell>
          <cell r="I515">
            <v>0</v>
          </cell>
        </row>
        <row r="516">
          <cell r="E516">
            <v>37128</v>
          </cell>
          <cell r="I516">
            <v>0</v>
          </cell>
        </row>
        <row r="517">
          <cell r="E517">
            <v>37129</v>
          </cell>
          <cell r="G517">
            <v>279</v>
          </cell>
          <cell r="H517">
            <v>357</v>
          </cell>
          <cell r="I517">
            <v>636</v>
          </cell>
        </row>
        <row r="518">
          <cell r="E518">
            <v>37130</v>
          </cell>
          <cell r="G518">
            <v>248</v>
          </cell>
          <cell r="H518">
            <v>361</v>
          </cell>
          <cell r="I518">
            <v>609</v>
          </cell>
        </row>
        <row r="519">
          <cell r="E519">
            <v>37131</v>
          </cell>
          <cell r="G519">
            <v>241</v>
          </cell>
          <cell r="H519">
            <v>335</v>
          </cell>
          <cell r="I519">
            <v>576</v>
          </cell>
        </row>
        <row r="520">
          <cell r="E520">
            <v>37132</v>
          </cell>
          <cell r="G520">
            <v>270</v>
          </cell>
          <cell r="H520">
            <v>345</v>
          </cell>
          <cell r="I520">
            <v>615</v>
          </cell>
        </row>
        <row r="521">
          <cell r="E521">
            <v>37133</v>
          </cell>
          <cell r="I521">
            <v>0</v>
          </cell>
        </row>
        <row r="522">
          <cell r="E522">
            <v>37134</v>
          </cell>
          <cell r="I522">
            <v>0</v>
          </cell>
        </row>
        <row r="523">
          <cell r="E523">
            <v>37135</v>
          </cell>
          <cell r="I523">
            <v>0</v>
          </cell>
        </row>
        <row r="524">
          <cell r="E524">
            <v>37136</v>
          </cell>
          <cell r="I524">
            <v>0</v>
          </cell>
        </row>
        <row r="525">
          <cell r="E525">
            <v>37137</v>
          </cell>
          <cell r="I525">
            <v>0</v>
          </cell>
        </row>
        <row r="526">
          <cell r="E526">
            <v>37138</v>
          </cell>
          <cell r="I526">
            <v>0</v>
          </cell>
        </row>
        <row r="527">
          <cell r="E527">
            <v>37139</v>
          </cell>
          <cell r="I527">
            <v>0</v>
          </cell>
        </row>
        <row r="528">
          <cell r="E528">
            <v>37140</v>
          </cell>
          <cell r="I528">
            <v>0</v>
          </cell>
        </row>
        <row r="529">
          <cell r="E529">
            <v>37141</v>
          </cell>
          <cell r="I529">
            <v>0</v>
          </cell>
        </row>
        <row r="530">
          <cell r="E530">
            <v>37142</v>
          </cell>
          <cell r="I530">
            <v>0</v>
          </cell>
        </row>
        <row r="531">
          <cell r="E531">
            <v>37143</v>
          </cell>
          <cell r="I531">
            <v>0</v>
          </cell>
        </row>
        <row r="532">
          <cell r="E532">
            <v>37144</v>
          </cell>
          <cell r="I532">
            <v>0</v>
          </cell>
        </row>
        <row r="533">
          <cell r="E533">
            <v>37145</v>
          </cell>
          <cell r="I533">
            <v>0</v>
          </cell>
        </row>
        <row r="534">
          <cell r="E534">
            <v>37146</v>
          </cell>
          <cell r="I534">
            <v>0</v>
          </cell>
        </row>
        <row r="535">
          <cell r="E535">
            <v>37147</v>
          </cell>
          <cell r="I535">
            <v>0</v>
          </cell>
        </row>
        <row r="536">
          <cell r="E536">
            <v>37148</v>
          </cell>
          <cell r="I536">
            <v>0</v>
          </cell>
        </row>
        <row r="537">
          <cell r="E537">
            <v>37149</v>
          </cell>
          <cell r="I537">
            <v>0</v>
          </cell>
        </row>
        <row r="538">
          <cell r="E538">
            <v>37150</v>
          </cell>
          <cell r="I538">
            <v>0</v>
          </cell>
        </row>
        <row r="539">
          <cell r="E539">
            <v>37151</v>
          </cell>
          <cell r="I539">
            <v>0</v>
          </cell>
        </row>
        <row r="540">
          <cell r="E540">
            <v>37152</v>
          </cell>
          <cell r="I540">
            <v>0</v>
          </cell>
        </row>
        <row r="541">
          <cell r="E541">
            <v>37153</v>
          </cell>
          <cell r="I541">
            <v>0</v>
          </cell>
        </row>
        <row r="542">
          <cell r="E542">
            <v>37154</v>
          </cell>
          <cell r="I542">
            <v>0</v>
          </cell>
        </row>
        <row r="543">
          <cell r="E543">
            <v>37155</v>
          </cell>
          <cell r="I543">
            <v>0</v>
          </cell>
        </row>
        <row r="544">
          <cell r="E544">
            <v>37156</v>
          </cell>
          <cell r="I544">
            <v>0</v>
          </cell>
        </row>
        <row r="545">
          <cell r="E545">
            <v>37157</v>
          </cell>
          <cell r="I545">
            <v>0</v>
          </cell>
        </row>
        <row r="546">
          <cell r="E546">
            <v>37158</v>
          </cell>
          <cell r="I546">
            <v>0</v>
          </cell>
        </row>
        <row r="547">
          <cell r="E547">
            <v>37159</v>
          </cell>
          <cell r="I547">
            <v>0</v>
          </cell>
        </row>
        <row r="548">
          <cell r="E548">
            <v>37160</v>
          </cell>
          <cell r="I548">
            <v>0</v>
          </cell>
        </row>
        <row r="549">
          <cell r="E549">
            <v>37161</v>
          </cell>
          <cell r="I549">
            <v>0</v>
          </cell>
        </row>
        <row r="550">
          <cell r="E550">
            <v>37162</v>
          </cell>
          <cell r="I550">
            <v>0</v>
          </cell>
        </row>
        <row r="551">
          <cell r="E551">
            <v>37163</v>
          </cell>
          <cell r="I551">
            <v>0</v>
          </cell>
        </row>
        <row r="552">
          <cell r="E552">
            <v>37164</v>
          </cell>
          <cell r="I552">
            <v>0</v>
          </cell>
        </row>
        <row r="553">
          <cell r="E553">
            <v>37165</v>
          </cell>
          <cell r="I553">
            <v>0</v>
          </cell>
        </row>
        <row r="554">
          <cell r="E554">
            <v>37166</v>
          </cell>
          <cell r="I554">
            <v>0</v>
          </cell>
        </row>
        <row r="555">
          <cell r="E555">
            <v>37167</v>
          </cell>
          <cell r="I555">
            <v>0</v>
          </cell>
        </row>
        <row r="556">
          <cell r="E556">
            <v>37168</v>
          </cell>
          <cell r="I556">
            <v>0</v>
          </cell>
        </row>
        <row r="557">
          <cell r="E557">
            <v>37169</v>
          </cell>
          <cell r="I557">
            <v>0</v>
          </cell>
        </row>
        <row r="558">
          <cell r="E558">
            <v>37170</v>
          </cell>
          <cell r="I558">
            <v>0</v>
          </cell>
        </row>
        <row r="559">
          <cell r="E559">
            <v>37171</v>
          </cell>
          <cell r="I559">
            <v>0</v>
          </cell>
        </row>
        <row r="560">
          <cell r="E560">
            <v>37172</v>
          </cell>
          <cell r="I560">
            <v>0</v>
          </cell>
        </row>
        <row r="561">
          <cell r="E561">
            <v>37173</v>
          </cell>
          <cell r="I561">
            <v>0</v>
          </cell>
        </row>
        <row r="562">
          <cell r="E562">
            <v>37174</v>
          </cell>
          <cell r="I562">
            <v>0</v>
          </cell>
        </row>
        <row r="563">
          <cell r="E563">
            <v>37175</v>
          </cell>
          <cell r="I563">
            <v>0</v>
          </cell>
        </row>
        <row r="564">
          <cell r="E564">
            <v>37176</v>
          </cell>
          <cell r="I564">
            <v>0</v>
          </cell>
        </row>
        <row r="565">
          <cell r="E565">
            <v>37177</v>
          </cell>
          <cell r="I565">
            <v>0</v>
          </cell>
        </row>
        <row r="566">
          <cell r="E566">
            <v>37178</v>
          </cell>
          <cell r="I566">
            <v>0</v>
          </cell>
        </row>
        <row r="567">
          <cell r="E567">
            <v>37179</v>
          </cell>
          <cell r="I567">
            <v>0</v>
          </cell>
        </row>
        <row r="568">
          <cell r="E568">
            <v>37180</v>
          </cell>
          <cell r="I568">
            <v>0</v>
          </cell>
        </row>
        <row r="569">
          <cell r="E569">
            <v>37181</v>
          </cell>
          <cell r="I569">
            <v>0</v>
          </cell>
        </row>
        <row r="570">
          <cell r="E570">
            <v>37182</v>
          </cell>
          <cell r="I570">
            <v>0</v>
          </cell>
        </row>
        <row r="571">
          <cell r="E571">
            <v>37183</v>
          </cell>
          <cell r="I571">
            <v>0</v>
          </cell>
        </row>
        <row r="572">
          <cell r="E572">
            <v>37184</v>
          </cell>
          <cell r="I572">
            <v>0</v>
          </cell>
        </row>
        <row r="573">
          <cell r="E573">
            <v>37185</v>
          </cell>
          <cell r="I573">
            <v>0</v>
          </cell>
        </row>
        <row r="574">
          <cell r="E574">
            <v>37186</v>
          </cell>
          <cell r="I574">
            <v>0</v>
          </cell>
        </row>
        <row r="575">
          <cell r="E575">
            <v>37187</v>
          </cell>
          <cell r="I575">
            <v>0</v>
          </cell>
        </row>
        <row r="576">
          <cell r="E576">
            <v>37188</v>
          </cell>
          <cell r="I576">
            <v>0</v>
          </cell>
        </row>
        <row r="577">
          <cell r="E577">
            <v>37189</v>
          </cell>
          <cell r="I577">
            <v>0</v>
          </cell>
        </row>
        <row r="578">
          <cell r="E578">
            <v>37190</v>
          </cell>
          <cell r="I578">
            <v>0</v>
          </cell>
        </row>
        <row r="579">
          <cell r="E579">
            <v>37191</v>
          </cell>
          <cell r="I579">
            <v>0</v>
          </cell>
        </row>
        <row r="580">
          <cell r="E580">
            <v>37192</v>
          </cell>
          <cell r="I580">
            <v>0</v>
          </cell>
        </row>
        <row r="581">
          <cell r="E581">
            <v>37193</v>
          </cell>
          <cell r="I581">
            <v>0</v>
          </cell>
        </row>
        <row r="582">
          <cell r="E582">
            <v>37194</v>
          </cell>
          <cell r="I582">
            <v>0</v>
          </cell>
        </row>
        <row r="583">
          <cell r="E583">
            <v>37195</v>
          </cell>
          <cell r="I583">
            <v>0</v>
          </cell>
        </row>
        <row r="584">
          <cell r="E584">
            <v>37196</v>
          </cell>
          <cell r="I584">
            <v>0</v>
          </cell>
        </row>
        <row r="585">
          <cell r="E585">
            <v>37197</v>
          </cell>
          <cell r="I585">
            <v>0</v>
          </cell>
        </row>
        <row r="586">
          <cell r="E586">
            <v>37198</v>
          </cell>
          <cell r="I586">
            <v>0</v>
          </cell>
        </row>
        <row r="587">
          <cell r="E587">
            <v>37199</v>
          </cell>
          <cell r="I587">
            <v>0</v>
          </cell>
        </row>
        <row r="588">
          <cell r="E588">
            <v>37200</v>
          </cell>
          <cell r="I588">
            <v>0</v>
          </cell>
        </row>
        <row r="589">
          <cell r="E589">
            <v>37201</v>
          </cell>
          <cell r="I589">
            <v>0</v>
          </cell>
        </row>
        <row r="590">
          <cell r="E590">
            <v>37202</v>
          </cell>
          <cell r="I590">
            <v>0</v>
          </cell>
        </row>
        <row r="591">
          <cell r="E591">
            <v>37203</v>
          </cell>
          <cell r="I591">
            <v>0</v>
          </cell>
        </row>
        <row r="592">
          <cell r="E592">
            <v>37204</v>
          </cell>
          <cell r="I592">
            <v>0</v>
          </cell>
        </row>
        <row r="593">
          <cell r="E593">
            <v>37205</v>
          </cell>
          <cell r="I593">
            <v>0</v>
          </cell>
        </row>
        <row r="594">
          <cell r="E594">
            <v>37206</v>
          </cell>
          <cell r="I594">
            <v>0</v>
          </cell>
        </row>
        <row r="595">
          <cell r="E595">
            <v>37207</v>
          </cell>
          <cell r="I595">
            <v>0</v>
          </cell>
        </row>
        <row r="596">
          <cell r="E596">
            <v>37208</v>
          </cell>
          <cell r="I596">
            <v>0</v>
          </cell>
        </row>
        <row r="597">
          <cell r="E597">
            <v>37209</v>
          </cell>
          <cell r="I597">
            <v>0</v>
          </cell>
        </row>
        <row r="598">
          <cell r="E598">
            <v>37210</v>
          </cell>
          <cell r="I598">
            <v>0</v>
          </cell>
        </row>
        <row r="599">
          <cell r="E599">
            <v>37211</v>
          </cell>
          <cell r="I599">
            <v>0</v>
          </cell>
        </row>
        <row r="600">
          <cell r="E600">
            <v>37212</v>
          </cell>
          <cell r="I600">
            <v>0</v>
          </cell>
        </row>
        <row r="601">
          <cell r="E601">
            <v>37213</v>
          </cell>
          <cell r="I601">
            <v>0</v>
          </cell>
        </row>
        <row r="602">
          <cell r="E602">
            <v>37214</v>
          </cell>
          <cell r="I602">
            <v>0</v>
          </cell>
        </row>
        <row r="603">
          <cell r="E603">
            <v>37215</v>
          </cell>
          <cell r="I603">
            <v>0</v>
          </cell>
        </row>
        <row r="604">
          <cell r="E604">
            <v>37216</v>
          </cell>
          <cell r="I604">
            <v>0</v>
          </cell>
        </row>
        <row r="605">
          <cell r="E605">
            <v>37217</v>
          </cell>
          <cell r="I605">
            <v>0</v>
          </cell>
        </row>
        <row r="606">
          <cell r="E606">
            <v>37218</v>
          </cell>
          <cell r="I606">
            <v>0</v>
          </cell>
        </row>
        <row r="607">
          <cell r="E607">
            <v>37219</v>
          </cell>
          <cell r="I607">
            <v>0</v>
          </cell>
        </row>
        <row r="608">
          <cell r="E608">
            <v>37220</v>
          </cell>
          <cell r="I608">
            <v>0</v>
          </cell>
        </row>
        <row r="609">
          <cell r="E609">
            <v>37221</v>
          </cell>
          <cell r="I609">
            <v>0</v>
          </cell>
        </row>
        <row r="610">
          <cell r="E610">
            <v>37222</v>
          </cell>
          <cell r="I610">
            <v>0</v>
          </cell>
        </row>
        <row r="611">
          <cell r="E611">
            <v>37223</v>
          </cell>
          <cell r="I611">
            <v>0</v>
          </cell>
        </row>
        <row r="612">
          <cell r="E612">
            <v>37224</v>
          </cell>
          <cell r="I612">
            <v>0</v>
          </cell>
        </row>
        <row r="613">
          <cell r="E613">
            <v>37225</v>
          </cell>
          <cell r="I613">
            <v>0</v>
          </cell>
        </row>
        <row r="614">
          <cell r="E614">
            <v>37226</v>
          </cell>
          <cell r="I614">
            <v>0</v>
          </cell>
        </row>
        <row r="615">
          <cell r="E615">
            <v>37227</v>
          </cell>
          <cell r="I615">
            <v>0</v>
          </cell>
        </row>
        <row r="616">
          <cell r="E616">
            <v>37228</v>
          </cell>
          <cell r="I616">
            <v>0</v>
          </cell>
        </row>
        <row r="617">
          <cell r="E617">
            <v>37229</v>
          </cell>
          <cell r="I617">
            <v>0</v>
          </cell>
        </row>
        <row r="618">
          <cell r="E618">
            <v>37230</v>
          </cell>
          <cell r="I618">
            <v>0</v>
          </cell>
        </row>
        <row r="619">
          <cell r="E619">
            <v>37231</v>
          </cell>
          <cell r="I619">
            <v>0</v>
          </cell>
        </row>
        <row r="620">
          <cell r="E620">
            <v>37232</v>
          </cell>
          <cell r="I620">
            <v>0</v>
          </cell>
        </row>
        <row r="621">
          <cell r="E621">
            <v>37233</v>
          </cell>
          <cell r="I621">
            <v>0</v>
          </cell>
        </row>
        <row r="622">
          <cell r="E622">
            <v>37234</v>
          </cell>
          <cell r="I622">
            <v>0</v>
          </cell>
        </row>
        <row r="623">
          <cell r="E623">
            <v>37235</v>
          </cell>
          <cell r="I623">
            <v>0</v>
          </cell>
        </row>
        <row r="624">
          <cell r="E624">
            <v>37236</v>
          </cell>
          <cell r="I624">
            <v>0</v>
          </cell>
        </row>
        <row r="625">
          <cell r="E625">
            <v>37237</v>
          </cell>
          <cell r="I625">
            <v>0</v>
          </cell>
        </row>
        <row r="626">
          <cell r="E626">
            <v>37238</v>
          </cell>
          <cell r="I626">
            <v>0</v>
          </cell>
        </row>
        <row r="627">
          <cell r="E627">
            <v>37239</v>
          </cell>
          <cell r="I627">
            <v>0</v>
          </cell>
        </row>
        <row r="628">
          <cell r="E628">
            <v>37240</v>
          </cell>
          <cell r="I628">
            <v>0</v>
          </cell>
        </row>
        <row r="629">
          <cell r="E629">
            <v>37241</v>
          </cell>
          <cell r="I629">
            <v>0</v>
          </cell>
        </row>
        <row r="630">
          <cell r="E630">
            <v>37242</v>
          </cell>
          <cell r="I630">
            <v>0</v>
          </cell>
        </row>
        <row r="631">
          <cell r="E631">
            <v>37243</v>
          </cell>
          <cell r="I631">
            <v>0</v>
          </cell>
        </row>
        <row r="632">
          <cell r="E632">
            <v>37244</v>
          </cell>
          <cell r="I632">
            <v>0</v>
          </cell>
        </row>
        <row r="633">
          <cell r="E633">
            <v>37245</v>
          </cell>
          <cell r="I633">
            <v>0</v>
          </cell>
        </row>
        <row r="634">
          <cell r="E634">
            <v>37246</v>
          </cell>
          <cell r="I634">
            <v>0</v>
          </cell>
        </row>
        <row r="635">
          <cell r="E635">
            <v>37247</v>
          </cell>
          <cell r="I635">
            <v>0</v>
          </cell>
        </row>
        <row r="636">
          <cell r="E636">
            <v>37248</v>
          </cell>
          <cell r="I636">
            <v>0</v>
          </cell>
        </row>
        <row r="637">
          <cell r="E637">
            <v>37249</v>
          </cell>
          <cell r="I637">
            <v>0</v>
          </cell>
        </row>
        <row r="638">
          <cell r="E638">
            <v>37250</v>
          </cell>
          <cell r="I638">
            <v>0</v>
          </cell>
        </row>
        <row r="639">
          <cell r="E639">
            <v>37251</v>
          </cell>
          <cell r="I639">
            <v>0</v>
          </cell>
        </row>
        <row r="640">
          <cell r="E640">
            <v>37252</v>
          </cell>
          <cell r="I640">
            <v>0</v>
          </cell>
        </row>
        <row r="641">
          <cell r="E641">
            <v>37253</v>
          </cell>
          <cell r="I641">
            <v>0</v>
          </cell>
        </row>
        <row r="642">
          <cell r="E642">
            <v>37254</v>
          </cell>
          <cell r="I642">
            <v>0</v>
          </cell>
        </row>
        <row r="643">
          <cell r="E643">
            <v>37255</v>
          </cell>
          <cell r="I643">
            <v>0</v>
          </cell>
        </row>
        <row r="644">
          <cell r="E644">
            <v>37256</v>
          </cell>
          <cell r="I644">
            <v>0</v>
          </cell>
        </row>
        <row r="645">
          <cell r="E645">
            <v>37257</v>
          </cell>
          <cell r="I645">
            <v>0</v>
          </cell>
        </row>
        <row r="646">
          <cell r="E646">
            <v>37258</v>
          </cell>
          <cell r="I646">
            <v>0</v>
          </cell>
        </row>
        <row r="647">
          <cell r="E647">
            <v>37259</v>
          </cell>
          <cell r="I647">
            <v>0</v>
          </cell>
        </row>
        <row r="648">
          <cell r="E648">
            <v>37260</v>
          </cell>
          <cell r="I648">
            <v>0</v>
          </cell>
        </row>
        <row r="649">
          <cell r="E649">
            <v>37261</v>
          </cell>
          <cell r="I649">
            <v>0</v>
          </cell>
        </row>
        <row r="650">
          <cell r="E650">
            <v>37262</v>
          </cell>
          <cell r="I650">
            <v>0</v>
          </cell>
        </row>
        <row r="651">
          <cell r="E651">
            <v>37263</v>
          </cell>
          <cell r="I651">
            <v>0</v>
          </cell>
        </row>
        <row r="652">
          <cell r="E652">
            <v>37264</v>
          </cell>
          <cell r="I652">
            <v>0</v>
          </cell>
        </row>
        <row r="653">
          <cell r="E653">
            <v>37265</v>
          </cell>
          <cell r="I653">
            <v>0</v>
          </cell>
        </row>
        <row r="654">
          <cell r="E654">
            <v>37266</v>
          </cell>
          <cell r="I654">
            <v>0</v>
          </cell>
        </row>
        <row r="655">
          <cell r="E655">
            <v>37267</v>
          </cell>
          <cell r="I655">
            <v>0</v>
          </cell>
        </row>
        <row r="656">
          <cell r="E656">
            <v>37268</v>
          </cell>
          <cell r="I656">
            <v>0</v>
          </cell>
        </row>
        <row r="657">
          <cell r="E657">
            <v>37269</v>
          </cell>
          <cell r="I657">
            <v>0</v>
          </cell>
        </row>
        <row r="658">
          <cell r="E658">
            <v>37270</v>
          </cell>
          <cell r="I658">
            <v>0</v>
          </cell>
        </row>
        <row r="659">
          <cell r="E659">
            <v>37271</v>
          </cell>
          <cell r="I659">
            <v>0</v>
          </cell>
        </row>
        <row r="660">
          <cell r="E660">
            <v>37272</v>
          </cell>
          <cell r="I660">
            <v>0</v>
          </cell>
        </row>
        <row r="661">
          <cell r="E661">
            <v>37273</v>
          </cell>
          <cell r="I661">
            <v>0</v>
          </cell>
        </row>
        <row r="662">
          <cell r="E662">
            <v>37274</v>
          </cell>
          <cell r="I662">
            <v>0</v>
          </cell>
        </row>
        <row r="663">
          <cell r="E663">
            <v>37275</v>
          </cell>
          <cell r="I663">
            <v>0</v>
          </cell>
        </row>
        <row r="664">
          <cell r="E664">
            <v>37276</v>
          </cell>
          <cell r="I664">
            <v>0</v>
          </cell>
        </row>
        <row r="665">
          <cell r="E665">
            <v>37277</v>
          </cell>
          <cell r="I665">
            <v>0</v>
          </cell>
        </row>
        <row r="666">
          <cell r="E666">
            <v>37278</v>
          </cell>
          <cell r="I666">
            <v>0</v>
          </cell>
        </row>
        <row r="667">
          <cell r="E667">
            <v>37279</v>
          </cell>
          <cell r="I667">
            <v>0</v>
          </cell>
        </row>
        <row r="668">
          <cell r="E668">
            <v>37280</v>
          </cell>
          <cell r="I668">
            <v>0</v>
          </cell>
        </row>
        <row r="669">
          <cell r="E669">
            <v>37281</v>
          </cell>
          <cell r="I669">
            <v>0</v>
          </cell>
        </row>
        <row r="670">
          <cell r="E670">
            <v>37282</v>
          </cell>
          <cell r="I670">
            <v>0</v>
          </cell>
        </row>
        <row r="671">
          <cell r="E671">
            <v>37283</v>
          </cell>
          <cell r="I671">
            <v>0</v>
          </cell>
        </row>
        <row r="672">
          <cell r="E672">
            <v>37284</v>
          </cell>
          <cell r="I672">
            <v>0</v>
          </cell>
        </row>
        <row r="673">
          <cell r="E673">
            <v>37285</v>
          </cell>
          <cell r="I673">
            <v>0</v>
          </cell>
        </row>
        <row r="674">
          <cell r="E674">
            <v>37286</v>
          </cell>
          <cell r="I674">
            <v>0</v>
          </cell>
        </row>
        <row r="675">
          <cell r="E675">
            <v>37287</v>
          </cell>
          <cell r="I675">
            <v>0</v>
          </cell>
        </row>
        <row r="676">
          <cell r="E676">
            <v>37288</v>
          </cell>
          <cell r="I676">
            <v>0</v>
          </cell>
        </row>
        <row r="677">
          <cell r="E677">
            <v>37289</v>
          </cell>
          <cell r="I677">
            <v>0</v>
          </cell>
        </row>
        <row r="678">
          <cell r="E678">
            <v>37290</v>
          </cell>
          <cell r="I678">
            <v>0</v>
          </cell>
        </row>
        <row r="679">
          <cell r="E679">
            <v>37291</v>
          </cell>
          <cell r="I679">
            <v>0</v>
          </cell>
        </row>
        <row r="680">
          <cell r="E680">
            <v>37292</v>
          </cell>
          <cell r="I680">
            <v>0</v>
          </cell>
        </row>
        <row r="681">
          <cell r="E681">
            <v>37293</v>
          </cell>
          <cell r="I681">
            <v>0</v>
          </cell>
        </row>
        <row r="682">
          <cell r="E682">
            <v>37294</v>
          </cell>
          <cell r="I682">
            <v>0</v>
          </cell>
        </row>
        <row r="683">
          <cell r="E683">
            <v>37295</v>
          </cell>
          <cell r="I683">
            <v>0</v>
          </cell>
        </row>
        <row r="684">
          <cell r="E684">
            <v>37296</v>
          </cell>
          <cell r="I684">
            <v>0</v>
          </cell>
        </row>
        <row r="685">
          <cell r="E685">
            <v>37297</v>
          </cell>
          <cell r="I685">
            <v>0</v>
          </cell>
        </row>
        <row r="686">
          <cell r="E686">
            <v>37298</v>
          </cell>
          <cell r="I686">
            <v>0</v>
          </cell>
        </row>
        <row r="687">
          <cell r="E687">
            <v>37299</v>
          </cell>
          <cell r="I687">
            <v>0</v>
          </cell>
        </row>
        <row r="688">
          <cell r="E688">
            <v>37300</v>
          </cell>
          <cell r="I688">
            <v>0</v>
          </cell>
        </row>
        <row r="689">
          <cell r="E689">
            <v>37301</v>
          </cell>
          <cell r="I689">
            <v>0</v>
          </cell>
        </row>
        <row r="690">
          <cell r="E690">
            <v>37302</v>
          </cell>
          <cell r="I690">
            <v>0</v>
          </cell>
        </row>
        <row r="691">
          <cell r="E691">
            <v>37303</v>
          </cell>
          <cell r="I691">
            <v>0</v>
          </cell>
        </row>
        <row r="692">
          <cell r="E692">
            <v>37304</v>
          </cell>
          <cell r="I692">
            <v>0</v>
          </cell>
        </row>
        <row r="693">
          <cell r="E693">
            <v>37305</v>
          </cell>
          <cell r="I693">
            <v>0</v>
          </cell>
        </row>
        <row r="694">
          <cell r="E694">
            <v>37306</v>
          </cell>
          <cell r="I694">
            <v>0</v>
          </cell>
        </row>
        <row r="695">
          <cell r="E695">
            <v>37307</v>
          </cell>
          <cell r="I695">
            <v>0</v>
          </cell>
        </row>
        <row r="696">
          <cell r="E696">
            <v>37308</v>
          </cell>
          <cell r="I696">
            <v>0</v>
          </cell>
        </row>
        <row r="697">
          <cell r="E697">
            <v>37309</v>
          </cell>
          <cell r="I697">
            <v>0</v>
          </cell>
        </row>
        <row r="698">
          <cell r="E698">
            <v>37310</v>
          </cell>
          <cell r="I698">
            <v>0</v>
          </cell>
        </row>
        <row r="699">
          <cell r="E699">
            <v>37311</v>
          </cell>
          <cell r="I699">
            <v>0</v>
          </cell>
        </row>
        <row r="700">
          <cell r="E700">
            <v>37312</v>
          </cell>
          <cell r="I700">
            <v>0</v>
          </cell>
        </row>
        <row r="701">
          <cell r="E701">
            <v>37313</v>
          </cell>
          <cell r="I701">
            <v>0</v>
          </cell>
        </row>
        <row r="702">
          <cell r="E702">
            <v>37314</v>
          </cell>
          <cell r="I702">
            <v>0</v>
          </cell>
        </row>
        <row r="703">
          <cell r="E703">
            <v>37315</v>
          </cell>
          <cell r="I703">
            <v>0</v>
          </cell>
        </row>
        <row r="704">
          <cell r="E704">
            <v>37316</v>
          </cell>
          <cell r="I704">
            <v>0</v>
          </cell>
        </row>
        <row r="705">
          <cell r="E705">
            <v>37317</v>
          </cell>
          <cell r="I705">
            <v>0</v>
          </cell>
        </row>
        <row r="706">
          <cell r="E706">
            <v>37318</v>
          </cell>
          <cell r="I706">
            <v>0</v>
          </cell>
        </row>
        <row r="707">
          <cell r="E707">
            <v>37319</v>
          </cell>
          <cell r="I707">
            <v>0</v>
          </cell>
        </row>
        <row r="708">
          <cell r="E708">
            <v>37320</v>
          </cell>
          <cell r="I708">
            <v>0</v>
          </cell>
        </row>
        <row r="709">
          <cell r="E709">
            <v>37321</v>
          </cell>
          <cell r="I709">
            <v>0</v>
          </cell>
        </row>
        <row r="710">
          <cell r="E710">
            <v>37322</v>
          </cell>
          <cell r="I710">
            <v>0</v>
          </cell>
        </row>
        <row r="711">
          <cell r="E711">
            <v>37323</v>
          </cell>
          <cell r="I711">
            <v>0</v>
          </cell>
        </row>
        <row r="712">
          <cell r="E712">
            <v>37324</v>
          </cell>
          <cell r="I712">
            <v>0</v>
          </cell>
        </row>
        <row r="713">
          <cell r="E713">
            <v>37325</v>
          </cell>
          <cell r="I713">
            <v>0</v>
          </cell>
        </row>
        <row r="714">
          <cell r="E714">
            <v>37326</v>
          </cell>
          <cell r="I714">
            <v>0</v>
          </cell>
        </row>
        <row r="715">
          <cell r="E715">
            <v>37327</v>
          </cell>
          <cell r="I715">
            <v>0</v>
          </cell>
        </row>
        <row r="716">
          <cell r="E716">
            <v>37328</v>
          </cell>
          <cell r="I716">
            <v>0</v>
          </cell>
        </row>
        <row r="717">
          <cell r="E717">
            <v>37329</v>
          </cell>
          <cell r="I717">
            <v>0</v>
          </cell>
        </row>
        <row r="718">
          <cell r="E718">
            <v>37330</v>
          </cell>
          <cell r="I718">
            <v>0</v>
          </cell>
        </row>
        <row r="719">
          <cell r="E719">
            <v>37331</v>
          </cell>
          <cell r="I719">
            <v>0</v>
          </cell>
        </row>
        <row r="720">
          <cell r="E720">
            <v>37332</v>
          </cell>
          <cell r="I720">
            <v>0</v>
          </cell>
        </row>
        <row r="721">
          <cell r="E721">
            <v>37333</v>
          </cell>
          <cell r="I721">
            <v>0</v>
          </cell>
        </row>
        <row r="722">
          <cell r="E722">
            <v>37334</v>
          </cell>
          <cell r="I722">
            <v>0</v>
          </cell>
        </row>
        <row r="723">
          <cell r="E723">
            <v>37335</v>
          </cell>
          <cell r="I723">
            <v>0</v>
          </cell>
        </row>
        <row r="724">
          <cell r="E724">
            <v>37336</v>
          </cell>
          <cell r="I724">
            <v>0</v>
          </cell>
        </row>
        <row r="725">
          <cell r="E725">
            <v>37337</v>
          </cell>
          <cell r="I725">
            <v>0</v>
          </cell>
        </row>
        <row r="726">
          <cell r="E726">
            <v>37338</v>
          </cell>
          <cell r="I726">
            <v>0</v>
          </cell>
        </row>
        <row r="727">
          <cell r="E727">
            <v>37339</v>
          </cell>
          <cell r="I727">
            <v>0</v>
          </cell>
        </row>
        <row r="728">
          <cell r="E728">
            <v>37340</v>
          </cell>
          <cell r="I728">
            <v>0</v>
          </cell>
        </row>
        <row r="729">
          <cell r="E729">
            <v>37341</v>
          </cell>
          <cell r="I729">
            <v>0</v>
          </cell>
        </row>
        <row r="730">
          <cell r="E730">
            <v>37342</v>
          </cell>
          <cell r="G730" t="str">
            <v>-</v>
          </cell>
          <cell r="H730" t="str">
            <v>-</v>
          </cell>
          <cell r="I730" t="str">
            <v>-</v>
          </cell>
        </row>
        <row r="731">
          <cell r="E731">
            <v>37343</v>
          </cell>
        </row>
        <row r="732">
          <cell r="E732">
            <v>37344</v>
          </cell>
        </row>
        <row r="733">
          <cell r="E733">
            <v>37345</v>
          </cell>
        </row>
        <row r="734">
          <cell r="E734">
            <v>37346</v>
          </cell>
        </row>
        <row r="735">
          <cell r="E735">
            <v>37347</v>
          </cell>
        </row>
        <row r="736">
          <cell r="E736">
            <v>37348</v>
          </cell>
        </row>
        <row r="737">
          <cell r="E737">
            <v>37349</v>
          </cell>
        </row>
        <row r="738">
          <cell r="E738">
            <v>37350</v>
          </cell>
        </row>
        <row r="739">
          <cell r="E739">
            <v>37351</v>
          </cell>
        </row>
        <row r="740">
          <cell r="E740">
            <v>37352</v>
          </cell>
        </row>
        <row r="741">
          <cell r="E741">
            <v>37353</v>
          </cell>
        </row>
        <row r="742">
          <cell r="E742">
            <v>37354</v>
          </cell>
        </row>
        <row r="743">
          <cell r="E743">
            <v>37355</v>
          </cell>
        </row>
        <row r="744">
          <cell r="E744">
            <v>37356</v>
          </cell>
        </row>
        <row r="745">
          <cell r="E745">
            <v>37357</v>
          </cell>
        </row>
        <row r="746">
          <cell r="E746">
            <v>37358</v>
          </cell>
        </row>
        <row r="747">
          <cell r="E747">
            <v>37359</v>
          </cell>
        </row>
        <row r="748">
          <cell r="E748">
            <v>37360</v>
          </cell>
        </row>
        <row r="749">
          <cell r="E749">
            <v>37361</v>
          </cell>
        </row>
        <row r="750">
          <cell r="E750">
            <v>37362</v>
          </cell>
        </row>
        <row r="751">
          <cell r="E751">
            <v>37363</v>
          </cell>
        </row>
        <row r="752">
          <cell r="E752">
            <v>37364</v>
          </cell>
        </row>
        <row r="753">
          <cell r="E753">
            <v>37365</v>
          </cell>
        </row>
        <row r="754">
          <cell r="E754">
            <v>37366</v>
          </cell>
        </row>
        <row r="755">
          <cell r="E755">
            <v>37367</v>
          </cell>
        </row>
        <row r="756">
          <cell r="E756">
            <v>37368</v>
          </cell>
        </row>
        <row r="757">
          <cell r="E757">
            <v>37369</v>
          </cell>
        </row>
        <row r="758">
          <cell r="E758">
            <v>37370</v>
          </cell>
        </row>
        <row r="759">
          <cell r="E759">
            <v>37371</v>
          </cell>
        </row>
        <row r="760">
          <cell r="E760">
            <v>37372</v>
          </cell>
        </row>
        <row r="761">
          <cell r="E761">
            <v>37373</v>
          </cell>
        </row>
        <row r="762">
          <cell r="E762">
            <v>37374</v>
          </cell>
        </row>
        <row r="763">
          <cell r="E763">
            <v>37375</v>
          </cell>
        </row>
        <row r="764">
          <cell r="E764">
            <v>37376</v>
          </cell>
        </row>
        <row r="765">
          <cell r="E765">
            <v>37377</v>
          </cell>
        </row>
        <row r="766">
          <cell r="E766">
            <v>37378</v>
          </cell>
        </row>
        <row r="767">
          <cell r="E767">
            <v>37379</v>
          </cell>
        </row>
      </sheetData>
      <sheetData sheetId="8">
        <row r="4">
          <cell r="B4">
            <v>36465</v>
          </cell>
          <cell r="C4">
            <v>6491.6</v>
          </cell>
          <cell r="D4">
            <v>0</v>
          </cell>
          <cell r="E4">
            <v>2063.6333333333332</v>
          </cell>
          <cell r="F4">
            <v>2465.5666666666666</v>
          </cell>
          <cell r="G4">
            <v>-41.1</v>
          </cell>
          <cell r="H4">
            <v>38.866666666666667</v>
          </cell>
          <cell r="I4">
            <v>1562.3892824240099</v>
          </cell>
          <cell r="J4">
            <v>12580.955949090679</v>
          </cell>
          <cell r="K4">
            <v>12506.480669188295</v>
          </cell>
          <cell r="L4">
            <v>12506.480669188295</v>
          </cell>
          <cell r="M4">
            <v>-39.508613229517749</v>
          </cell>
          <cell r="N4">
            <v>205859.07235809433</v>
          </cell>
        </row>
        <row r="5">
          <cell r="B5">
            <v>36495</v>
          </cell>
          <cell r="C5">
            <v>6612.2258064516127</v>
          </cell>
          <cell r="D5">
            <v>0</v>
          </cell>
          <cell r="E5">
            <v>2185.9677419354839</v>
          </cell>
          <cell r="F5">
            <v>2633.1612903225805</v>
          </cell>
          <cell r="G5">
            <v>-35.161290322580648</v>
          </cell>
          <cell r="H5">
            <v>22.838709677419356</v>
          </cell>
          <cell r="I5">
            <v>1630.7964006989935</v>
          </cell>
          <cell r="J5">
            <v>13049.828658763508</v>
          </cell>
          <cell r="K5">
            <v>12361.496124904459</v>
          </cell>
          <cell r="L5">
            <v>12361.496124904459</v>
          </cell>
          <cell r="M5">
            <v>-665.55834030834285</v>
          </cell>
          <cell r="N5">
            <v>186183.99264146082</v>
          </cell>
        </row>
        <row r="6">
          <cell r="B6">
            <v>36526</v>
          </cell>
          <cell r="C6">
            <v>6595.1612903225805</v>
          </cell>
          <cell r="D6">
            <v>0</v>
          </cell>
          <cell r="E6">
            <v>2186.1612903225805</v>
          </cell>
          <cell r="F6">
            <v>2651.0967741935483</v>
          </cell>
          <cell r="G6">
            <v>-4.806451612903226</v>
          </cell>
          <cell r="H6">
            <v>27.29032258064516</v>
          </cell>
          <cell r="I6">
            <v>1870.4898256313809</v>
          </cell>
          <cell r="J6">
            <v>13325.393051437832</v>
          </cell>
          <cell r="K6">
            <v>12211.095413706727</v>
          </cell>
          <cell r="L6">
            <v>12211.095413706727</v>
          </cell>
          <cell r="M6">
            <v>-1088.0718312780064</v>
          </cell>
          <cell r="N6">
            <v>145843.05127731591</v>
          </cell>
        </row>
        <row r="7">
          <cell r="B7">
            <v>36557</v>
          </cell>
          <cell r="C7">
            <v>6700.7241379310344</v>
          </cell>
          <cell r="D7">
            <v>0</v>
          </cell>
          <cell r="E7">
            <v>2163.8275862068967</v>
          </cell>
          <cell r="F7">
            <v>2606.9310344827586</v>
          </cell>
          <cell r="G7">
            <v>-31</v>
          </cell>
          <cell r="H7">
            <v>34</v>
          </cell>
          <cell r="I7">
            <v>1745.3269397963447</v>
          </cell>
          <cell r="J7">
            <v>13219.809698417035</v>
          </cell>
          <cell r="K7">
            <v>12243.431251956501</v>
          </cell>
          <cell r="L7">
            <v>12243.431251956501</v>
          </cell>
          <cell r="M7">
            <v>-926.82672231921936</v>
          </cell>
          <cell r="N7">
            <v>128139.68214125276</v>
          </cell>
        </row>
        <row r="8">
          <cell r="B8">
            <v>36586</v>
          </cell>
          <cell r="C8">
            <v>6462.4193548387093</v>
          </cell>
          <cell r="D8">
            <v>0</v>
          </cell>
          <cell r="E8">
            <v>2161.2903225806454</v>
          </cell>
          <cell r="F8">
            <v>2368.9677419354839</v>
          </cell>
          <cell r="G8">
            <v>-53.645161290322584</v>
          </cell>
          <cell r="H8">
            <v>34.548387096774192</v>
          </cell>
          <cell r="I8">
            <v>1592.3871743487928</v>
          </cell>
          <cell r="J8">
            <v>12565.967819510082</v>
          </cell>
          <cell r="K8">
            <v>12371.663277358111</v>
          </cell>
          <cell r="L8">
            <v>12371.663277358111</v>
          </cell>
          <cell r="M8">
            <v>-171.59486472326418</v>
          </cell>
          <cell r="N8">
            <v>130913.02825849652</v>
          </cell>
        </row>
        <row r="9">
          <cell r="B9">
            <v>36617</v>
          </cell>
          <cell r="C9">
            <v>6276.9666666666662</v>
          </cell>
          <cell r="D9">
            <v>0</v>
          </cell>
          <cell r="E9">
            <v>2173</v>
          </cell>
          <cell r="F9">
            <v>2041</v>
          </cell>
          <cell r="G9">
            <v>-80</v>
          </cell>
          <cell r="H9">
            <v>29</v>
          </cell>
          <cell r="I9">
            <v>1572</v>
          </cell>
          <cell r="J9">
            <v>12011.966666666667</v>
          </cell>
          <cell r="K9">
            <v>12486</v>
          </cell>
          <cell r="L9">
            <v>12486</v>
          </cell>
          <cell r="M9">
            <v>463.13914881688436</v>
          </cell>
          <cell r="N9">
            <v>139784.32429941607</v>
          </cell>
        </row>
        <row r="10">
          <cell r="B10">
            <v>36647</v>
          </cell>
          <cell r="C10">
            <v>6132.2580645161288</v>
          </cell>
          <cell r="D10">
            <v>0</v>
          </cell>
          <cell r="E10">
            <v>2161.3225806451615</v>
          </cell>
          <cell r="F10">
            <v>2141.1935483870966</v>
          </cell>
          <cell r="G10">
            <v>-67.516129032258064</v>
          </cell>
          <cell r="H10">
            <v>39.225806451612904</v>
          </cell>
          <cell r="I10">
            <v>1308.1496723829475</v>
          </cell>
          <cell r="J10">
            <v>11714.63354335069</v>
          </cell>
          <cell r="K10">
            <v>12262.390224094584</v>
          </cell>
          <cell r="L10">
            <v>12262.390224094584</v>
          </cell>
          <cell r="M10">
            <v>561.46635817205913</v>
          </cell>
          <cell r="N10">
            <v>159813.66497894208</v>
          </cell>
        </row>
        <row r="11">
          <cell r="B11">
            <v>36678</v>
          </cell>
          <cell r="C11">
            <v>6059.3666666666668</v>
          </cell>
          <cell r="D11">
            <v>0</v>
          </cell>
          <cell r="E11">
            <v>2136.1999999999998</v>
          </cell>
          <cell r="F11">
            <v>2295.0333333333333</v>
          </cell>
          <cell r="G11">
            <v>-58.7</v>
          </cell>
          <cell r="H11">
            <v>42.133333333333333</v>
          </cell>
          <cell r="I11">
            <v>1243.6508388994721</v>
          </cell>
          <cell r="J11">
            <v>11717.684172232803</v>
          </cell>
          <cell r="K11">
            <v>12096.066614721316</v>
          </cell>
          <cell r="L11">
            <v>12096.066614721316</v>
          </cell>
          <cell r="M11">
            <v>359.43782129852792</v>
          </cell>
          <cell r="N11">
            <v>168971.06019401105</v>
          </cell>
        </row>
        <row r="12">
          <cell r="B12">
            <v>36708</v>
          </cell>
          <cell r="C12">
            <v>6114.1935483870966</v>
          </cell>
          <cell r="D12">
            <v>0</v>
          </cell>
          <cell r="E12">
            <v>2122.2580645161293</v>
          </cell>
          <cell r="F12">
            <v>2397.2580645161293</v>
          </cell>
          <cell r="G12">
            <v>-25.806451612903224</v>
          </cell>
          <cell r="H12">
            <v>31.93548387096774</v>
          </cell>
          <cell r="I12">
            <v>1390.5806451612902</v>
          </cell>
          <cell r="J12">
            <v>12030.419354838708</v>
          </cell>
          <cell r="K12">
            <v>12440.843232656918</v>
          </cell>
          <cell r="L12">
            <v>12440.843232656918</v>
          </cell>
          <cell r="M12">
            <v>430.03678105379356</v>
          </cell>
          <cell r="N12">
            <v>186779.8666869663</v>
          </cell>
        </row>
        <row r="13">
          <cell r="B13">
            <v>36739</v>
          </cell>
          <cell r="C13">
            <v>6260.9032258064517</v>
          </cell>
          <cell r="D13">
            <v>0</v>
          </cell>
          <cell r="E13">
            <v>2148.7741935483873</v>
          </cell>
          <cell r="F13">
            <v>2125.0322580645161</v>
          </cell>
          <cell r="G13">
            <v>-71.387096774193552</v>
          </cell>
          <cell r="H13">
            <v>36.741935483870968</v>
          </cell>
          <cell r="I13">
            <v>1488.3225806451612</v>
          </cell>
          <cell r="J13">
            <v>11988.387096774195</v>
          </cell>
          <cell r="K13">
            <v>12377.161290313221</v>
          </cell>
          <cell r="L13">
            <v>12377.161290313221</v>
          </cell>
          <cell r="M13">
            <v>384.35483870967744</v>
          </cell>
          <cell r="N13">
            <v>202614.51652846826</v>
          </cell>
        </row>
        <row r="14">
          <cell r="B14">
            <v>36770</v>
          </cell>
          <cell r="C14">
            <v>6204.3666666666668</v>
          </cell>
          <cell r="D14">
            <v>0</v>
          </cell>
          <cell r="E14">
            <v>2187.8000000000002</v>
          </cell>
          <cell r="F14">
            <v>2296</v>
          </cell>
          <cell r="G14">
            <v>-43.733333333333334</v>
          </cell>
          <cell r="H14">
            <v>23.766666666666666</v>
          </cell>
          <cell r="I14">
            <v>1468.8333333333333</v>
          </cell>
          <cell r="J14">
            <v>12137.033333333335</v>
          </cell>
          <cell r="K14">
            <v>12023.666666660865</v>
          </cell>
          <cell r="L14">
            <v>12023.666666660865</v>
          </cell>
          <cell r="M14">
            <v>-114.87228414181332</v>
          </cell>
          <cell r="N14">
            <v>203645.22347308151</v>
          </cell>
        </row>
        <row r="15">
          <cell r="B15">
            <v>36800</v>
          </cell>
          <cell r="C15">
            <v>6166.2258064516127</v>
          </cell>
          <cell r="D15">
            <v>290</v>
          </cell>
          <cell r="E15">
            <v>2168.7741935483873</v>
          </cell>
          <cell r="F15">
            <v>2406.9032258064517</v>
          </cell>
          <cell r="G15">
            <v>27.258064516129032</v>
          </cell>
          <cell r="H15">
            <v>23.70967741935484</v>
          </cell>
          <cell r="I15">
            <v>1629.6556427114451</v>
          </cell>
          <cell r="J15">
            <v>12712.526610453378</v>
          </cell>
          <cell r="K15">
            <v>12270.354838708101</v>
          </cell>
          <cell r="L15">
            <v>11980.354838708101</v>
          </cell>
          <cell r="M15">
            <v>-505.48435131678713</v>
          </cell>
          <cell r="N15">
            <v>191505.99015864893</v>
          </cell>
        </row>
        <row r="16">
          <cell r="B16">
            <v>36831</v>
          </cell>
          <cell r="C16">
            <v>5905.1</v>
          </cell>
          <cell r="D16">
            <v>505.39940133929628</v>
          </cell>
          <cell r="E16">
            <v>2235.5333333333333</v>
          </cell>
          <cell r="F16">
            <v>2589.8000000000002</v>
          </cell>
          <cell r="G16">
            <v>78.066666666666663</v>
          </cell>
          <cell r="H16">
            <v>42.466666666666669</v>
          </cell>
          <cell r="I16">
            <v>1801.1808540611869</v>
          </cell>
          <cell r="J16">
            <v>12652.147520727856</v>
          </cell>
          <cell r="K16">
            <v>12290.580255398854</v>
          </cell>
          <cell r="L16">
            <v>11785.180854059558</v>
          </cell>
          <cell r="M16">
            <v>-853.56666666666672</v>
          </cell>
          <cell r="N16">
            <v>166411.08963647499</v>
          </cell>
        </row>
        <row r="17">
          <cell r="B17">
            <v>36861</v>
          </cell>
          <cell r="C17">
            <v>5811.7741935483873</v>
          </cell>
          <cell r="D17">
            <v>1062.413263337377</v>
          </cell>
          <cell r="E17">
            <v>2226.2903225806454</v>
          </cell>
          <cell r="F17">
            <v>2709.516129032258</v>
          </cell>
          <cell r="G17">
            <v>106.51612903225806</v>
          </cell>
          <cell r="H17">
            <v>70.806451612903231</v>
          </cell>
          <cell r="I17">
            <v>1849.8354305569937</v>
          </cell>
          <cell r="J17">
            <v>12774.738656363445</v>
          </cell>
          <cell r="K17">
            <v>12150.087403570797</v>
          </cell>
          <cell r="L17">
            <v>11087.674140233419</v>
          </cell>
          <cell r="M17">
            <v>-1692.9354838709678</v>
          </cell>
          <cell r="N17">
            <v>114109.9661594448</v>
          </cell>
        </row>
        <row r="18">
          <cell r="B18">
            <v>36892</v>
          </cell>
          <cell r="C18">
            <v>6104</v>
          </cell>
          <cell r="D18">
            <v>1117.2838709677421</v>
          </cell>
          <cell r="E18">
            <v>2279</v>
          </cell>
          <cell r="F18">
            <v>2667</v>
          </cell>
          <cell r="G18">
            <v>66</v>
          </cell>
          <cell r="H18">
            <v>53</v>
          </cell>
          <cell r="I18">
            <v>1379</v>
          </cell>
          <cell r="J18">
            <v>12548</v>
          </cell>
          <cell r="K18">
            <v>12435.01377988483</v>
          </cell>
          <cell r="L18">
            <v>11317.729908917088</v>
          </cell>
          <cell r="M18">
            <v>-1227.8760467987097</v>
          </cell>
          <cell r="N18">
            <v>76424.101492963455</v>
          </cell>
        </row>
        <row r="19">
          <cell r="B19">
            <v>36923</v>
          </cell>
          <cell r="C19">
            <v>5569.8214285714284</v>
          </cell>
          <cell r="D19">
            <v>1221.0035714285714</v>
          </cell>
          <cell r="E19">
            <v>2222.8214285714284</v>
          </cell>
          <cell r="F19">
            <v>2645.9642857142858</v>
          </cell>
          <cell r="G19">
            <v>97.535714285714292</v>
          </cell>
          <cell r="H19">
            <v>45.285714285714285</v>
          </cell>
          <cell r="I19">
            <v>1696.1707605791</v>
          </cell>
          <cell r="J19">
            <v>12277.59933200767</v>
          </cell>
          <cell r="K19">
            <v>12334.495760578104</v>
          </cell>
          <cell r="L19">
            <v>11113.492189149532</v>
          </cell>
          <cell r="M19">
            <v>-1208.25</v>
          </cell>
          <cell r="N19">
            <v>42868.816368421969</v>
          </cell>
        </row>
        <row r="20">
          <cell r="B20">
            <v>36951</v>
          </cell>
          <cell r="C20">
            <v>5375.3548387096771</v>
          </cell>
          <cell r="D20">
            <v>1248.1677419354837</v>
          </cell>
          <cell r="E20">
            <v>2191.4516129032259</v>
          </cell>
          <cell r="F20">
            <v>2537.2258064516127</v>
          </cell>
          <cell r="G20">
            <v>61.967741935483872</v>
          </cell>
          <cell r="H20">
            <v>9.5161290322580641</v>
          </cell>
          <cell r="I20">
            <v>1414.2379840931485</v>
          </cell>
          <cell r="J20">
            <v>11550</v>
          </cell>
          <cell r="K20">
            <v>12391.904146165127</v>
          </cell>
          <cell r="L20">
            <v>11143.736404229643</v>
          </cell>
          <cell r="M20">
            <v>-436.29032258064518</v>
          </cell>
          <cell r="N20">
            <v>30144.176997520077</v>
          </cell>
        </row>
        <row r="21">
          <cell r="B21">
            <v>36982</v>
          </cell>
          <cell r="C21">
            <v>5101.3666666666668</v>
          </cell>
          <cell r="D21">
            <v>1263.5933333333335</v>
          </cell>
          <cell r="E21">
            <v>2029.2666666666667</v>
          </cell>
          <cell r="F21">
            <v>2456.7666666666669</v>
          </cell>
          <cell r="G21">
            <v>37.866666666666667</v>
          </cell>
          <cell r="H21">
            <v>26</v>
          </cell>
          <cell r="I21">
            <v>1340.3838864764268</v>
          </cell>
          <cell r="J21">
            <v>12255.243886476428</v>
          </cell>
          <cell r="K21">
            <v>12682.677219807461</v>
          </cell>
          <cell r="L21">
            <v>11419.083886474127</v>
          </cell>
          <cell r="M21">
            <v>428</v>
          </cell>
          <cell r="N21">
            <v>52310</v>
          </cell>
        </row>
        <row r="22">
          <cell r="B22">
            <v>37012</v>
          </cell>
          <cell r="C22">
            <v>5101.322580645161</v>
          </cell>
          <cell r="D22">
            <v>1295.7096774193549</v>
          </cell>
          <cell r="E22">
            <v>1930.0322580645161</v>
          </cell>
          <cell r="F22">
            <v>2333.8064516129034</v>
          </cell>
          <cell r="G22">
            <v>61.612903225806448</v>
          </cell>
          <cell r="H22">
            <v>13.096774193548388</v>
          </cell>
          <cell r="I22">
            <v>1191.7778425423355</v>
          </cell>
          <cell r="J22">
            <v>11927.358487703626</v>
          </cell>
          <cell r="K22">
            <v>12907.423003825528</v>
          </cell>
          <cell r="L22">
            <v>11611.713326406174</v>
          </cell>
          <cell r="M22">
            <v>993</v>
          </cell>
          <cell r="N22">
            <v>86501</v>
          </cell>
        </row>
        <row r="23">
          <cell r="B23">
            <v>37043</v>
          </cell>
          <cell r="C23">
            <v>5383.7</v>
          </cell>
          <cell r="D23">
            <v>1228.7033333333331</v>
          </cell>
          <cell r="E23">
            <v>2146.3000000000002</v>
          </cell>
          <cell r="F23">
            <v>2099.5333333333333</v>
          </cell>
          <cell r="G23">
            <v>10.166666666666666</v>
          </cell>
          <cell r="H23">
            <v>32.56666666666667</v>
          </cell>
          <cell r="I23">
            <v>1062</v>
          </cell>
          <cell r="J23">
            <v>11962.97</v>
          </cell>
          <cell r="K23">
            <v>13158</v>
          </cell>
          <cell r="L23">
            <v>11929</v>
          </cell>
          <cell r="M23">
            <v>1199.8666666666666</v>
          </cell>
          <cell r="N23">
            <v>125797</v>
          </cell>
        </row>
        <row r="24">
          <cell r="B24">
            <v>37073</v>
          </cell>
          <cell r="C24">
            <v>5646.5806451612907</v>
          </cell>
          <cell r="D24">
            <v>1241.2806451612905</v>
          </cell>
          <cell r="E24">
            <v>2104.3548387096776</v>
          </cell>
          <cell r="F24">
            <v>2076.7419354838707</v>
          </cell>
          <cell r="G24">
            <v>1.2258064516129032</v>
          </cell>
          <cell r="H24">
            <v>17.774193548387096</v>
          </cell>
          <cell r="I24">
            <v>1118.414588496968</v>
          </cell>
          <cell r="J24">
            <v>12206.372653013097</v>
          </cell>
          <cell r="K24">
            <v>13110.114588486547</v>
          </cell>
          <cell r="L24">
            <v>11868.833943325257</v>
          </cell>
          <cell r="M24">
            <v>900</v>
          </cell>
          <cell r="N24">
            <v>157102</v>
          </cell>
        </row>
        <row r="25">
          <cell r="B25">
            <v>37104</v>
          </cell>
          <cell r="C25">
            <v>5651.2</v>
          </cell>
          <cell r="D25">
            <v>1231.3166666666666</v>
          </cell>
          <cell r="E25">
            <v>2118.1666666666665</v>
          </cell>
          <cell r="F25">
            <v>2175.6999999999998</v>
          </cell>
          <cell r="G25">
            <v>12.933333333333334</v>
          </cell>
          <cell r="H25">
            <v>6.8666666666666663</v>
          </cell>
          <cell r="I25">
            <v>1037.3</v>
          </cell>
          <cell r="J25">
            <v>12233.48333333333</v>
          </cell>
          <cell r="K25">
            <v>12846.949999998898</v>
          </cell>
          <cell r="L25">
            <v>11615.633333332233</v>
          </cell>
          <cell r="M25">
            <v>613.46666666556848</v>
          </cell>
          <cell r="N25">
            <v>176119.46666663262</v>
          </cell>
        </row>
        <row r="26">
          <cell r="B26">
            <v>37135</v>
          </cell>
          <cell r="C26">
            <v>5500</v>
          </cell>
          <cell r="D26">
            <v>1260</v>
          </cell>
          <cell r="E26">
            <v>2118.1666666666665</v>
          </cell>
          <cell r="F26">
            <v>2300</v>
          </cell>
          <cell r="G26">
            <v>12.933333333333334</v>
          </cell>
          <cell r="H26">
            <v>6.8666666666666663</v>
          </cell>
          <cell r="I26">
            <v>1225</v>
          </cell>
          <cell r="J26">
            <v>12422.966666666665</v>
          </cell>
          <cell r="K26">
            <v>12900</v>
          </cell>
          <cell r="L26">
            <v>11640</v>
          </cell>
          <cell r="M26">
            <v>477.03333333333467</v>
          </cell>
          <cell r="N26">
            <v>190430.46666663265</v>
          </cell>
        </row>
        <row r="27">
          <cell r="B27">
            <v>37165</v>
          </cell>
          <cell r="C27">
            <v>5350</v>
          </cell>
          <cell r="D27">
            <v>1260</v>
          </cell>
          <cell r="E27">
            <v>2118.1666666666665</v>
          </cell>
          <cell r="F27">
            <v>2450</v>
          </cell>
          <cell r="G27">
            <v>100</v>
          </cell>
          <cell r="H27">
            <v>6.8666666666666663</v>
          </cell>
          <cell r="I27">
            <v>1429.6556427114451</v>
          </cell>
          <cell r="J27">
            <v>12714.688976044778</v>
          </cell>
          <cell r="K27">
            <v>12975</v>
          </cell>
          <cell r="L27">
            <v>11715</v>
          </cell>
          <cell r="M27">
            <v>260.31102395522248</v>
          </cell>
          <cell r="N27">
            <v>198500.10840924454</v>
          </cell>
        </row>
        <row r="28">
          <cell r="B28">
            <v>37196</v>
          </cell>
          <cell r="C28">
            <v>5564</v>
          </cell>
          <cell r="D28">
            <v>1300</v>
          </cell>
          <cell r="E28">
            <v>2250</v>
          </cell>
          <cell r="F28">
            <v>2675</v>
          </cell>
          <cell r="G28">
            <v>75</v>
          </cell>
          <cell r="H28">
            <v>45</v>
          </cell>
          <cell r="I28">
            <v>1650</v>
          </cell>
          <cell r="J28">
            <v>13559</v>
          </cell>
          <cell r="K28">
            <v>12890.580255398854</v>
          </cell>
          <cell r="L28">
            <v>11590.580255398854</v>
          </cell>
          <cell r="M28">
            <v>-668.41974460114579</v>
          </cell>
          <cell r="N28">
            <v>178447.51607121015</v>
          </cell>
        </row>
        <row r="29">
          <cell r="B29">
            <v>37226</v>
          </cell>
          <cell r="C29">
            <v>5564</v>
          </cell>
          <cell r="D29">
            <v>1300</v>
          </cell>
          <cell r="E29">
            <v>2250</v>
          </cell>
          <cell r="F29">
            <v>2675</v>
          </cell>
          <cell r="G29">
            <v>75</v>
          </cell>
          <cell r="H29">
            <v>45</v>
          </cell>
          <cell r="I29">
            <v>1750</v>
          </cell>
          <cell r="J29">
            <v>13659</v>
          </cell>
          <cell r="K29">
            <v>12750.087403570797</v>
          </cell>
          <cell r="L29">
            <v>11450.087403570797</v>
          </cell>
          <cell r="M29">
            <v>-908.9125964292034</v>
          </cell>
          <cell r="N29">
            <v>150271.22558190484</v>
          </cell>
        </row>
        <row r="30">
          <cell r="B30">
            <v>37257</v>
          </cell>
          <cell r="C30">
            <v>5564</v>
          </cell>
          <cell r="D30">
            <v>1300</v>
          </cell>
          <cell r="E30">
            <v>2250</v>
          </cell>
          <cell r="F30">
            <v>2675</v>
          </cell>
          <cell r="G30">
            <v>75</v>
          </cell>
          <cell r="H30">
            <v>45</v>
          </cell>
          <cell r="I30">
            <v>1750</v>
          </cell>
          <cell r="J30">
            <v>13659</v>
          </cell>
          <cell r="K30">
            <v>13035.01377988483</v>
          </cell>
          <cell r="L30">
            <v>11735.01377988483</v>
          </cell>
          <cell r="M30">
            <v>-623.98622011517</v>
          </cell>
          <cell r="N30">
            <v>130927.65275833457</v>
          </cell>
        </row>
        <row r="31">
          <cell r="B31">
            <v>37288</v>
          </cell>
          <cell r="C31">
            <v>5564</v>
          </cell>
          <cell r="D31">
            <v>1300</v>
          </cell>
          <cell r="E31">
            <v>2250</v>
          </cell>
          <cell r="F31">
            <v>2675</v>
          </cell>
          <cell r="G31">
            <v>75</v>
          </cell>
          <cell r="H31">
            <v>45</v>
          </cell>
          <cell r="I31">
            <v>1750</v>
          </cell>
          <cell r="J31">
            <v>13659</v>
          </cell>
          <cell r="K31">
            <v>12934.495760578104</v>
          </cell>
          <cell r="L31">
            <v>11634.495760578104</v>
          </cell>
          <cell r="M31">
            <v>-724.50423942189627</v>
          </cell>
          <cell r="N31">
            <v>110641.53405452147</v>
          </cell>
        </row>
        <row r="32">
          <cell r="B32">
            <v>37316</v>
          </cell>
          <cell r="C32">
            <v>5564</v>
          </cell>
          <cell r="D32">
            <v>1300</v>
          </cell>
          <cell r="E32">
            <v>2250</v>
          </cell>
          <cell r="F32">
            <v>2675</v>
          </cell>
          <cell r="G32">
            <v>75</v>
          </cell>
          <cell r="H32">
            <v>45</v>
          </cell>
          <cell r="I32">
            <v>1600</v>
          </cell>
          <cell r="J32">
            <v>13509</v>
          </cell>
          <cell r="K32">
            <v>12991.904146165127</v>
          </cell>
          <cell r="L32">
            <v>11691.904146165127</v>
          </cell>
          <cell r="M32">
            <v>-517.0958538348732</v>
          </cell>
          <cell r="N32">
            <v>94611.562585640408</v>
          </cell>
        </row>
        <row r="33">
          <cell r="B33">
            <v>37347</v>
          </cell>
          <cell r="C33">
            <v>5100</v>
          </cell>
          <cell r="D33">
            <v>1275</v>
          </cell>
          <cell r="E33">
            <v>2160</v>
          </cell>
          <cell r="F33">
            <v>2357</v>
          </cell>
          <cell r="G33">
            <v>0</v>
          </cell>
          <cell r="H33">
            <v>25</v>
          </cell>
          <cell r="I33">
            <v>1572</v>
          </cell>
          <cell r="J33">
            <v>12489</v>
          </cell>
          <cell r="K33">
            <v>12950</v>
          </cell>
          <cell r="L33">
            <v>11675</v>
          </cell>
          <cell r="M33">
            <v>461</v>
          </cell>
          <cell r="N33">
            <v>108441.56258564041</v>
          </cell>
        </row>
        <row r="34">
          <cell r="B34">
            <v>37377</v>
          </cell>
          <cell r="C34">
            <v>5100</v>
          </cell>
          <cell r="D34">
            <v>1275</v>
          </cell>
          <cell r="E34">
            <v>2160</v>
          </cell>
          <cell r="F34">
            <v>2259</v>
          </cell>
          <cell r="G34">
            <v>0</v>
          </cell>
          <cell r="H34">
            <v>25</v>
          </cell>
          <cell r="I34">
            <v>1308.1496723829475</v>
          </cell>
          <cell r="J34">
            <v>12127.149672382948</v>
          </cell>
          <cell r="K34">
            <v>12950</v>
          </cell>
          <cell r="L34">
            <v>11675</v>
          </cell>
          <cell r="M34">
            <v>822.85032761705224</v>
          </cell>
          <cell r="N34">
            <v>133949.92274176903</v>
          </cell>
        </row>
        <row r="35">
          <cell r="B35">
            <v>37408</v>
          </cell>
          <cell r="C35">
            <v>5100</v>
          </cell>
          <cell r="D35">
            <v>1275</v>
          </cell>
          <cell r="E35">
            <v>2160</v>
          </cell>
          <cell r="F35">
            <v>2229</v>
          </cell>
          <cell r="G35">
            <v>0</v>
          </cell>
          <cell r="H35">
            <v>25</v>
          </cell>
          <cell r="I35">
            <v>1243.6508388994721</v>
          </cell>
          <cell r="J35">
            <v>12032.650838899472</v>
          </cell>
          <cell r="K35">
            <v>12950</v>
          </cell>
          <cell r="L35">
            <v>11675</v>
          </cell>
          <cell r="M35">
            <v>917.34916110052836</v>
          </cell>
          <cell r="N35">
            <v>161470.39757478487</v>
          </cell>
        </row>
        <row r="36">
          <cell r="B36">
            <v>37438</v>
          </cell>
          <cell r="C36">
            <v>5100</v>
          </cell>
          <cell r="D36">
            <v>1275</v>
          </cell>
          <cell r="E36">
            <v>2160</v>
          </cell>
          <cell r="F36">
            <v>2274</v>
          </cell>
          <cell r="G36">
            <v>150</v>
          </cell>
          <cell r="H36">
            <v>25</v>
          </cell>
          <cell r="I36">
            <v>1390.5806451612902</v>
          </cell>
          <cell r="J36">
            <v>12374.58064516129</v>
          </cell>
          <cell r="K36">
            <v>12950</v>
          </cell>
          <cell r="L36">
            <v>11675</v>
          </cell>
          <cell r="M36">
            <v>575.41935483871021</v>
          </cell>
          <cell r="N36">
            <v>179308.39757478487</v>
          </cell>
        </row>
        <row r="37">
          <cell r="B37">
            <v>37469</v>
          </cell>
          <cell r="C37">
            <v>5100</v>
          </cell>
          <cell r="D37">
            <v>1275</v>
          </cell>
          <cell r="E37">
            <v>2160</v>
          </cell>
          <cell r="F37">
            <v>2465</v>
          </cell>
          <cell r="G37">
            <v>0</v>
          </cell>
          <cell r="H37">
            <v>25</v>
          </cell>
          <cell r="I37">
            <v>1488.3225806451612</v>
          </cell>
          <cell r="J37">
            <v>12513.322580645161</v>
          </cell>
          <cell r="K37">
            <v>12950</v>
          </cell>
          <cell r="L37">
            <v>11675</v>
          </cell>
          <cell r="M37">
            <v>436.677419354839</v>
          </cell>
          <cell r="N37">
            <v>192845.39757478487</v>
          </cell>
        </row>
        <row r="38">
          <cell r="B38">
            <v>37500</v>
          </cell>
          <cell r="C38">
            <v>5100</v>
          </cell>
          <cell r="D38">
            <v>1275</v>
          </cell>
          <cell r="E38">
            <v>2160</v>
          </cell>
          <cell r="F38">
            <v>2551</v>
          </cell>
          <cell r="G38">
            <v>0</v>
          </cell>
          <cell r="H38">
            <v>25</v>
          </cell>
          <cell r="I38">
            <v>1468.8333333333333</v>
          </cell>
          <cell r="J38">
            <v>12579.833333333334</v>
          </cell>
          <cell r="K38">
            <v>12950</v>
          </cell>
          <cell r="L38">
            <v>11675</v>
          </cell>
          <cell r="M38">
            <v>370.16666666666606</v>
          </cell>
          <cell r="N38">
            <v>203950.39757478485</v>
          </cell>
        </row>
        <row r="39">
          <cell r="B39">
            <v>37530</v>
          </cell>
          <cell r="C39">
            <v>5200</v>
          </cell>
          <cell r="D39">
            <v>1275</v>
          </cell>
          <cell r="E39">
            <v>2160</v>
          </cell>
          <cell r="F39">
            <v>2901</v>
          </cell>
          <cell r="G39">
            <v>0</v>
          </cell>
          <cell r="H39">
            <v>25</v>
          </cell>
          <cell r="I39">
            <v>1629.6556427114451</v>
          </cell>
          <cell r="J39">
            <v>13190.655642711445</v>
          </cell>
          <cell r="K39">
            <v>12950</v>
          </cell>
          <cell r="L39">
            <v>11675</v>
          </cell>
          <cell r="M39">
            <v>-240.65564271144467</v>
          </cell>
          <cell r="N39">
            <v>196490.07265073006</v>
          </cell>
        </row>
      </sheetData>
      <sheetData sheetId="9"/>
      <sheetData sheetId="10">
        <row r="2">
          <cell r="H2">
            <v>531.40802602719987</v>
          </cell>
          <cell r="M2">
            <v>88.707230367221911</v>
          </cell>
          <cell r="R2">
            <v>251.13601634282767</v>
          </cell>
          <cell r="W2">
            <v>282.47574954052794</v>
          </cell>
        </row>
        <row r="4">
          <cell r="F4">
            <v>1999</v>
          </cell>
          <cell r="G4">
            <v>2000</v>
          </cell>
          <cell r="H4">
            <v>2001</v>
          </cell>
          <cell r="K4">
            <v>1999</v>
          </cell>
          <cell r="L4">
            <v>2000</v>
          </cell>
          <cell r="M4">
            <v>2001</v>
          </cell>
          <cell r="P4">
            <v>1999</v>
          </cell>
          <cell r="Q4">
            <v>2000</v>
          </cell>
          <cell r="R4">
            <v>2001</v>
          </cell>
          <cell r="Z4">
            <v>1999</v>
          </cell>
          <cell r="AA4">
            <v>2000</v>
          </cell>
          <cell r="AB4">
            <v>2001</v>
          </cell>
        </row>
        <row r="5">
          <cell r="E5">
            <v>36831</v>
          </cell>
          <cell r="F5">
            <v>85.4171026003241</v>
          </cell>
          <cell r="G5">
            <v>77.808645142900886</v>
          </cell>
          <cell r="H5">
            <v>68.884197475522413</v>
          </cell>
          <cell r="J5">
            <v>36831</v>
          </cell>
          <cell r="K5">
            <v>40.1796845122931</v>
          </cell>
          <cell r="L5">
            <v>45.765099937959988</v>
          </cell>
          <cell r="M5">
            <v>43.197068937261136</v>
          </cell>
          <cell r="O5">
            <v>36831</v>
          </cell>
          <cell r="P5">
            <v>46.009160945150221</v>
          </cell>
          <cell r="Q5">
            <v>40.698432523125575</v>
          </cell>
          <cell r="R5">
            <v>22.638372875925999</v>
          </cell>
          <cell r="T5">
            <v>36831</v>
          </cell>
          <cell r="U5">
            <v>35.57083885652365</v>
          </cell>
          <cell r="V5">
            <v>41.853738629452799</v>
          </cell>
          <cell r="W5">
            <v>54.335350869939383</v>
          </cell>
          <cell r="Y5">
            <v>36831</v>
          </cell>
          <cell r="Z5">
            <v>207.17678691429109</v>
          </cell>
          <cell r="AA5">
            <v>206.12591623343928</v>
          </cell>
          <cell r="AB5">
            <v>189.05499015864893</v>
          </cell>
        </row>
        <row r="6">
          <cell r="E6">
            <v>36832</v>
          </cell>
          <cell r="F6">
            <v>85.461601072073293</v>
          </cell>
          <cell r="G6">
            <v>77.881748000374486</v>
          </cell>
          <cell r="H6">
            <v>69.09980050399281</v>
          </cell>
          <cell r="J6">
            <v>36832</v>
          </cell>
          <cell r="K6">
            <v>40.297407508161101</v>
          </cell>
          <cell r="L6">
            <v>45.552403844829989</v>
          </cell>
          <cell r="M6">
            <v>43.168375817246734</v>
          </cell>
          <cell r="O6">
            <v>36832</v>
          </cell>
          <cell r="P6">
            <v>45.753939477533024</v>
          </cell>
          <cell r="Q6">
            <v>40.544918298706378</v>
          </cell>
          <cell r="R6">
            <v>22.363267828605601</v>
          </cell>
          <cell r="T6">
            <v>36832</v>
          </cell>
          <cell r="U6">
            <v>35.57083885652365</v>
          </cell>
          <cell r="V6">
            <v>41.665953549603998</v>
          </cell>
          <cell r="W6">
            <v>54.001546008803786</v>
          </cell>
          <cell r="Y6">
            <v>36832</v>
          </cell>
          <cell r="Z6">
            <v>207.08378691429107</v>
          </cell>
          <cell r="AA6">
            <v>205.64502369351487</v>
          </cell>
          <cell r="AB6">
            <v>188.63299015864894</v>
          </cell>
        </row>
        <row r="7">
          <cell r="E7">
            <v>36833</v>
          </cell>
          <cell r="F7">
            <v>85.548855274116093</v>
          </cell>
          <cell r="G7">
            <v>78.190234534245292</v>
          </cell>
          <cell r="H7">
            <v>69.259454787932413</v>
          </cell>
          <cell r="J7">
            <v>36833</v>
          </cell>
          <cell r="K7">
            <v>40.415264268512303</v>
          </cell>
          <cell r="L7">
            <v>45.430049907034793</v>
          </cell>
          <cell r="M7">
            <v>43.113186638238332</v>
          </cell>
          <cell r="O7">
            <v>36833</v>
          </cell>
          <cell r="P7">
            <v>45.987828515139022</v>
          </cell>
          <cell r="Q7">
            <v>40.759559094125578</v>
          </cell>
          <cell r="R7">
            <v>22.511201734174399</v>
          </cell>
          <cell r="T7">
            <v>36833</v>
          </cell>
          <cell r="U7">
            <v>35.57083885652365</v>
          </cell>
          <cell r="V7">
            <v>41.608406766614401</v>
          </cell>
          <cell r="W7">
            <v>53.744146998303783</v>
          </cell>
          <cell r="Y7">
            <v>36833</v>
          </cell>
          <cell r="Z7">
            <v>207.52278691429106</v>
          </cell>
          <cell r="AA7">
            <v>205.98825030202008</v>
          </cell>
          <cell r="AB7">
            <v>188.62799015864891</v>
          </cell>
        </row>
        <row r="8">
          <cell r="E8">
            <v>36834</v>
          </cell>
          <cell r="F8">
            <v>85.455318684341293</v>
          </cell>
          <cell r="G8">
            <v>78.454818890795693</v>
          </cell>
          <cell r="H8">
            <v>69.476378182638015</v>
          </cell>
          <cell r="J8">
            <v>36834</v>
          </cell>
          <cell r="K8">
            <v>40.527771121955901</v>
          </cell>
          <cell r="L8">
            <v>45.092362693010791</v>
          </cell>
          <cell r="M8">
            <v>43.08449351822393</v>
          </cell>
          <cell r="O8">
            <v>36834</v>
          </cell>
          <cell r="P8">
            <v>46.185858251470222</v>
          </cell>
          <cell r="Q8">
            <v>40.936920839629977</v>
          </cell>
          <cell r="R8">
            <v>22.4050538737572</v>
          </cell>
          <cell r="T8">
            <v>36834</v>
          </cell>
          <cell r="U8">
            <v>35.57083885652365</v>
          </cell>
          <cell r="V8">
            <v>41.613888990552802</v>
          </cell>
          <cell r="W8">
            <v>53.573064584029787</v>
          </cell>
          <cell r="Y8">
            <v>36834</v>
          </cell>
          <cell r="Z8">
            <v>207.73978691429107</v>
          </cell>
          <cell r="AA8">
            <v>206.09799141398923</v>
          </cell>
          <cell r="AB8">
            <v>188.53899015864891</v>
          </cell>
        </row>
        <row r="9">
          <cell r="E9">
            <v>36835</v>
          </cell>
          <cell r="F9">
            <v>85.333862737560892</v>
          </cell>
          <cell r="G9">
            <v>78.59040133654409</v>
          </cell>
          <cell r="H9">
            <v>69.332390824940816</v>
          </cell>
          <cell r="J9">
            <v>36835</v>
          </cell>
          <cell r="K9">
            <v>40.641780694132301</v>
          </cell>
          <cell r="L9">
            <v>45.031927542777595</v>
          </cell>
          <cell r="M9">
            <v>42.995407840435533</v>
          </cell>
          <cell r="O9">
            <v>36835</v>
          </cell>
          <cell r="P9">
            <v>46.111487914987819</v>
          </cell>
          <cell r="Q9">
            <v>40.806473981239179</v>
          </cell>
          <cell r="R9">
            <v>22.1040561606148</v>
          </cell>
          <cell r="T9">
            <v>36835</v>
          </cell>
          <cell r="U9">
            <v>35.554528074273009</v>
          </cell>
          <cell r="V9">
            <v>41.384692584632802</v>
          </cell>
          <cell r="W9">
            <v>53.39413533265779</v>
          </cell>
          <cell r="Y9">
            <v>36835</v>
          </cell>
          <cell r="Z9">
            <v>207.641659420954</v>
          </cell>
          <cell r="AA9">
            <v>205.81349544519367</v>
          </cell>
          <cell r="AB9">
            <v>187.82599015864895</v>
          </cell>
        </row>
        <row r="10">
          <cell r="E10">
            <v>36836</v>
          </cell>
          <cell r="F10">
            <v>85.187632177012489</v>
          </cell>
          <cell r="G10">
            <v>78.680491486495285</v>
          </cell>
          <cell r="H10">
            <v>69.119272356590415</v>
          </cell>
          <cell r="J10">
            <v>36836</v>
          </cell>
          <cell r="K10">
            <v>40.754888518909503</v>
          </cell>
          <cell r="L10">
            <v>45.031906246547997</v>
          </cell>
          <cell r="M10">
            <v>42.623852522604331</v>
          </cell>
          <cell r="O10">
            <v>36836</v>
          </cell>
          <cell r="P10">
            <v>46.161810552185017</v>
          </cell>
          <cell r="Q10">
            <v>40.698665014913182</v>
          </cell>
          <cell r="R10">
            <v>21.8329441563444</v>
          </cell>
          <cell r="T10">
            <v>36836</v>
          </cell>
          <cell r="U10">
            <v>35.526510754611252</v>
          </cell>
          <cell r="V10">
            <v>40.9444325846328</v>
          </cell>
          <cell r="W10">
            <v>53.003921123109791</v>
          </cell>
          <cell r="Y10">
            <v>36836</v>
          </cell>
          <cell r="Z10">
            <v>207.63084200271825</v>
          </cell>
          <cell r="AA10">
            <v>205.35549533258927</v>
          </cell>
          <cell r="AB10">
            <v>186.57999015864894</v>
          </cell>
        </row>
        <row r="11">
          <cell r="E11">
            <v>36837</v>
          </cell>
          <cell r="F11">
            <v>85.114763578064483</v>
          </cell>
          <cell r="G11">
            <v>78.755251900506082</v>
          </cell>
          <cell r="H11">
            <v>69.218459545952413</v>
          </cell>
          <cell r="J11">
            <v>36837</v>
          </cell>
          <cell r="K11">
            <v>40.867467487318301</v>
          </cell>
          <cell r="L11">
            <v>45.114422037504795</v>
          </cell>
          <cell r="M11">
            <v>42.250149834955131</v>
          </cell>
          <cell r="O11">
            <v>36837</v>
          </cell>
          <cell r="P11">
            <v>46.27965643470062</v>
          </cell>
          <cell r="Q11">
            <v>40.560207224821184</v>
          </cell>
          <cell r="R11">
            <v>21.4978760252136</v>
          </cell>
          <cell r="T11">
            <v>36837</v>
          </cell>
          <cell r="U11">
            <v>35.492832009778908</v>
          </cell>
          <cell r="V11">
            <v>40.562795754881598</v>
          </cell>
          <cell r="W11">
            <v>52.613504752527788</v>
          </cell>
          <cell r="Y11">
            <v>36837</v>
          </cell>
          <cell r="Z11">
            <v>207.7547195098623</v>
          </cell>
          <cell r="AA11">
            <v>204.99267691771365</v>
          </cell>
          <cell r="AB11">
            <v>185.57999015864894</v>
          </cell>
        </row>
        <row r="12">
          <cell r="E12">
            <v>36838</v>
          </cell>
          <cell r="F12">
            <v>85.142388337227288</v>
          </cell>
          <cell r="G12">
            <v>78.800911016768481</v>
          </cell>
          <cell r="H12">
            <v>69.300158981441214</v>
          </cell>
          <cell r="J12">
            <v>36838</v>
          </cell>
          <cell r="K12">
            <v>40.979347668526302</v>
          </cell>
          <cell r="L12">
            <v>45.209172512366798</v>
          </cell>
          <cell r="M12">
            <v>41.883982463212732</v>
          </cell>
          <cell r="O12">
            <v>36838</v>
          </cell>
          <cell r="P12">
            <v>46.473803158501418</v>
          </cell>
          <cell r="Q12">
            <v>40.372455761948387</v>
          </cell>
          <cell r="R12">
            <v>21.183451039308398</v>
          </cell>
          <cell r="T12">
            <v>36838</v>
          </cell>
          <cell r="U12">
            <v>35.480582595981566</v>
          </cell>
          <cell r="V12">
            <v>40.219479498378398</v>
          </cell>
          <cell r="W12">
            <v>52.285397674686585</v>
          </cell>
          <cell r="Y12">
            <v>36838</v>
          </cell>
          <cell r="Z12">
            <v>208.07612176023656</v>
          </cell>
          <cell r="AA12">
            <v>204.60201878946205</v>
          </cell>
          <cell r="AB12">
            <v>184.65299015864895</v>
          </cell>
        </row>
        <row r="13">
          <cell r="E13">
            <v>36839</v>
          </cell>
          <cell r="F13">
            <v>85.185711966976882</v>
          </cell>
          <cell r="G13">
            <v>78.930881906017277</v>
          </cell>
          <cell r="H13">
            <v>69.221306141975617</v>
          </cell>
          <cell r="J13">
            <v>36839</v>
          </cell>
          <cell r="K13">
            <v>41.089812217638702</v>
          </cell>
          <cell r="L13">
            <v>45.396927171263599</v>
          </cell>
          <cell r="M13">
            <v>41.514208929924735</v>
          </cell>
          <cell r="O13">
            <v>36839</v>
          </cell>
          <cell r="P13">
            <v>46.627121460787421</v>
          </cell>
          <cell r="Q13">
            <v>40.535052121596785</v>
          </cell>
          <cell r="R13">
            <v>20.879287286698798</v>
          </cell>
          <cell r="T13">
            <v>36839</v>
          </cell>
          <cell r="U13">
            <v>35.480460142661364</v>
          </cell>
          <cell r="V13">
            <v>39.916835682790399</v>
          </cell>
          <cell r="W13">
            <v>51.837187800049783</v>
          </cell>
          <cell r="Y13">
            <v>36839</v>
          </cell>
          <cell r="Z13">
            <v>208.38310578806437</v>
          </cell>
          <cell r="AA13">
            <v>204.77969688166806</v>
          </cell>
          <cell r="AB13">
            <v>183.45199015864893</v>
          </cell>
        </row>
        <row r="14">
          <cell r="E14">
            <v>36840</v>
          </cell>
          <cell r="F14">
            <v>85.236120142440086</v>
          </cell>
          <cell r="G14">
            <v>79.12626061511088</v>
          </cell>
          <cell r="H14">
            <v>69.180488368575624</v>
          </cell>
          <cell r="J14">
            <v>36840</v>
          </cell>
          <cell r="K14">
            <v>41.189265245169103</v>
          </cell>
          <cell r="L14">
            <v>45.566207350982395</v>
          </cell>
          <cell r="M14">
            <v>41.462519431313936</v>
          </cell>
          <cell r="O14">
            <v>36840</v>
          </cell>
          <cell r="P14">
            <v>46.403762702023421</v>
          </cell>
          <cell r="Q14">
            <v>40.623172016962386</v>
          </cell>
          <cell r="R14">
            <v>20.551825458906798</v>
          </cell>
          <cell r="T14">
            <v>36840</v>
          </cell>
          <cell r="U14">
            <v>35.357982331797324</v>
          </cell>
          <cell r="V14">
            <v>39.873278114434399</v>
          </cell>
          <cell r="W14">
            <v>51.51115689985258</v>
          </cell>
          <cell r="Y14">
            <v>36840</v>
          </cell>
          <cell r="Z14">
            <v>208.18713042142994</v>
          </cell>
          <cell r="AA14">
            <v>205.18891809749005</v>
          </cell>
          <cell r="AB14">
            <v>182.70599015864894</v>
          </cell>
        </row>
        <row r="15">
          <cell r="E15">
            <v>36841</v>
          </cell>
          <cell r="F15">
            <v>85.20837115527128</v>
          </cell>
          <cell r="G15">
            <v>79.339130627449279</v>
          </cell>
          <cell r="H15">
            <v>69.153381817666428</v>
          </cell>
          <cell r="J15">
            <v>36841</v>
          </cell>
          <cell r="K15">
            <v>41.287780167200303</v>
          </cell>
          <cell r="L15">
            <v>45.658210612225993</v>
          </cell>
          <cell r="M15">
            <v>41.397097413982735</v>
          </cell>
          <cell r="O15">
            <v>36841</v>
          </cell>
          <cell r="P15">
            <v>46.152016069202624</v>
          </cell>
          <cell r="Q15">
            <v>40.622003920358388</v>
          </cell>
          <cell r="R15">
            <v>20.230163304309198</v>
          </cell>
          <cell r="T15">
            <v>36841</v>
          </cell>
          <cell r="U15">
            <v>35.192360134449487</v>
          </cell>
          <cell r="V15">
            <v>39.655858097558607</v>
          </cell>
          <cell r="W15">
            <v>51.295347622690578</v>
          </cell>
          <cell r="Y15">
            <v>36841</v>
          </cell>
          <cell r="Z15">
            <v>207.84052752612371</v>
          </cell>
          <cell r="AA15">
            <v>205.27520325759224</v>
          </cell>
          <cell r="AB15">
            <v>182.07599015864895</v>
          </cell>
        </row>
        <row r="16">
          <cell r="E16">
            <v>36842</v>
          </cell>
          <cell r="F16">
            <v>85.193410553977273</v>
          </cell>
          <cell r="G16">
            <v>79.543638320298072</v>
          </cell>
          <cell r="H16">
            <v>69.055830888612022</v>
          </cell>
          <cell r="J16">
            <v>36842</v>
          </cell>
          <cell r="K16">
            <v>41.392702065129505</v>
          </cell>
          <cell r="L16">
            <v>45.805481138653192</v>
          </cell>
          <cell r="M16">
            <v>41.322745177705933</v>
          </cell>
          <cell r="O16">
            <v>36842</v>
          </cell>
          <cell r="P16">
            <v>45.923070599540225</v>
          </cell>
          <cell r="Q16">
            <v>40.863967778354386</v>
          </cell>
          <cell r="R16">
            <v>19.912252835492797</v>
          </cell>
          <cell r="T16">
            <v>36842</v>
          </cell>
          <cell r="U16">
            <v>35.110691933430765</v>
          </cell>
          <cell r="V16">
            <v>39.608378097558607</v>
          </cell>
          <cell r="W16">
            <v>51.086161256838174</v>
          </cell>
          <cell r="Y16">
            <v>36842</v>
          </cell>
          <cell r="Z16">
            <v>207.61987515207778</v>
          </cell>
          <cell r="AA16">
            <v>205.82146533486426</v>
          </cell>
          <cell r="AB16">
            <v>181.37699015864894</v>
          </cell>
        </row>
        <row r="17">
          <cell r="E17">
            <v>36843</v>
          </cell>
          <cell r="F17">
            <v>85.179759670803676</v>
          </cell>
          <cell r="G17">
            <v>79.754396456534465</v>
          </cell>
          <cell r="H17">
            <v>68.780502584228415</v>
          </cell>
          <cell r="J17">
            <v>36843</v>
          </cell>
          <cell r="K17">
            <v>41.499733365727508</v>
          </cell>
          <cell r="L17">
            <v>45.944765578980395</v>
          </cell>
          <cell r="M17">
            <v>41.182452715844335</v>
          </cell>
          <cell r="O17">
            <v>36843</v>
          </cell>
          <cell r="P17">
            <v>45.718193418697425</v>
          </cell>
          <cell r="Q17">
            <v>41.027902251095988</v>
          </cell>
          <cell r="R17">
            <v>19.592404409782798</v>
          </cell>
          <cell r="T17">
            <v>36843</v>
          </cell>
          <cell r="U17">
            <v>35.199793050985626</v>
          </cell>
          <cell r="V17">
            <v>39.750418097558608</v>
          </cell>
          <cell r="W17">
            <v>50.647630448793372</v>
          </cell>
          <cell r="Y17">
            <v>36843</v>
          </cell>
          <cell r="Z17">
            <v>207.59747950621426</v>
          </cell>
          <cell r="AA17">
            <v>206.47748238416946</v>
          </cell>
          <cell r="AB17">
            <v>180.2029901586489</v>
          </cell>
        </row>
        <row r="18">
          <cell r="E18">
            <v>36844</v>
          </cell>
          <cell r="F18">
            <v>85.097662705695683</v>
          </cell>
          <cell r="G18">
            <v>79.893563767598863</v>
          </cell>
          <cell r="H18">
            <v>68.84198124971202</v>
          </cell>
          <cell r="J18">
            <v>36844</v>
          </cell>
          <cell r="K18">
            <v>41.60497223366751</v>
          </cell>
          <cell r="L18">
            <v>46.093693661944798</v>
          </cell>
          <cell r="M18">
            <v>41.156634586825938</v>
          </cell>
          <cell r="O18">
            <v>36844</v>
          </cell>
          <cell r="P18">
            <v>45.460054367625027</v>
          </cell>
          <cell r="Q18">
            <v>41.202094407761585</v>
          </cell>
          <cell r="R18">
            <v>19.557364659999998</v>
          </cell>
          <cell r="T18">
            <v>36844</v>
          </cell>
          <cell r="U18">
            <v>35.345994151749743</v>
          </cell>
          <cell r="V18">
            <v>39.851842996169808</v>
          </cell>
          <cell r="W18">
            <v>50.370009662110974</v>
          </cell>
          <cell r="Y18">
            <v>36844</v>
          </cell>
          <cell r="Z18">
            <v>207.50868345873795</v>
          </cell>
          <cell r="AA18">
            <v>207.04119483347506</v>
          </cell>
          <cell r="AB18">
            <v>179.92599015864891</v>
          </cell>
        </row>
        <row r="19">
          <cell r="E19">
            <v>36845</v>
          </cell>
          <cell r="F19">
            <v>84.904970870903284</v>
          </cell>
          <cell r="G19">
            <v>80.070620620493258</v>
          </cell>
          <cell r="H19">
            <v>68.764803713641626</v>
          </cell>
          <cell r="J19">
            <v>36845</v>
          </cell>
          <cell r="K19">
            <v>41.708720135814708</v>
          </cell>
          <cell r="L19">
            <v>46.1886677472176</v>
          </cell>
          <cell r="M19">
            <v>41.10621221387634</v>
          </cell>
          <cell r="O19">
            <v>36845</v>
          </cell>
          <cell r="P19">
            <v>45.150122886165427</v>
          </cell>
          <cell r="Q19">
            <v>41.554614092354385</v>
          </cell>
          <cell r="R19">
            <v>19.391388591893197</v>
          </cell>
          <cell r="T19">
            <v>36845</v>
          </cell>
          <cell r="U19">
            <v>35.420600877970266</v>
          </cell>
          <cell r="V19">
            <v>39.947094648205805</v>
          </cell>
          <cell r="W19">
            <v>50.095585639237775</v>
          </cell>
          <cell r="Y19">
            <v>36845</v>
          </cell>
          <cell r="Z19">
            <v>207.18441477085366</v>
          </cell>
          <cell r="AA19">
            <v>207.76099710827106</v>
          </cell>
          <cell r="AB19">
            <v>179.35799015864893</v>
          </cell>
        </row>
        <row r="20">
          <cell r="E20">
            <v>36846</v>
          </cell>
          <cell r="F20">
            <v>84.613872708500878</v>
          </cell>
          <cell r="G20">
            <v>80.210313238554463</v>
          </cell>
          <cell r="H20">
            <v>68.444110890838431</v>
          </cell>
          <cell r="J20">
            <v>36846</v>
          </cell>
          <cell r="K20">
            <v>41.78580706249231</v>
          </cell>
          <cell r="L20">
            <v>46.011504413175203</v>
          </cell>
          <cell r="M20">
            <v>40.906201574844737</v>
          </cell>
          <cell r="O20">
            <v>36846</v>
          </cell>
          <cell r="P20">
            <v>44.786918886361427</v>
          </cell>
          <cell r="Q20">
            <v>41.647699558588386</v>
          </cell>
          <cell r="R20">
            <v>19.080931803436798</v>
          </cell>
          <cell r="T20">
            <v>36846</v>
          </cell>
          <cell r="U20">
            <v>35.379448398828387</v>
          </cell>
          <cell r="V20">
            <v>40.047865147700207</v>
          </cell>
          <cell r="W20">
            <v>49.671745889528978</v>
          </cell>
          <cell r="Y20">
            <v>36846</v>
          </cell>
          <cell r="Z20">
            <v>206.56604705618298</v>
          </cell>
          <cell r="AA20">
            <v>207.91738235801824</v>
          </cell>
          <cell r="AB20">
            <v>178.10299015864894</v>
          </cell>
        </row>
        <row r="21">
          <cell r="E21">
            <v>36847</v>
          </cell>
          <cell r="F21">
            <v>84.321542914153284</v>
          </cell>
          <cell r="G21">
            <v>80.117436831897265</v>
          </cell>
          <cell r="H21">
            <v>68.154830006695235</v>
          </cell>
          <cell r="J21">
            <v>36847</v>
          </cell>
          <cell r="K21">
            <v>41.79256893921751</v>
          </cell>
          <cell r="L21">
            <v>45.976202363241605</v>
          </cell>
          <cell r="M21">
            <v>40.835913369049933</v>
          </cell>
          <cell r="O21">
            <v>36847</v>
          </cell>
          <cell r="P21">
            <v>44.415519387533024</v>
          </cell>
          <cell r="Q21">
            <v>41.279285081275589</v>
          </cell>
          <cell r="R21">
            <v>18.798948073955597</v>
          </cell>
          <cell r="T21">
            <v>36847</v>
          </cell>
          <cell r="U21">
            <v>35.387460927746808</v>
          </cell>
          <cell r="V21">
            <v>40.033051015507404</v>
          </cell>
          <cell r="W21">
            <v>49.394298708948178</v>
          </cell>
          <cell r="Y21">
            <v>36847</v>
          </cell>
          <cell r="Z21">
            <v>205.91709216865064</v>
          </cell>
          <cell r="AA21">
            <v>207.40597529192186</v>
          </cell>
          <cell r="AB21">
            <v>177.18399015864895</v>
          </cell>
        </row>
        <row r="22">
          <cell r="E22">
            <v>36848</v>
          </cell>
          <cell r="F22">
            <v>83.973896163419681</v>
          </cell>
          <cell r="G22">
            <v>80.155166652005263</v>
          </cell>
          <cell r="H22">
            <v>67.871739226622438</v>
          </cell>
          <cell r="J22">
            <v>36848</v>
          </cell>
          <cell r="K22">
            <v>41.802372195211909</v>
          </cell>
          <cell r="L22">
            <v>45.738014683280404</v>
          </cell>
          <cell r="M22">
            <v>40.779886538343931</v>
          </cell>
          <cell r="O22">
            <v>36848</v>
          </cell>
          <cell r="P22">
            <v>44.043949518867826</v>
          </cell>
          <cell r="Q22">
            <v>41.005294536637585</v>
          </cell>
          <cell r="R22">
            <v>18.503199881409596</v>
          </cell>
          <cell r="T22">
            <v>36848</v>
          </cell>
          <cell r="U22">
            <v>35.29708629566187</v>
          </cell>
          <cell r="V22">
            <v>39.679947824489801</v>
          </cell>
          <cell r="W22">
            <v>49.100164512272976</v>
          </cell>
          <cell r="Y22">
            <v>36848</v>
          </cell>
          <cell r="Z22">
            <v>205.1173041731613</v>
          </cell>
          <cell r="AA22">
            <v>206.57842369641304</v>
          </cell>
          <cell r="AB22">
            <v>176.25499015864892</v>
          </cell>
        </row>
        <row r="23">
          <cell r="E23">
            <v>36849</v>
          </cell>
          <cell r="F23">
            <v>83.899948555505276</v>
          </cell>
          <cell r="G23">
            <v>80.288488148044465</v>
          </cell>
          <cell r="H23">
            <v>67.54147019924244</v>
          </cell>
          <cell r="J23">
            <v>36849</v>
          </cell>
          <cell r="K23">
            <v>41.864663666791905</v>
          </cell>
          <cell r="L23">
            <v>45.741017451654002</v>
          </cell>
          <cell r="M23">
            <v>40.740286199402732</v>
          </cell>
          <cell r="O23">
            <v>36849</v>
          </cell>
          <cell r="P23">
            <v>43.666532317963828</v>
          </cell>
          <cell r="Q23">
            <v>40.774059722293188</v>
          </cell>
          <cell r="R23">
            <v>18.212346272299996</v>
          </cell>
          <cell r="T23">
            <v>36849</v>
          </cell>
          <cell r="U23">
            <v>35.114320633486031</v>
          </cell>
          <cell r="V23">
            <v>39.709767824489802</v>
          </cell>
          <cell r="W23">
            <v>48.833887487703777</v>
          </cell>
          <cell r="Y23">
            <v>36849</v>
          </cell>
          <cell r="Z23">
            <v>204.54546517374706</v>
          </cell>
          <cell r="AA23">
            <v>206.51333314648144</v>
          </cell>
          <cell r="AB23">
            <v>175.32799015864896</v>
          </cell>
        </row>
        <row r="24">
          <cell r="E24">
            <v>36850</v>
          </cell>
          <cell r="F24">
            <v>84.099330955763676</v>
          </cell>
          <cell r="G24">
            <v>80.30769379777206</v>
          </cell>
          <cell r="H24">
            <v>67.306792847793645</v>
          </cell>
          <cell r="J24">
            <v>36850</v>
          </cell>
          <cell r="K24">
            <v>41.928871799035903</v>
          </cell>
          <cell r="L24">
            <v>45.784965770805201</v>
          </cell>
          <cell r="M24">
            <v>40.51071639368633</v>
          </cell>
          <cell r="O24">
            <v>36850</v>
          </cell>
          <cell r="P24">
            <v>43.654606076040231</v>
          </cell>
          <cell r="Q24">
            <v>40.795391092261589</v>
          </cell>
          <cell r="R24">
            <v>17.903163708247995</v>
          </cell>
          <cell r="T24">
            <v>36850</v>
          </cell>
          <cell r="U24">
            <v>35.061816731561613</v>
          </cell>
          <cell r="V24">
            <v>39.830787824489803</v>
          </cell>
          <cell r="W24">
            <v>48.327317208920974</v>
          </cell>
          <cell r="Y24">
            <v>36850</v>
          </cell>
          <cell r="Z24">
            <v>204.74462556240144</v>
          </cell>
          <cell r="AA24">
            <v>206.71883848532866</v>
          </cell>
          <cell r="AB24">
            <v>174.04799015864893</v>
          </cell>
        </row>
        <row r="25">
          <cell r="E25">
            <v>36851</v>
          </cell>
          <cell r="F25">
            <v>84.082631162385681</v>
          </cell>
          <cell r="G25">
            <v>80.292946158774058</v>
          </cell>
          <cell r="H25">
            <v>67.32058215645965</v>
          </cell>
          <cell r="J25">
            <v>36851</v>
          </cell>
          <cell r="K25">
            <v>42.046001061835902</v>
          </cell>
          <cell r="L25">
            <v>45.831494483109601</v>
          </cell>
          <cell r="M25">
            <v>40.28934563636593</v>
          </cell>
          <cell r="O25">
            <v>36851</v>
          </cell>
          <cell r="P25">
            <v>43.778904716124629</v>
          </cell>
          <cell r="Q25">
            <v>40.787898015466389</v>
          </cell>
          <cell r="R25">
            <v>17.700348712304795</v>
          </cell>
          <cell r="T25">
            <v>36851</v>
          </cell>
          <cell r="U25">
            <v>35.053416433795896</v>
          </cell>
          <cell r="V25">
            <v>39.804211831467406</v>
          </cell>
          <cell r="W25">
            <v>47.769713653518572</v>
          </cell>
          <cell r="Y25">
            <v>36851</v>
          </cell>
          <cell r="Z25">
            <v>204.96095337414209</v>
          </cell>
          <cell r="AA25">
            <v>206.71655048881746</v>
          </cell>
          <cell r="AB25">
            <v>173.07999015864897</v>
          </cell>
        </row>
        <row r="26">
          <cell r="E26">
            <v>36852</v>
          </cell>
          <cell r="F26">
            <v>83.973608664320082</v>
          </cell>
          <cell r="G26">
            <v>80.436575029939661</v>
          </cell>
          <cell r="H26">
            <v>67.407474322599256</v>
          </cell>
          <cell r="J26">
            <v>36852</v>
          </cell>
          <cell r="K26">
            <v>42.156737906384301</v>
          </cell>
          <cell r="L26">
            <v>45.879386154108403</v>
          </cell>
          <cell r="M26">
            <v>40.449159642027531</v>
          </cell>
          <cell r="O26">
            <v>36852</v>
          </cell>
          <cell r="P26">
            <v>43.614958888573028</v>
          </cell>
          <cell r="Q26">
            <v>41.092142696927588</v>
          </cell>
          <cell r="R26">
            <v>17.542979870327994</v>
          </cell>
          <cell r="T26">
            <v>36852</v>
          </cell>
          <cell r="U26">
            <v>35.053375616022493</v>
          </cell>
          <cell r="V26">
            <v>39.900010086729807</v>
          </cell>
          <cell r="W26">
            <v>47.618376323694172</v>
          </cell>
          <cell r="Y26">
            <v>36852</v>
          </cell>
          <cell r="Z26">
            <v>204.7986810752999</v>
          </cell>
          <cell r="AA26">
            <v>207.30811396770545</v>
          </cell>
          <cell r="AB26">
            <v>173.01799015864896</v>
          </cell>
        </row>
        <row r="27">
          <cell r="E27">
            <v>36853</v>
          </cell>
          <cell r="F27">
            <v>83.971713299885678</v>
          </cell>
          <cell r="G27">
            <v>80.677399892999659</v>
          </cell>
          <cell r="H27">
            <v>67.335478869064858</v>
          </cell>
          <cell r="J27">
            <v>36853</v>
          </cell>
          <cell r="K27">
            <v>42.247175894752303</v>
          </cell>
          <cell r="L27">
            <v>45.885054500553601</v>
          </cell>
          <cell r="M27">
            <v>40.456088015390733</v>
          </cell>
          <cell r="O27">
            <v>36853</v>
          </cell>
          <cell r="P27">
            <v>43.56370915869303</v>
          </cell>
          <cell r="Q27">
            <v>41.114865420563191</v>
          </cell>
          <cell r="R27">
            <v>17.301938142252794</v>
          </cell>
          <cell r="T27">
            <v>36853</v>
          </cell>
          <cell r="U27">
            <v>34.881585853113911</v>
          </cell>
          <cell r="V27">
            <v>39.847578220448206</v>
          </cell>
          <cell r="W27">
            <v>46.909485131940571</v>
          </cell>
          <cell r="Y27">
            <v>36853</v>
          </cell>
          <cell r="Z27">
            <v>204.66418420644493</v>
          </cell>
          <cell r="AA27">
            <v>207.52489803456464</v>
          </cell>
          <cell r="AB27">
            <v>172.00299015864897</v>
          </cell>
        </row>
        <row r="28">
          <cell r="E28">
            <v>36854</v>
          </cell>
          <cell r="F28">
            <v>84.015093719580875</v>
          </cell>
          <cell r="G28">
            <v>80.837465904044862</v>
          </cell>
          <cell r="H28">
            <v>67.301969251789259</v>
          </cell>
          <cell r="J28">
            <v>36854</v>
          </cell>
          <cell r="K28">
            <v>42.345135001540704</v>
          </cell>
          <cell r="L28">
            <v>45.632076589135202</v>
          </cell>
          <cell r="M28">
            <v>40.367158509952731</v>
          </cell>
          <cell r="O28">
            <v>36854</v>
          </cell>
          <cell r="P28">
            <v>43.271606170780231</v>
          </cell>
          <cell r="Q28">
            <v>40.876396986897994</v>
          </cell>
          <cell r="R28">
            <v>17.032540484465194</v>
          </cell>
          <cell r="T28">
            <v>36854</v>
          </cell>
          <cell r="U28">
            <v>34.794080710498989</v>
          </cell>
          <cell r="V28">
            <v>39.858972419062603</v>
          </cell>
          <cell r="W28">
            <v>46.404321912441773</v>
          </cell>
          <cell r="Y28">
            <v>36854</v>
          </cell>
          <cell r="Z28">
            <v>204.42591560240081</v>
          </cell>
          <cell r="AA28">
            <v>207.20491189914065</v>
          </cell>
          <cell r="AB28">
            <v>171.10599015864898</v>
          </cell>
        </row>
        <row r="29">
          <cell r="E29">
            <v>36855</v>
          </cell>
          <cell r="F29">
            <v>84.05911302616407</v>
          </cell>
          <cell r="G29">
            <v>80.948085619330456</v>
          </cell>
          <cell r="H29">
            <v>67.181915306790856</v>
          </cell>
          <cell r="J29">
            <v>36855</v>
          </cell>
          <cell r="K29">
            <v>42.411284640049907</v>
          </cell>
          <cell r="L29">
            <v>45.486381983698401</v>
          </cell>
          <cell r="M29">
            <v>40.259484773095132</v>
          </cell>
          <cell r="O29">
            <v>36855</v>
          </cell>
          <cell r="P29">
            <v>43.228857185882234</v>
          </cell>
          <cell r="Q29">
            <v>40.679413608493597</v>
          </cell>
          <cell r="R29">
            <v>16.809738977042393</v>
          </cell>
          <cell r="T29">
            <v>36855</v>
          </cell>
          <cell r="U29">
            <v>34.813097711126048</v>
          </cell>
          <cell r="V29">
            <v>39.913088956173802</v>
          </cell>
          <cell r="W29">
            <v>45.920851101720572</v>
          </cell>
          <cell r="Y29">
            <v>36855</v>
          </cell>
          <cell r="Z29">
            <v>204.51235256322224</v>
          </cell>
          <cell r="AA29">
            <v>207.02697016769628</v>
          </cell>
          <cell r="AB29">
            <v>170.17199015864895</v>
          </cell>
        </row>
        <row r="30">
          <cell r="E30">
            <v>36856</v>
          </cell>
          <cell r="F30">
            <v>84.149288361033669</v>
          </cell>
          <cell r="G30">
            <v>80.954659055533654</v>
          </cell>
          <cell r="H30">
            <v>66.942616673518856</v>
          </cell>
          <cell r="J30">
            <v>36856</v>
          </cell>
          <cell r="K30">
            <v>42.496714465090307</v>
          </cell>
          <cell r="L30">
            <v>45.526457938434</v>
          </cell>
          <cell r="M30">
            <v>40.222755875778333</v>
          </cell>
          <cell r="O30">
            <v>36856</v>
          </cell>
          <cell r="P30">
            <v>43.483357424369437</v>
          </cell>
          <cell r="Q30">
            <v>40.538709066178797</v>
          </cell>
          <cell r="R30">
            <v>16.631013566148393</v>
          </cell>
          <cell r="T30">
            <v>36856</v>
          </cell>
          <cell r="U30">
            <v>34.70610616348997</v>
          </cell>
          <cell r="V30">
            <v>39.889208956173803</v>
          </cell>
          <cell r="W30">
            <v>45.494604043203374</v>
          </cell>
          <cell r="Y30">
            <v>36856</v>
          </cell>
          <cell r="Z30">
            <v>204.8354664139834</v>
          </cell>
          <cell r="AA30">
            <v>206.90903501632025</v>
          </cell>
          <cell r="AB30">
            <v>169.29099015864895</v>
          </cell>
        </row>
        <row r="31">
          <cell r="E31">
            <v>36857</v>
          </cell>
          <cell r="F31">
            <v>84.235804293783673</v>
          </cell>
          <cell r="G31">
            <v>80.972242642440051</v>
          </cell>
          <cell r="H31">
            <v>66.627659635221249</v>
          </cell>
          <cell r="J31">
            <v>36857</v>
          </cell>
          <cell r="K31">
            <v>42.577838902379909</v>
          </cell>
          <cell r="L31">
            <v>45.5764614855348</v>
          </cell>
          <cell r="M31">
            <v>40.068070712078736</v>
          </cell>
          <cell r="O31">
            <v>36857</v>
          </cell>
          <cell r="P31">
            <v>43.670320220051835</v>
          </cell>
          <cell r="Q31">
            <v>40.362226858135998</v>
          </cell>
          <cell r="R31">
            <v>16.337423391535193</v>
          </cell>
          <cell r="T31">
            <v>36857</v>
          </cell>
          <cell r="U31">
            <v>34.698391604317372</v>
          </cell>
          <cell r="V31">
            <v>39.915581502940206</v>
          </cell>
          <cell r="W31">
            <v>45.304836419813775</v>
          </cell>
          <cell r="Y31">
            <v>36857</v>
          </cell>
          <cell r="Z31">
            <v>205.18235502053278</v>
          </cell>
          <cell r="AA31">
            <v>206.82651248905105</v>
          </cell>
          <cell r="AB31">
            <v>168.33799015864895</v>
          </cell>
        </row>
        <row r="32">
          <cell r="E32">
            <v>36858</v>
          </cell>
          <cell r="F32">
            <v>84.320850786691267</v>
          </cell>
          <cell r="G32">
            <v>81.018707466055645</v>
          </cell>
          <cell r="H32">
            <v>66.435933229504045</v>
          </cell>
          <cell r="J32">
            <v>36858</v>
          </cell>
          <cell r="K32">
            <v>42.654956099133109</v>
          </cell>
          <cell r="L32">
            <v>45.624711643065197</v>
          </cell>
          <cell r="M32">
            <v>39.950891758076338</v>
          </cell>
          <cell r="O32">
            <v>36858</v>
          </cell>
          <cell r="P32">
            <v>43.878004247135031</v>
          </cell>
          <cell r="Q32">
            <v>40.181925526251597</v>
          </cell>
          <cell r="R32">
            <v>16.037728297769991</v>
          </cell>
          <cell r="T32">
            <v>36858</v>
          </cell>
          <cell r="U32">
            <v>34.662153585092852</v>
          </cell>
          <cell r="V32">
            <v>40.021601948410606</v>
          </cell>
          <cell r="W32">
            <v>45.107436873298575</v>
          </cell>
          <cell r="Y32">
            <v>36858</v>
          </cell>
          <cell r="Z32">
            <v>205.51596471805226</v>
          </cell>
          <cell r="AA32">
            <v>206.84694658378305</v>
          </cell>
          <cell r="AB32">
            <v>167.53199015864897</v>
          </cell>
        </row>
        <row r="33">
          <cell r="E33">
            <v>36859</v>
          </cell>
          <cell r="F33">
            <v>84.405048979786471</v>
          </cell>
          <cell r="G33">
            <v>80.963656712539645</v>
          </cell>
          <cell r="H33">
            <v>66.00842916714204</v>
          </cell>
          <cell r="J33">
            <v>36859</v>
          </cell>
          <cell r="K33">
            <v>42.729560340793512</v>
          </cell>
          <cell r="L33">
            <v>45.466860439898397</v>
          </cell>
          <cell r="M33">
            <v>39.745439932381942</v>
          </cell>
          <cell r="O33">
            <v>36859</v>
          </cell>
          <cell r="P33">
            <v>44.008730799187035</v>
          </cell>
          <cell r="Q33">
            <v>40.461885407225594</v>
          </cell>
          <cell r="R33">
            <v>15.737273638482391</v>
          </cell>
          <cell r="T33">
            <v>36859</v>
          </cell>
          <cell r="U33">
            <v>34.66211684909679</v>
          </cell>
          <cell r="V33">
            <v>40.041031924327406</v>
          </cell>
          <cell r="W33">
            <v>44.863847420642571</v>
          </cell>
          <cell r="Y33">
            <v>36859</v>
          </cell>
          <cell r="Z33">
            <v>205.80545696886381</v>
          </cell>
          <cell r="AA33">
            <v>206.93343448399105</v>
          </cell>
          <cell r="AB33">
            <v>166.35499015864895</v>
          </cell>
        </row>
        <row r="34">
          <cell r="E34">
            <v>36860</v>
          </cell>
          <cell r="F34">
            <v>84.395433732122072</v>
          </cell>
          <cell r="G34">
            <v>80.729146181556047</v>
          </cell>
          <cell r="H34">
            <v>65.431017395254045</v>
          </cell>
          <cell r="J34">
            <v>36860</v>
          </cell>
          <cell r="K34">
            <v>42.779943670655513</v>
          </cell>
          <cell r="L34">
            <v>45.169859672525199</v>
          </cell>
          <cell r="M34">
            <v>39.522138316911139</v>
          </cell>
          <cell r="O34">
            <v>36860</v>
          </cell>
          <cell r="P34">
            <v>44.170979320418631</v>
          </cell>
          <cell r="Q34">
            <v>40.124531480784391</v>
          </cell>
          <cell r="R34">
            <v>15.442210474655191</v>
          </cell>
          <cell r="T34">
            <v>36860</v>
          </cell>
          <cell r="U34">
            <v>34.512715634898107</v>
          </cell>
          <cell r="V34">
            <v>39.962762373923404</v>
          </cell>
          <cell r="W34">
            <v>44.603623971828569</v>
          </cell>
          <cell r="Y34">
            <v>36860</v>
          </cell>
          <cell r="Z34">
            <v>205.85907235809432</v>
          </cell>
          <cell r="AA34">
            <v>205.98629970878903</v>
          </cell>
          <cell r="AB34">
            <v>164.99899015864895</v>
          </cell>
        </row>
        <row r="35">
          <cell r="E35">
            <v>36861</v>
          </cell>
          <cell r="F35">
            <v>84.359301129234069</v>
          </cell>
          <cell r="G35">
            <v>80.422221371189252</v>
          </cell>
          <cell r="H35">
            <v>64.774103248897646</v>
          </cell>
          <cell r="J35">
            <v>36861</v>
          </cell>
          <cell r="K35">
            <v>42.848815677181911</v>
          </cell>
          <cell r="L35">
            <v>45.035760864105598</v>
          </cell>
          <cell r="M35">
            <v>39.234110360942736</v>
          </cell>
          <cell r="O35">
            <v>36861</v>
          </cell>
          <cell r="P35">
            <v>44.370627570199431</v>
          </cell>
          <cell r="Q35">
            <v>40.319334838331194</v>
          </cell>
          <cell r="R35">
            <v>15.15979727121039</v>
          </cell>
          <cell r="T35">
            <v>36861</v>
          </cell>
          <cell r="U35">
            <v>34.339603376131365</v>
          </cell>
          <cell r="V35">
            <v>39.881844515965007</v>
          </cell>
          <cell r="W35">
            <v>44.27497927759817</v>
          </cell>
          <cell r="Y35">
            <v>36861</v>
          </cell>
          <cell r="Z35">
            <v>205.91834775274677</v>
          </cell>
          <cell r="AA35">
            <v>205.65916158959106</v>
          </cell>
          <cell r="AB35">
            <v>163.44299015864894</v>
          </cell>
        </row>
        <row r="36">
          <cell r="E36">
            <v>36862</v>
          </cell>
          <cell r="F36">
            <v>84.419931494905271</v>
          </cell>
          <cell r="G36">
            <v>80.120237286089647</v>
          </cell>
          <cell r="H36">
            <v>64.141005385977252</v>
          </cell>
          <cell r="J36">
            <v>36862</v>
          </cell>
          <cell r="K36">
            <v>42.91687487761191</v>
          </cell>
          <cell r="L36">
            <v>44.994215469527596</v>
          </cell>
          <cell r="M36">
            <v>39.001335472671535</v>
          </cell>
          <cell r="O36">
            <v>36862</v>
          </cell>
          <cell r="P36">
            <v>44.31862182416863</v>
          </cell>
          <cell r="Q36">
            <v>40.227405760543597</v>
          </cell>
          <cell r="R36">
            <v>14.933655805111991</v>
          </cell>
          <cell r="T36">
            <v>36862</v>
          </cell>
          <cell r="U36">
            <v>34.229628049259745</v>
          </cell>
          <cell r="V36">
            <v>39.865234172655406</v>
          </cell>
          <cell r="W36">
            <v>43.962993494888174</v>
          </cell>
          <cell r="Y36">
            <v>36862</v>
          </cell>
          <cell r="Z36">
            <v>205.88505624594558</v>
          </cell>
          <cell r="AA36">
            <v>205.20709268881626</v>
          </cell>
          <cell r="AB36">
            <v>162.03899015864894</v>
          </cell>
        </row>
        <row r="37">
          <cell r="E37">
            <v>36863</v>
          </cell>
          <cell r="F37">
            <v>84.51169339888007</v>
          </cell>
          <cell r="G37">
            <v>79.992406667915645</v>
          </cell>
          <cell r="H37">
            <v>63.455245496627654</v>
          </cell>
          <cell r="J37">
            <v>36863</v>
          </cell>
          <cell r="K37">
            <v>42.989370792541912</v>
          </cell>
          <cell r="L37">
            <v>44.974541302748797</v>
          </cell>
          <cell r="M37">
            <v>38.886754658680331</v>
          </cell>
          <cell r="O37">
            <v>36863</v>
          </cell>
          <cell r="P37">
            <v>44.252738035181828</v>
          </cell>
          <cell r="Q37">
            <v>40.2172258094472</v>
          </cell>
          <cell r="R37">
            <v>14.638042488686791</v>
          </cell>
          <cell r="T37">
            <v>36863</v>
          </cell>
          <cell r="U37">
            <v>34.133710363547088</v>
          </cell>
          <cell r="V37">
            <v>39.801502371984206</v>
          </cell>
          <cell r="W37">
            <v>43.606947514654173</v>
          </cell>
          <cell r="Y37">
            <v>36863</v>
          </cell>
          <cell r="Z37">
            <v>205.88751259015089</v>
          </cell>
          <cell r="AA37">
            <v>204.98567615209586</v>
          </cell>
          <cell r="AB37">
            <v>160.58699015864897</v>
          </cell>
        </row>
        <row r="38">
          <cell r="E38">
            <v>36864</v>
          </cell>
          <cell r="F38">
            <v>84.756876890264863</v>
          </cell>
          <cell r="G38">
            <v>79.691647116018046</v>
          </cell>
          <cell r="H38">
            <v>62.703264981336851</v>
          </cell>
          <cell r="J38">
            <v>36864</v>
          </cell>
          <cell r="K38">
            <v>43.092089606645914</v>
          </cell>
          <cell r="L38">
            <v>44.940396347956799</v>
          </cell>
          <cell r="M38">
            <v>38.659190247917934</v>
          </cell>
          <cell r="O38">
            <v>36864</v>
          </cell>
          <cell r="P38">
            <v>44.491188015293829</v>
          </cell>
          <cell r="Q38">
            <v>40.208873784724801</v>
          </cell>
          <cell r="R38">
            <v>14.344370678526792</v>
          </cell>
          <cell r="T38">
            <v>36864</v>
          </cell>
          <cell r="U38">
            <v>34.186961230724727</v>
          </cell>
          <cell r="V38">
            <v>39.764022371984204</v>
          </cell>
          <cell r="W38">
            <v>43.375164250867371</v>
          </cell>
          <cell r="Y38">
            <v>36864</v>
          </cell>
          <cell r="Z38">
            <v>206.52711574292934</v>
          </cell>
          <cell r="AA38">
            <v>204.60493962068387</v>
          </cell>
          <cell r="AB38">
            <v>159.08199015864895</v>
          </cell>
        </row>
        <row r="39">
          <cell r="E39">
            <v>36865</v>
          </cell>
          <cell r="F39">
            <v>84.966648301196457</v>
          </cell>
          <cell r="G39">
            <v>79.366606313004851</v>
          </cell>
          <cell r="H39">
            <v>61.95340344089125</v>
          </cell>
          <cell r="J39">
            <v>36865</v>
          </cell>
          <cell r="K39">
            <v>43.187741621894311</v>
          </cell>
          <cell r="L39">
            <v>44.899933511716796</v>
          </cell>
          <cell r="M39">
            <v>38.413687313089135</v>
          </cell>
          <cell r="O39">
            <v>36865</v>
          </cell>
          <cell r="P39">
            <v>44.737602785276231</v>
          </cell>
          <cell r="Q39">
            <v>40.2039540023396</v>
          </cell>
          <cell r="R39">
            <v>14.057506563095592</v>
          </cell>
          <cell r="T39">
            <v>36865</v>
          </cell>
          <cell r="U39">
            <v>34.262604728389604</v>
          </cell>
          <cell r="V39">
            <v>39.883225183577004</v>
          </cell>
          <cell r="W39">
            <v>42.793392841572974</v>
          </cell>
          <cell r="Y39">
            <v>36865</v>
          </cell>
          <cell r="Z39">
            <v>207.1545974367566</v>
          </cell>
          <cell r="AA39">
            <v>204.35371901063826</v>
          </cell>
          <cell r="AB39">
            <v>157.21799015864894</v>
          </cell>
        </row>
        <row r="40">
          <cell r="E40">
            <v>36866</v>
          </cell>
          <cell r="F40">
            <v>84.832006438922051</v>
          </cell>
          <cell r="G40">
            <v>78.962148320441656</v>
          </cell>
          <cell r="H40">
            <v>61.574472528875248</v>
          </cell>
          <cell r="J40">
            <v>36866</v>
          </cell>
          <cell r="K40">
            <v>43.287865845358709</v>
          </cell>
          <cell r="L40">
            <v>44.860145056080796</v>
          </cell>
          <cell r="M40">
            <v>38.406336564505537</v>
          </cell>
          <cell r="O40">
            <v>36866</v>
          </cell>
          <cell r="P40">
            <v>44.79336305976463</v>
          </cell>
          <cell r="Q40">
            <v>40.477365292711603</v>
          </cell>
          <cell r="R40">
            <v>13.867572236688792</v>
          </cell>
          <cell r="T40">
            <v>36866</v>
          </cell>
          <cell r="U40">
            <v>34.441700872736781</v>
          </cell>
          <cell r="V40">
            <v>40.022895499231403</v>
          </cell>
          <cell r="W40">
            <v>42.018608828579374</v>
          </cell>
          <cell r="Y40">
            <v>36866</v>
          </cell>
          <cell r="Z40">
            <v>207.35493621678216</v>
          </cell>
          <cell r="AA40">
            <v>204.32255416846544</v>
          </cell>
          <cell r="AB40">
            <v>155.86699015864895</v>
          </cell>
        </row>
        <row r="41">
          <cell r="E41">
            <v>36867</v>
          </cell>
          <cell r="F41">
            <v>84.617737974173252</v>
          </cell>
          <cell r="G41">
            <v>78.432287479878852</v>
          </cell>
          <cell r="H41">
            <v>61.223414832034045</v>
          </cell>
          <cell r="J41">
            <v>36867</v>
          </cell>
          <cell r="K41">
            <v>43.361831200131107</v>
          </cell>
          <cell r="L41">
            <v>44.789161173452399</v>
          </cell>
          <cell r="M41">
            <v>38.24080097182474</v>
          </cell>
          <cell r="O41">
            <v>36867</v>
          </cell>
          <cell r="P41">
            <v>44.879942527855832</v>
          </cell>
          <cell r="Q41">
            <v>40.249591115677205</v>
          </cell>
          <cell r="R41">
            <v>13.586209647237592</v>
          </cell>
          <cell r="T41">
            <v>36867</v>
          </cell>
          <cell r="U41">
            <v>34.310928890317861</v>
          </cell>
          <cell r="V41">
            <v>39.905671119176603</v>
          </cell>
          <cell r="W41">
            <v>41.402564707552571</v>
          </cell>
          <cell r="Y41">
            <v>36867</v>
          </cell>
          <cell r="Z41">
            <v>207.17044059247803</v>
          </cell>
          <cell r="AA41">
            <v>203.37671088818507</v>
          </cell>
          <cell r="AB41">
            <v>154.45299015864896</v>
          </cell>
        </row>
        <row r="42">
          <cell r="E42">
            <v>36868</v>
          </cell>
          <cell r="F42">
            <v>84.583014471810458</v>
          </cell>
          <cell r="G42">
            <v>77.803697318890457</v>
          </cell>
          <cell r="H42">
            <v>60.786519132418448</v>
          </cell>
          <cell r="J42">
            <v>36868</v>
          </cell>
          <cell r="K42">
            <v>43.439303334044304</v>
          </cell>
          <cell r="L42">
            <v>44.675322178125597</v>
          </cell>
          <cell r="M42">
            <v>37.993651128573539</v>
          </cell>
          <cell r="O42">
            <v>36868</v>
          </cell>
          <cell r="P42">
            <v>45.062894533630235</v>
          </cell>
          <cell r="Q42">
            <v>40.236926604460805</v>
          </cell>
          <cell r="R42">
            <v>13.360405371441193</v>
          </cell>
          <cell r="T42">
            <v>36868</v>
          </cell>
          <cell r="U42">
            <v>34.178618077841762</v>
          </cell>
          <cell r="V42">
            <v>39.911858454239805</v>
          </cell>
          <cell r="W42">
            <v>40.772414526215769</v>
          </cell>
          <cell r="Y42">
            <v>36868</v>
          </cell>
          <cell r="Z42">
            <v>207.26383041732674</v>
          </cell>
          <cell r="AA42">
            <v>202.62780455571666</v>
          </cell>
          <cell r="AB42">
            <v>152.91299015864894</v>
          </cell>
        </row>
        <row r="43">
          <cell r="E43">
            <v>36869</v>
          </cell>
          <cell r="F43">
            <v>84.548489734257259</v>
          </cell>
          <cell r="G43">
            <v>77.370453922651251</v>
          </cell>
          <cell r="H43">
            <v>60.05400692035365</v>
          </cell>
          <cell r="J43">
            <v>36869</v>
          </cell>
          <cell r="K43">
            <v>43.502858381913903</v>
          </cell>
          <cell r="L43">
            <v>44.608888589888394</v>
          </cell>
          <cell r="M43">
            <v>37.742746050169536</v>
          </cell>
          <cell r="O43">
            <v>36869</v>
          </cell>
          <cell r="P43">
            <v>45.136185154451034</v>
          </cell>
          <cell r="Q43">
            <v>39.995327625044403</v>
          </cell>
          <cell r="R43">
            <v>13.135751092043192</v>
          </cell>
          <cell r="T43">
            <v>36869</v>
          </cell>
          <cell r="U43">
            <v>34.074087841941704</v>
          </cell>
          <cell r="V43">
            <v>39.866410382025407</v>
          </cell>
          <cell r="W43">
            <v>40.132486096082566</v>
          </cell>
          <cell r="Y43">
            <v>36869</v>
          </cell>
          <cell r="Z43">
            <v>207.26162111256392</v>
          </cell>
          <cell r="AA43">
            <v>201.84108051960948</v>
          </cell>
          <cell r="AB43">
            <v>151.06499015864895</v>
          </cell>
        </row>
        <row r="44">
          <cell r="E44">
            <v>36870</v>
          </cell>
          <cell r="F44">
            <v>84.515721935646056</v>
          </cell>
          <cell r="G44">
            <v>76.997052931588044</v>
          </cell>
          <cell r="H44">
            <v>58.953627187550047</v>
          </cell>
          <cell r="J44">
            <v>36870</v>
          </cell>
          <cell r="K44">
            <v>43.565440901965104</v>
          </cell>
          <cell r="L44">
            <v>44.566761098367998</v>
          </cell>
          <cell r="M44">
            <v>37.533986210143937</v>
          </cell>
          <cell r="O44">
            <v>36870</v>
          </cell>
          <cell r="P44">
            <v>45.358620369903832</v>
          </cell>
          <cell r="Q44">
            <v>39.893463856148401</v>
          </cell>
          <cell r="R44">
            <v>12.860443730541592</v>
          </cell>
          <cell r="T44">
            <v>36870</v>
          </cell>
          <cell r="U44">
            <v>34.031739402039207</v>
          </cell>
          <cell r="V44">
            <v>39.757190382025406</v>
          </cell>
          <cell r="W44">
            <v>39.516933030413369</v>
          </cell>
          <cell r="Y44">
            <v>36870</v>
          </cell>
          <cell r="Z44">
            <v>207.4715226095542</v>
          </cell>
          <cell r="AA44">
            <v>201.21446826812985</v>
          </cell>
          <cell r="AB44">
            <v>148.86499015864894</v>
          </cell>
        </row>
        <row r="45">
          <cell r="E45">
            <v>36871</v>
          </cell>
          <cell r="F45">
            <v>84.39067047543486</v>
          </cell>
          <cell r="G45">
            <v>76.569740535292439</v>
          </cell>
          <cell r="H45">
            <v>57.57709924552325</v>
          </cell>
          <cell r="J45">
            <v>36871</v>
          </cell>
          <cell r="K45">
            <v>43.628807833139902</v>
          </cell>
          <cell r="L45">
            <v>44.528427885088</v>
          </cell>
          <cell r="M45">
            <v>37.126749059617936</v>
          </cell>
          <cell r="O45">
            <v>36871</v>
          </cell>
          <cell r="P45">
            <v>45.605177114750234</v>
          </cell>
          <cell r="Q45">
            <v>39.7902797210172</v>
          </cell>
          <cell r="R45">
            <v>12.598755307869192</v>
          </cell>
          <cell r="T45">
            <v>36871</v>
          </cell>
          <cell r="U45">
            <v>33.935470683475309</v>
          </cell>
          <cell r="V45">
            <v>39.572850382025408</v>
          </cell>
          <cell r="W45">
            <v>38.843386545638566</v>
          </cell>
          <cell r="Y45">
            <v>36871</v>
          </cell>
          <cell r="Z45">
            <v>207.56012610680028</v>
          </cell>
          <cell r="AA45">
            <v>200.46129852342307</v>
          </cell>
          <cell r="AB45">
            <v>146.14599015864894</v>
          </cell>
        </row>
        <row r="46">
          <cell r="E46">
            <v>36872</v>
          </cell>
          <cell r="F46">
            <v>84.330093350337663</v>
          </cell>
          <cell r="G46">
            <v>76.164075756385245</v>
          </cell>
          <cell r="H46">
            <v>56.315872639922453</v>
          </cell>
          <cell r="J46">
            <v>36872</v>
          </cell>
          <cell r="K46">
            <v>43.674513091233102</v>
          </cell>
          <cell r="L46">
            <v>44.482204418741198</v>
          </cell>
          <cell r="M46">
            <v>36.752180325298333</v>
          </cell>
          <cell r="O46">
            <v>36872</v>
          </cell>
          <cell r="P46">
            <v>45.818451402103435</v>
          </cell>
          <cell r="Q46">
            <v>39.601172398193199</v>
          </cell>
          <cell r="R46">
            <v>12.326315838620392</v>
          </cell>
          <cell r="T46">
            <v>36872</v>
          </cell>
          <cell r="U46">
            <v>33.887383264632767</v>
          </cell>
          <cell r="V46">
            <v>39.36084713213581</v>
          </cell>
          <cell r="W46">
            <v>38.207621354807763</v>
          </cell>
          <cell r="Y46">
            <v>36872</v>
          </cell>
          <cell r="Z46">
            <v>207.71044110830695</v>
          </cell>
          <cell r="AA46">
            <v>199.60829970545544</v>
          </cell>
          <cell r="AB46">
            <v>143.60199015864893</v>
          </cell>
        </row>
        <row r="47">
          <cell r="E47">
            <v>36873</v>
          </cell>
          <cell r="F47">
            <v>84.262474271986065</v>
          </cell>
          <cell r="G47">
            <v>75.925795792762443</v>
          </cell>
          <cell r="H47">
            <v>55.395460244725257</v>
          </cell>
          <cell r="J47">
            <v>36873</v>
          </cell>
          <cell r="K47">
            <v>43.677892092996302</v>
          </cell>
          <cell r="L47">
            <v>44.439257022381199</v>
          </cell>
          <cell r="M47">
            <v>36.498371860925531</v>
          </cell>
          <cell r="O47">
            <v>36873</v>
          </cell>
          <cell r="P47">
            <v>46.024062596172236</v>
          </cell>
          <cell r="Q47">
            <v>39.410290389569198</v>
          </cell>
          <cell r="R47">
            <v>12.057148889986792</v>
          </cell>
          <cell r="T47">
            <v>36873</v>
          </cell>
          <cell r="U47">
            <v>33.887379182855426</v>
          </cell>
          <cell r="V47">
            <v>39.229065869349412</v>
          </cell>
          <cell r="W47">
            <v>37.657009163011367</v>
          </cell>
          <cell r="Y47">
            <v>36873</v>
          </cell>
          <cell r="Z47">
            <v>207.85180814401002</v>
          </cell>
          <cell r="AA47">
            <v>199.00440907406227</v>
          </cell>
          <cell r="AB47">
            <v>141.60799015864893</v>
          </cell>
        </row>
        <row r="48">
          <cell r="E48">
            <v>36874</v>
          </cell>
          <cell r="F48">
            <v>84.110337557095264</v>
          </cell>
          <cell r="G48">
            <v>75.598717650450837</v>
          </cell>
          <cell r="H48">
            <v>54.530194436077259</v>
          </cell>
          <cell r="J48">
            <v>36874</v>
          </cell>
          <cell r="K48">
            <v>43.677892092996302</v>
          </cell>
          <cell r="L48">
            <v>44.385416604580797</v>
          </cell>
          <cell r="M48">
            <v>36.224346175919131</v>
          </cell>
          <cell r="O48">
            <v>36874</v>
          </cell>
          <cell r="P48">
            <v>46.007944546389034</v>
          </cell>
          <cell r="Q48">
            <v>39.0205086952244</v>
          </cell>
          <cell r="R48">
            <v>11.795765713271992</v>
          </cell>
          <cell r="T48">
            <v>36874</v>
          </cell>
          <cell r="U48">
            <v>33.850573796580647</v>
          </cell>
          <cell r="V48">
            <v>38.814766123806216</v>
          </cell>
          <cell r="W48">
            <v>37.004683833380568</v>
          </cell>
          <cell r="Y48">
            <v>36874</v>
          </cell>
          <cell r="Z48">
            <v>207.64674799306124</v>
          </cell>
          <cell r="AA48">
            <v>197.81940907406226</v>
          </cell>
          <cell r="AB48">
            <v>139.55499015864896</v>
          </cell>
        </row>
        <row r="49">
          <cell r="E49">
            <v>36875</v>
          </cell>
          <cell r="F49">
            <v>84.078556483788859</v>
          </cell>
          <cell r="G49">
            <v>75.100584642620433</v>
          </cell>
          <cell r="H49">
            <v>53.413274631617661</v>
          </cell>
          <cell r="J49">
            <v>36875</v>
          </cell>
          <cell r="K49">
            <v>43.677892092996302</v>
          </cell>
          <cell r="L49">
            <v>44.206922256188399</v>
          </cell>
          <cell r="M49">
            <v>35.946590101361132</v>
          </cell>
          <cell r="O49">
            <v>36875</v>
          </cell>
          <cell r="P49">
            <v>45.875510039902231</v>
          </cell>
          <cell r="Q49">
            <v>38.612142491181999</v>
          </cell>
          <cell r="R49">
            <v>11.540441313878391</v>
          </cell>
          <cell r="T49">
            <v>36875</v>
          </cell>
          <cell r="U49">
            <v>33.799849549576464</v>
          </cell>
          <cell r="V49">
            <v>38.350750391573413</v>
          </cell>
          <cell r="W49">
            <v>36.420684111791765</v>
          </cell>
          <cell r="Y49">
            <v>36875</v>
          </cell>
          <cell r="Z49">
            <v>207.43180816626386</v>
          </cell>
          <cell r="AA49">
            <v>196.27039978156427</v>
          </cell>
          <cell r="AB49">
            <v>137.32099015864895</v>
          </cell>
        </row>
        <row r="50">
          <cell r="E50">
            <v>36876</v>
          </cell>
          <cell r="F50">
            <v>84.031871599134064</v>
          </cell>
          <cell r="G50">
            <v>74.488523905173238</v>
          </cell>
          <cell r="H50">
            <v>52.241989102360861</v>
          </cell>
          <cell r="J50">
            <v>36876</v>
          </cell>
          <cell r="K50">
            <v>43.677892092996302</v>
          </cell>
          <cell r="L50">
            <v>44.105807758047597</v>
          </cell>
          <cell r="M50">
            <v>35.655729746855933</v>
          </cell>
          <cell r="O50">
            <v>36876</v>
          </cell>
          <cell r="P50">
            <v>45.62115461895543</v>
          </cell>
          <cell r="Q50">
            <v>38.150791267894796</v>
          </cell>
          <cell r="R50">
            <v>11.330626957139991</v>
          </cell>
          <cell r="T50">
            <v>36876</v>
          </cell>
          <cell r="U50">
            <v>33.658546581620342</v>
          </cell>
          <cell r="V50">
            <v>37.888897991112216</v>
          </cell>
          <cell r="W50">
            <v>35.775644352292161</v>
          </cell>
          <cell r="Y50">
            <v>36876</v>
          </cell>
          <cell r="Z50">
            <v>206.98946489270614</v>
          </cell>
          <cell r="AA50">
            <v>194.63402092222788</v>
          </cell>
          <cell r="AB50">
            <v>135.00399015864895</v>
          </cell>
        </row>
        <row r="51">
          <cell r="E51">
            <v>36877</v>
          </cell>
          <cell r="F51">
            <v>84.082755390391668</v>
          </cell>
          <cell r="G51">
            <v>73.994632396404839</v>
          </cell>
          <cell r="H51">
            <v>51.299655788162063</v>
          </cell>
          <cell r="J51">
            <v>36877</v>
          </cell>
          <cell r="K51">
            <v>43.677892092996302</v>
          </cell>
          <cell r="L51">
            <v>44.027728681590794</v>
          </cell>
          <cell r="M51">
            <v>35.420701007618732</v>
          </cell>
          <cell r="O51">
            <v>36877</v>
          </cell>
          <cell r="P51">
            <v>45.893887979351831</v>
          </cell>
          <cell r="Q51">
            <v>38.017274203069995</v>
          </cell>
          <cell r="R51">
            <v>11.214839003457191</v>
          </cell>
          <cell r="T51">
            <v>36877</v>
          </cell>
          <cell r="U51">
            <v>33.546905889594001</v>
          </cell>
          <cell r="V51">
            <v>37.453877991112215</v>
          </cell>
          <cell r="W51">
            <v>35.16279435941096</v>
          </cell>
          <cell r="Y51">
            <v>36877</v>
          </cell>
          <cell r="Z51">
            <v>207.2014413523338</v>
          </cell>
          <cell r="AA51">
            <v>193.49351327217784</v>
          </cell>
          <cell r="AB51">
            <v>133.09799015864894</v>
          </cell>
        </row>
        <row r="52">
          <cell r="E52">
            <v>36878</v>
          </cell>
          <cell r="F52">
            <v>83.378389695114862</v>
          </cell>
          <cell r="G52">
            <v>73.567767220930833</v>
          </cell>
          <cell r="H52">
            <v>50.53301636816326</v>
          </cell>
          <cell r="J52">
            <v>36878</v>
          </cell>
          <cell r="K52">
            <v>43.677892092996302</v>
          </cell>
          <cell r="L52">
            <v>43.978541489957998</v>
          </cell>
          <cell r="M52">
            <v>35.420693908875535</v>
          </cell>
          <cell r="O52">
            <v>36878</v>
          </cell>
          <cell r="P52">
            <v>45.549091020665429</v>
          </cell>
          <cell r="Q52">
            <v>37.960565539669197</v>
          </cell>
          <cell r="R52">
            <v>11.065381710776791</v>
          </cell>
          <cell r="T52">
            <v>36878</v>
          </cell>
          <cell r="U52">
            <v>33.122396964456662</v>
          </cell>
          <cell r="V52">
            <v>37.036637991112215</v>
          </cell>
          <cell r="W52">
            <v>34.785898170833363</v>
          </cell>
          <cell r="Y52">
            <v>36878</v>
          </cell>
          <cell r="Z52">
            <v>205.72776977323326</v>
          </cell>
          <cell r="AA52">
            <v>192.54351224167021</v>
          </cell>
          <cell r="AB52">
            <v>131.80499015864893</v>
          </cell>
        </row>
        <row r="53">
          <cell r="E53">
            <v>36879</v>
          </cell>
          <cell r="F53">
            <v>82.497183658611263</v>
          </cell>
          <cell r="G53">
            <v>73.118168320358834</v>
          </cell>
          <cell r="H53">
            <v>49.799506782678861</v>
          </cell>
          <cell r="J53">
            <v>36879</v>
          </cell>
          <cell r="K53">
            <v>43.677632988869505</v>
          </cell>
          <cell r="L53">
            <v>43.924789806447599</v>
          </cell>
          <cell r="M53">
            <v>35.229517655756332</v>
          </cell>
          <cell r="O53">
            <v>36879</v>
          </cell>
          <cell r="P53">
            <v>45.174316069445432</v>
          </cell>
          <cell r="Q53">
            <v>37.624517781976799</v>
          </cell>
          <cell r="R53">
            <v>10.88386649380519</v>
          </cell>
          <cell r="T53">
            <v>36879</v>
          </cell>
          <cell r="U53">
            <v>32.701141215859302</v>
          </cell>
          <cell r="V53">
            <v>36.578180574805017</v>
          </cell>
          <cell r="W53">
            <v>34.495099226408563</v>
          </cell>
          <cell r="Y53">
            <v>36879</v>
          </cell>
          <cell r="Z53">
            <v>204.0502739327855</v>
          </cell>
          <cell r="AA53">
            <v>191.24565648358822</v>
          </cell>
          <cell r="AB53">
            <v>130.40799015864894</v>
          </cell>
        </row>
        <row r="54">
          <cell r="E54">
            <v>36880</v>
          </cell>
          <cell r="F54">
            <v>81.996658374322465</v>
          </cell>
          <cell r="G54">
            <v>72.645136468483628</v>
          </cell>
          <cell r="H54">
            <v>49.038698980218861</v>
          </cell>
          <cell r="J54">
            <v>36880</v>
          </cell>
          <cell r="K54">
            <v>43.567747993505101</v>
          </cell>
          <cell r="L54">
            <v>43.738433599961198</v>
          </cell>
          <cell r="M54">
            <v>34.937990019390334</v>
          </cell>
          <cell r="O54">
            <v>36880</v>
          </cell>
          <cell r="P54">
            <v>44.796563195453032</v>
          </cell>
          <cell r="Q54">
            <v>37.160568418678402</v>
          </cell>
          <cell r="R54">
            <v>10.66166128081119</v>
          </cell>
          <cell r="T54">
            <v>36880</v>
          </cell>
          <cell r="U54">
            <v>32.221634422842804</v>
          </cell>
          <cell r="V54">
            <v>36.125517996465021</v>
          </cell>
          <cell r="W54">
            <v>33.953639878228564</v>
          </cell>
          <cell r="Y54">
            <v>36880</v>
          </cell>
          <cell r="Z54">
            <v>202.58260398612339</v>
          </cell>
          <cell r="AA54">
            <v>189.66965648358826</v>
          </cell>
          <cell r="AB54">
            <v>128.59199015864894</v>
          </cell>
        </row>
        <row r="55">
          <cell r="E55">
            <v>36881</v>
          </cell>
          <cell r="F55">
            <v>81.478613391816069</v>
          </cell>
          <cell r="G55">
            <v>72.102725049943231</v>
          </cell>
          <cell r="H55">
            <v>48.243018601788862</v>
          </cell>
          <cell r="J55">
            <v>36881</v>
          </cell>
          <cell r="K55">
            <v>43.434951804462699</v>
          </cell>
          <cell r="L55">
            <v>43.707280765427996</v>
          </cell>
          <cell r="M55">
            <v>34.686690960738737</v>
          </cell>
          <cell r="O55">
            <v>36881</v>
          </cell>
          <cell r="P55">
            <v>44.420375594336235</v>
          </cell>
          <cell r="Q55">
            <v>36.992327851490799</v>
          </cell>
          <cell r="R55">
            <v>10.39931977376439</v>
          </cell>
          <cell r="T55">
            <v>36881</v>
          </cell>
          <cell r="U55">
            <v>31.911811195627447</v>
          </cell>
          <cell r="V55">
            <v>35.638323080509018</v>
          </cell>
          <cell r="W55">
            <v>33.467960822356964</v>
          </cell>
          <cell r="Y55">
            <v>36881</v>
          </cell>
          <cell r="Z55">
            <v>201.24575198624245</v>
          </cell>
          <cell r="AA55">
            <v>188.44065674737104</v>
          </cell>
          <cell r="AB55">
            <v>126.79699015864895</v>
          </cell>
        </row>
        <row r="56">
          <cell r="E56">
            <v>36882</v>
          </cell>
          <cell r="F56">
            <v>80.518632602022066</v>
          </cell>
          <cell r="G56">
            <v>71.53262498355123</v>
          </cell>
          <cell r="H56">
            <v>47.595953961622463</v>
          </cell>
          <cell r="J56">
            <v>36882</v>
          </cell>
          <cell r="K56">
            <v>43.334751809013383</v>
          </cell>
          <cell r="L56">
            <v>43.614304976365993</v>
          </cell>
          <cell r="M56">
            <v>34.516789640989934</v>
          </cell>
          <cell r="O56">
            <v>36882</v>
          </cell>
          <cell r="P56">
            <v>44.044329968083439</v>
          </cell>
          <cell r="Q56">
            <v>37.031469968148002</v>
          </cell>
          <cell r="R56">
            <v>10.18768813876679</v>
          </cell>
          <cell r="T56">
            <v>36882</v>
          </cell>
          <cell r="U56">
            <v>31.576272771170085</v>
          </cell>
          <cell r="V56">
            <v>35.55218764629862</v>
          </cell>
          <cell r="W56">
            <v>32.961558417269764</v>
          </cell>
          <cell r="Y56">
            <v>36882</v>
          </cell>
          <cell r="Z56">
            <v>199.47398715028896</v>
          </cell>
          <cell r="AA56">
            <v>187.73058757436382</v>
          </cell>
          <cell r="AB56">
            <v>125.26199015864896</v>
          </cell>
        </row>
        <row r="57">
          <cell r="E57">
            <v>36883</v>
          </cell>
          <cell r="F57">
            <v>79.64921402860206</v>
          </cell>
          <cell r="G57">
            <v>70.907800705830425</v>
          </cell>
          <cell r="H57">
            <v>46.985745996150463</v>
          </cell>
          <cell r="J57">
            <v>36883</v>
          </cell>
          <cell r="K57">
            <v>43.305411810345888</v>
          </cell>
          <cell r="L57">
            <v>43.683617104970793</v>
          </cell>
          <cell r="M57">
            <v>34.316345978623133</v>
          </cell>
          <cell r="O57">
            <v>36883</v>
          </cell>
          <cell r="P57">
            <v>43.670321681129039</v>
          </cell>
          <cell r="Q57">
            <v>37.202992997370401</v>
          </cell>
          <cell r="R57">
            <v>9.9957342199195889</v>
          </cell>
          <cell r="T57">
            <v>36883</v>
          </cell>
          <cell r="U57">
            <v>31.236750532028886</v>
          </cell>
          <cell r="V57">
            <v>35.501801482843419</v>
          </cell>
          <cell r="W57">
            <v>32.476163963955763</v>
          </cell>
          <cell r="Y57">
            <v>36883</v>
          </cell>
          <cell r="Z57">
            <v>197.86169805210588</v>
          </cell>
          <cell r="AA57">
            <v>187.29621229101502</v>
          </cell>
          <cell r="AB57">
            <v>123.77399015864896</v>
          </cell>
        </row>
        <row r="58">
          <cell r="E58">
            <v>36884</v>
          </cell>
          <cell r="F58">
            <v>78.861306773976054</v>
          </cell>
          <cell r="G58">
            <v>70.530733213904426</v>
          </cell>
          <cell r="H58">
            <v>46.369493450843663</v>
          </cell>
          <cell r="J58">
            <v>36884</v>
          </cell>
          <cell r="K58">
            <v>43.166993416689088</v>
          </cell>
          <cell r="L58">
            <v>43.840389299171193</v>
          </cell>
          <cell r="M58">
            <v>34.097349750903135</v>
          </cell>
          <cell r="O58">
            <v>36884</v>
          </cell>
          <cell r="P58">
            <v>43.287287342195839</v>
          </cell>
          <cell r="Q58">
            <v>37.493079235519204</v>
          </cell>
          <cell r="R58">
            <v>9.8123768790875889</v>
          </cell>
          <cell r="T58">
            <v>36884</v>
          </cell>
          <cell r="U58">
            <v>30.919257645191667</v>
          </cell>
          <cell r="V58">
            <v>35.347241262928222</v>
          </cell>
          <cell r="W58">
            <v>32.01177007781456</v>
          </cell>
          <cell r="Y58">
            <v>36884</v>
          </cell>
          <cell r="Z58">
            <v>196.23484517805264</v>
          </cell>
          <cell r="AA58">
            <v>187.21144301152304</v>
          </cell>
          <cell r="AB58">
            <v>122.29099015864895</v>
          </cell>
        </row>
        <row r="59">
          <cell r="E59">
            <v>36885</v>
          </cell>
          <cell r="F59">
            <v>78.20475111415125</v>
          </cell>
          <cell r="G59">
            <v>70.325469504904831</v>
          </cell>
          <cell r="H59">
            <v>45.810616497450866</v>
          </cell>
          <cell r="J59">
            <v>36885</v>
          </cell>
          <cell r="K59">
            <v>43.067540024457088</v>
          </cell>
          <cell r="L59">
            <v>44.005207918788791</v>
          </cell>
          <cell r="M59">
            <v>34.011653722992733</v>
          </cell>
          <cell r="O59">
            <v>36885</v>
          </cell>
          <cell r="P59">
            <v>42.904512107389436</v>
          </cell>
          <cell r="Q59">
            <v>37.742858809778404</v>
          </cell>
          <cell r="R59">
            <v>9.6259138381055891</v>
          </cell>
          <cell r="T59">
            <v>36885</v>
          </cell>
          <cell r="U59">
            <v>30.681163491172128</v>
          </cell>
          <cell r="V59">
            <v>35.190586913769025</v>
          </cell>
          <cell r="W59">
            <v>31.541806100099759</v>
          </cell>
          <cell r="Y59">
            <v>36885</v>
          </cell>
          <cell r="Z59">
            <v>194.8579667371699</v>
          </cell>
          <cell r="AA59">
            <v>187.26412314724104</v>
          </cell>
          <cell r="AB59">
            <v>120.98999015864895</v>
          </cell>
        </row>
        <row r="60">
          <cell r="E60">
            <v>36886</v>
          </cell>
          <cell r="F60">
            <v>77.453640194902448</v>
          </cell>
          <cell r="G60">
            <v>69.781684479555224</v>
          </cell>
          <cell r="H60">
            <v>45.303407746439262</v>
          </cell>
          <cell r="J60">
            <v>36886</v>
          </cell>
          <cell r="K60">
            <v>42.988882400429489</v>
          </cell>
          <cell r="L60">
            <v>44.169007868757191</v>
          </cell>
          <cell r="M60">
            <v>33.990130333610331</v>
          </cell>
          <cell r="O60">
            <v>36886</v>
          </cell>
          <cell r="P60">
            <v>42.555974111036633</v>
          </cell>
          <cell r="Q60">
            <v>37.960466879855204</v>
          </cell>
          <cell r="R60">
            <v>9.4532507539043884</v>
          </cell>
          <cell r="T60">
            <v>36886</v>
          </cell>
          <cell r="U60">
            <v>30.65585647166413</v>
          </cell>
          <cell r="V60">
            <v>35.138284089649822</v>
          </cell>
          <cell r="W60">
            <v>31.023201324694959</v>
          </cell>
          <cell r="Y60">
            <v>36886</v>
          </cell>
          <cell r="Z60">
            <v>193.65435317803269</v>
          </cell>
          <cell r="AA60">
            <v>187.04944331781746</v>
          </cell>
          <cell r="AB60">
            <v>119.76999015864894</v>
          </cell>
        </row>
        <row r="61">
          <cell r="E61">
            <v>36887</v>
          </cell>
          <cell r="F61">
            <v>76.644081773516447</v>
          </cell>
          <cell r="G61">
            <v>69.034751170679627</v>
          </cell>
          <cell r="H61">
            <v>44.760325496666461</v>
          </cell>
          <cell r="J61">
            <v>36887</v>
          </cell>
          <cell r="K61">
            <v>42.922172403459193</v>
          </cell>
          <cell r="L61">
            <v>44.332151184979594</v>
          </cell>
          <cell r="M61">
            <v>33.736502887189133</v>
          </cell>
          <cell r="O61">
            <v>36887</v>
          </cell>
          <cell r="P61">
            <v>42.340920881816636</v>
          </cell>
          <cell r="Q61">
            <v>38.289684939894002</v>
          </cell>
          <cell r="R61">
            <v>9.2428862445679876</v>
          </cell>
          <cell r="T61">
            <v>36887</v>
          </cell>
          <cell r="U61">
            <v>30.475674574544509</v>
          </cell>
          <cell r="V61">
            <v>34.980905668684223</v>
          </cell>
          <cell r="W61">
            <v>30.477275530225359</v>
          </cell>
          <cell r="Y61">
            <v>36887</v>
          </cell>
          <cell r="Z61">
            <v>192.38284963333678</v>
          </cell>
          <cell r="AA61">
            <v>186.63749296423745</v>
          </cell>
          <cell r="AB61">
            <v>118.21699015864894</v>
          </cell>
        </row>
        <row r="62">
          <cell r="E62">
            <v>36888</v>
          </cell>
          <cell r="F62">
            <v>75.770219386853242</v>
          </cell>
          <cell r="G62">
            <v>68.58409100799922</v>
          </cell>
          <cell r="H62">
            <v>44.379392739068059</v>
          </cell>
          <cell r="J62">
            <v>36888</v>
          </cell>
          <cell r="K62">
            <v>42.855646531560396</v>
          </cell>
          <cell r="L62">
            <v>44.482495467212395</v>
          </cell>
          <cell r="M62">
            <v>33.542132199629933</v>
          </cell>
          <cell r="O62">
            <v>36888</v>
          </cell>
          <cell r="P62">
            <v>41.974096522980638</v>
          </cell>
          <cell r="Q62">
            <v>38.3139409920608</v>
          </cell>
          <cell r="R62">
            <v>9.0611509665571877</v>
          </cell>
          <cell r="T62">
            <v>36888</v>
          </cell>
          <cell r="U62">
            <v>30.145471033070528</v>
          </cell>
          <cell r="V62">
            <v>34.784952677169819</v>
          </cell>
          <cell r="W62">
            <v>30.041314253393761</v>
          </cell>
          <cell r="Y62">
            <v>36888</v>
          </cell>
          <cell r="Z62">
            <v>190.74543347446479</v>
          </cell>
          <cell r="AA62">
            <v>186.16548014444226</v>
          </cell>
          <cell r="AB62">
            <v>117.02399015864896</v>
          </cell>
        </row>
        <row r="63">
          <cell r="E63">
            <v>36889</v>
          </cell>
          <cell r="F63">
            <v>74.861026555283644</v>
          </cell>
          <cell r="G63">
            <v>68.294543920986015</v>
          </cell>
          <cell r="H63">
            <v>44.083517122492061</v>
          </cell>
          <cell r="J63">
            <v>36889</v>
          </cell>
          <cell r="K63">
            <v>42.731478864877595</v>
          </cell>
          <cell r="L63">
            <v>44.602343548657998</v>
          </cell>
          <cell r="M63">
            <v>33.542093156542336</v>
          </cell>
          <cell r="O63">
            <v>36889</v>
          </cell>
          <cell r="P63">
            <v>41.590441044017439</v>
          </cell>
          <cell r="Q63">
            <v>38.238885626859599</v>
          </cell>
          <cell r="R63">
            <v>8.8720152487603876</v>
          </cell>
          <cell r="T63">
            <v>36889</v>
          </cell>
          <cell r="U63">
            <v>29.872865451641289</v>
          </cell>
          <cell r="V63">
            <v>34.889830224985019</v>
          </cell>
          <cell r="W63">
            <v>29.573364630854162</v>
          </cell>
          <cell r="Y63">
            <v>36889</v>
          </cell>
          <cell r="Z63">
            <v>189.05581191581996</v>
          </cell>
          <cell r="AA63">
            <v>186.02560332148863</v>
          </cell>
          <cell r="AB63">
            <v>116.07099015864895</v>
          </cell>
        </row>
        <row r="64">
          <cell r="E64">
            <v>36890</v>
          </cell>
          <cell r="F64">
            <v>73.838207690683248</v>
          </cell>
          <cell r="G64">
            <v>67.966631676348413</v>
          </cell>
          <cell r="H64">
            <v>43.667509474742459</v>
          </cell>
          <cell r="J64">
            <v>36890</v>
          </cell>
          <cell r="K64">
            <v>42.593983307836794</v>
          </cell>
          <cell r="L64">
            <v>44.448833226958001</v>
          </cell>
          <cell r="M64">
            <v>33.466487992090734</v>
          </cell>
          <cell r="O64">
            <v>36890</v>
          </cell>
          <cell r="P64">
            <v>41.206767818196241</v>
          </cell>
          <cell r="Q64">
            <v>38.296793271165996</v>
          </cell>
          <cell r="R64">
            <v>8.6753477644283876</v>
          </cell>
          <cell r="T64">
            <v>36890</v>
          </cell>
          <cell r="U64">
            <v>29.525457218679207</v>
          </cell>
          <cell r="V64">
            <v>34.772325444573816</v>
          </cell>
          <cell r="W64">
            <v>29.02764492738736</v>
          </cell>
          <cell r="Y64">
            <v>36890</v>
          </cell>
          <cell r="Z64">
            <v>187.1644160353955</v>
          </cell>
          <cell r="AA64">
            <v>185.48458361904625</v>
          </cell>
          <cell r="AB64">
            <v>114.83699015864894</v>
          </cell>
        </row>
        <row r="65">
          <cell r="E65">
            <v>36891</v>
          </cell>
          <cell r="F65">
            <v>73.294969268560052</v>
          </cell>
          <cell r="G65">
            <v>67.554215992658015</v>
          </cell>
          <cell r="H65">
            <v>43.10622604740486</v>
          </cell>
          <cell r="J65">
            <v>36891</v>
          </cell>
          <cell r="K65">
            <v>42.575281668876393</v>
          </cell>
          <cell r="L65">
            <v>44.430617851906803</v>
          </cell>
          <cell r="M65">
            <v>33.326632102935932</v>
          </cell>
          <cell r="O65">
            <v>36891</v>
          </cell>
          <cell r="P65">
            <v>40.992601931876237</v>
          </cell>
          <cell r="Q65">
            <v>38.436751738749592</v>
          </cell>
          <cell r="R65">
            <v>8.4776012711299877</v>
          </cell>
          <cell r="T65">
            <v>36891</v>
          </cell>
          <cell r="U65">
            <v>29.321139772148168</v>
          </cell>
          <cell r="V65">
            <v>34.465298418209017</v>
          </cell>
          <cell r="W65">
            <v>28.69253073717816</v>
          </cell>
          <cell r="Y65">
            <v>36891</v>
          </cell>
          <cell r="Z65">
            <v>186.18399264146086</v>
          </cell>
          <cell r="AA65">
            <v>184.88688400152341</v>
          </cell>
          <cell r="AB65">
            <v>113.60299015864894</v>
          </cell>
        </row>
        <row r="66">
          <cell r="E66">
            <v>36892</v>
          </cell>
          <cell r="F66">
            <v>72.752678528654059</v>
          </cell>
          <cell r="G66">
            <v>66.912652878471619</v>
          </cell>
          <cell r="H66">
            <v>42.481575688892462</v>
          </cell>
          <cell r="J66">
            <v>36892</v>
          </cell>
          <cell r="K66">
            <v>42.66671348129239</v>
          </cell>
          <cell r="L66">
            <v>44.476241474453204</v>
          </cell>
          <cell r="M66">
            <v>33.255506245443534</v>
          </cell>
          <cell r="O66">
            <v>36892</v>
          </cell>
          <cell r="P66">
            <v>40.723665692396636</v>
          </cell>
          <cell r="Q66">
            <v>38.610698988774793</v>
          </cell>
          <cell r="R66">
            <v>8.2469982449303885</v>
          </cell>
          <cell r="T66">
            <v>36892</v>
          </cell>
          <cell r="U66">
            <v>28.923007292181907</v>
          </cell>
          <cell r="V66">
            <v>33.996748351267819</v>
          </cell>
          <cell r="W66">
            <v>28.17290997938256</v>
          </cell>
          <cell r="Y66">
            <v>36892</v>
          </cell>
          <cell r="Z66">
            <v>185.06606499452499</v>
          </cell>
          <cell r="AA66">
            <v>183.99634169296743</v>
          </cell>
          <cell r="AB66">
            <v>112.15699015864894</v>
          </cell>
        </row>
        <row r="67">
          <cell r="E67">
            <v>36893</v>
          </cell>
          <cell r="F67">
            <v>72.170695166145265</v>
          </cell>
          <cell r="G67">
            <v>66.267682367549213</v>
          </cell>
          <cell r="H67">
            <v>41.971949815821262</v>
          </cell>
          <cell r="J67">
            <v>36893</v>
          </cell>
          <cell r="K67">
            <v>42.783966972098391</v>
          </cell>
          <cell r="L67">
            <v>44.480823713188805</v>
          </cell>
          <cell r="M67">
            <v>33.169583057750735</v>
          </cell>
          <cell r="O67">
            <v>36893</v>
          </cell>
          <cell r="P67">
            <v>40.563308279532635</v>
          </cell>
          <cell r="Q67">
            <v>38.456521031866394</v>
          </cell>
          <cell r="R67">
            <v>8.1172825570891884</v>
          </cell>
          <cell r="T67">
            <v>36893</v>
          </cell>
          <cell r="U67">
            <v>28.476669021830247</v>
          </cell>
          <cell r="V67">
            <v>33.509136396638219</v>
          </cell>
          <cell r="W67">
            <v>27.589174727987761</v>
          </cell>
          <cell r="Y67">
            <v>36893</v>
          </cell>
          <cell r="Z67">
            <v>183.99463943960654</v>
          </cell>
          <cell r="AA67">
            <v>182.71416350924264</v>
          </cell>
          <cell r="AB67">
            <v>110.84799015864894</v>
          </cell>
        </row>
        <row r="68">
          <cell r="E68">
            <v>36894</v>
          </cell>
          <cell r="F68">
            <v>71.597443257772468</v>
          </cell>
          <cell r="G68">
            <v>65.612766517403614</v>
          </cell>
          <cell r="H68">
            <v>41.985792365061265</v>
          </cell>
          <cell r="J68">
            <v>36894</v>
          </cell>
          <cell r="K68">
            <v>42.895967392936392</v>
          </cell>
          <cell r="L68">
            <v>44.390857791243604</v>
          </cell>
          <cell r="M68">
            <v>33.148602722223139</v>
          </cell>
          <cell r="O68">
            <v>36894</v>
          </cell>
          <cell r="P68">
            <v>40.577388283322236</v>
          </cell>
          <cell r="Q68">
            <v>38.327490372743995</v>
          </cell>
          <cell r="R68">
            <v>7.9514413651031886</v>
          </cell>
          <cell r="T68">
            <v>36894</v>
          </cell>
          <cell r="U68">
            <v>28.012542365830868</v>
          </cell>
          <cell r="V68">
            <v>33.08919142892902</v>
          </cell>
          <cell r="W68">
            <v>27.155996255501361</v>
          </cell>
          <cell r="Y68">
            <v>36894</v>
          </cell>
          <cell r="Z68">
            <v>183.08334129986196</v>
          </cell>
          <cell r="AA68">
            <v>181.42030611032021</v>
          </cell>
          <cell r="AB68">
            <v>110.24183270788896</v>
          </cell>
        </row>
        <row r="69">
          <cell r="E69">
            <v>36895</v>
          </cell>
          <cell r="F69">
            <v>71.079426670238874</v>
          </cell>
          <cell r="G69">
            <v>65.08521986712401</v>
          </cell>
          <cell r="H69">
            <v>41.977071559040063</v>
          </cell>
          <cell r="J69">
            <v>36895</v>
          </cell>
          <cell r="K69">
            <v>42.718708225860794</v>
          </cell>
          <cell r="L69">
            <v>44.197782624318407</v>
          </cell>
          <cell r="M69">
            <v>33.121737528582742</v>
          </cell>
          <cell r="O69">
            <v>36895</v>
          </cell>
          <cell r="P69">
            <v>40.215068077046638</v>
          </cell>
          <cell r="Q69">
            <v>38.281326892366792</v>
          </cell>
          <cell r="R69">
            <v>7.7806558984783889</v>
          </cell>
          <cell r="T69">
            <v>36895</v>
          </cell>
          <cell r="U69">
            <v>27.698053667115889</v>
          </cell>
          <cell r="V69">
            <v>33.080762024411641</v>
          </cell>
          <cell r="W69">
            <v>26.643367721787762</v>
          </cell>
          <cell r="Y69">
            <v>36895</v>
          </cell>
          <cell r="Z69">
            <v>181.71125664026221</v>
          </cell>
          <cell r="AA69">
            <v>180.64509140822085</v>
          </cell>
          <cell r="AB69">
            <v>109.52283270788897</v>
          </cell>
        </row>
        <row r="70">
          <cell r="E70">
            <v>36896</v>
          </cell>
          <cell r="F70">
            <v>70.346442391751268</v>
          </cell>
          <cell r="G70">
            <v>64.67664815287641</v>
          </cell>
          <cell r="H70">
            <v>41.522333168391263</v>
          </cell>
          <cell r="J70">
            <v>36896</v>
          </cell>
          <cell r="K70">
            <v>42.661250998399993</v>
          </cell>
          <cell r="L70">
            <v>43.864155891404806</v>
          </cell>
          <cell r="M70">
            <v>33.070825342352343</v>
          </cell>
          <cell r="O70">
            <v>36896</v>
          </cell>
          <cell r="P70">
            <v>39.833748084596238</v>
          </cell>
          <cell r="Q70">
            <v>38.072080435084395</v>
          </cell>
          <cell r="R70">
            <v>7.5750439977143893</v>
          </cell>
          <cell r="T70">
            <v>36896</v>
          </cell>
          <cell r="U70">
            <v>27.293659740710069</v>
          </cell>
          <cell r="V70">
            <v>33.189011475246843</v>
          </cell>
          <cell r="W70">
            <v>26.064630199430962</v>
          </cell>
          <cell r="Y70">
            <v>36896</v>
          </cell>
          <cell r="Z70">
            <v>180.13510121545755</v>
          </cell>
          <cell r="AA70">
            <v>179.80189595461246</v>
          </cell>
          <cell r="AB70">
            <v>108.23283270788897</v>
          </cell>
        </row>
        <row r="71">
          <cell r="E71">
            <v>36897</v>
          </cell>
          <cell r="F71">
            <v>69.43353691748807</v>
          </cell>
          <cell r="G71">
            <v>64.364750672898012</v>
          </cell>
          <cell r="H71">
            <v>41.114382594173662</v>
          </cell>
          <cell r="J71">
            <v>36897</v>
          </cell>
          <cell r="K71">
            <v>42.467927375462793</v>
          </cell>
          <cell r="L71">
            <v>43.651839581036008</v>
          </cell>
          <cell r="M71">
            <v>33.022145710858346</v>
          </cell>
          <cell r="O71">
            <v>36897</v>
          </cell>
          <cell r="P71">
            <v>39.449560199893035</v>
          </cell>
          <cell r="Q71">
            <v>37.867433963395598</v>
          </cell>
          <cell r="R71">
            <v>7.4039461863887892</v>
          </cell>
          <cell r="T71">
            <v>36897</v>
          </cell>
          <cell r="U71">
            <v>26.854950312206871</v>
          </cell>
          <cell r="V71">
            <v>33.206732073801085</v>
          </cell>
          <cell r="W71">
            <v>25.510358216468163</v>
          </cell>
          <cell r="Y71">
            <v>36897</v>
          </cell>
          <cell r="Z71">
            <v>178.20597480505077</v>
          </cell>
          <cell r="AA71">
            <v>179.09075629113067</v>
          </cell>
          <cell r="AB71">
            <v>107.05083270788896</v>
          </cell>
        </row>
        <row r="72">
          <cell r="E72">
            <v>36898</v>
          </cell>
          <cell r="F72">
            <v>68.581719677832467</v>
          </cell>
          <cell r="G72">
            <v>64.105156732817207</v>
          </cell>
          <cell r="H72">
            <v>40.796841613351262</v>
          </cell>
          <cell r="J72">
            <v>36898</v>
          </cell>
          <cell r="K72">
            <v>42.406562289870394</v>
          </cell>
          <cell r="L72">
            <v>43.484916184059607</v>
          </cell>
          <cell r="M72">
            <v>32.97684508112755</v>
          </cell>
          <cell r="O72">
            <v>36898</v>
          </cell>
          <cell r="P72">
            <v>39.288570998884232</v>
          </cell>
          <cell r="Q72">
            <v>37.656845843648398</v>
          </cell>
          <cell r="R72">
            <v>7.2215933177195888</v>
          </cell>
          <cell r="T72">
            <v>36898</v>
          </cell>
          <cell r="U72">
            <v>26.42063695789885</v>
          </cell>
          <cell r="V72">
            <v>33.224952073801084</v>
          </cell>
          <cell r="W72">
            <v>24.943552695690563</v>
          </cell>
          <cell r="Y72">
            <v>36898</v>
          </cell>
          <cell r="Z72">
            <v>176.69748992448592</v>
          </cell>
          <cell r="AA72">
            <v>178.4718708343263</v>
          </cell>
          <cell r="AB72">
            <v>105.93883270788896</v>
          </cell>
        </row>
        <row r="73">
          <cell r="E73">
            <v>36899</v>
          </cell>
          <cell r="F73">
            <v>67.732216628460066</v>
          </cell>
          <cell r="G73">
            <v>63.82138447339721</v>
          </cell>
          <cell r="H73">
            <v>40.581107258131659</v>
          </cell>
          <cell r="J73">
            <v>36899</v>
          </cell>
          <cell r="K73">
            <v>42.32410683823079</v>
          </cell>
          <cell r="L73">
            <v>43.387333310660807</v>
          </cell>
          <cell r="M73">
            <v>32.933666975613548</v>
          </cell>
          <cell r="O73">
            <v>36899</v>
          </cell>
          <cell r="P73">
            <v>38.907644986681433</v>
          </cell>
          <cell r="Q73">
            <v>37.454268655602398</v>
          </cell>
          <cell r="R73">
            <v>7.0050245068263886</v>
          </cell>
          <cell r="T73">
            <v>36899</v>
          </cell>
          <cell r="U73">
            <v>26.07031841769335</v>
          </cell>
          <cell r="V73">
            <v>33.232816777296442</v>
          </cell>
          <cell r="W73">
            <v>24.344033967317362</v>
          </cell>
          <cell r="Y73">
            <v>36899</v>
          </cell>
          <cell r="Z73">
            <v>175.03428687106563</v>
          </cell>
          <cell r="AA73">
            <v>177.89580321695686</v>
          </cell>
          <cell r="AB73">
            <v>104.86383270788895</v>
          </cell>
        </row>
        <row r="74">
          <cell r="E74">
            <v>36900</v>
          </cell>
          <cell r="F74">
            <v>66.89398638328926</v>
          </cell>
          <cell r="G74">
            <v>63.639763128625212</v>
          </cell>
          <cell r="H74">
            <v>40.027337850471262</v>
          </cell>
          <cell r="J74">
            <v>36900</v>
          </cell>
          <cell r="K74">
            <v>42.116411809685189</v>
          </cell>
          <cell r="L74">
            <v>43.30537122167361</v>
          </cell>
          <cell r="M74">
            <v>32.832957105835149</v>
          </cell>
          <cell r="O74">
            <v>36900</v>
          </cell>
          <cell r="P74">
            <v>38.585248112162631</v>
          </cell>
          <cell r="Q74">
            <v>37.252805970238796</v>
          </cell>
          <cell r="R74">
            <v>6.7854316313299883</v>
          </cell>
          <cell r="T74">
            <v>36900</v>
          </cell>
          <cell r="U74">
            <v>25.72544496845941</v>
          </cell>
          <cell r="V74">
            <v>33.356909203205404</v>
          </cell>
          <cell r="W74">
            <v>23.736106120252561</v>
          </cell>
          <cell r="Y74">
            <v>36900</v>
          </cell>
          <cell r="Z74">
            <v>173.32109127359649</v>
          </cell>
          <cell r="AA74">
            <v>177.55484952374303</v>
          </cell>
          <cell r="AB74">
            <v>103.38183270788896</v>
          </cell>
        </row>
        <row r="75">
          <cell r="E75">
            <v>36901</v>
          </cell>
          <cell r="F75">
            <v>66.259280655034061</v>
          </cell>
          <cell r="G75">
            <v>63.369734036040413</v>
          </cell>
          <cell r="H75">
            <v>39.634585685444861</v>
          </cell>
          <cell r="J75">
            <v>36901</v>
          </cell>
          <cell r="K75">
            <v>41.93877640921999</v>
          </cell>
          <cell r="L75">
            <v>43.223618545610812</v>
          </cell>
          <cell r="M75">
            <v>32.792043499401949</v>
          </cell>
          <cell r="O75">
            <v>36901</v>
          </cell>
          <cell r="P75">
            <v>38.328447174183431</v>
          </cell>
          <cell r="Q75">
            <v>37.336368472469999</v>
          </cell>
          <cell r="R75">
            <v>6.5692142082251879</v>
          </cell>
          <cell r="T75">
            <v>36901</v>
          </cell>
          <cell r="U75">
            <v>25.417193225519949</v>
          </cell>
          <cell r="V75">
            <v>33.269346921611806</v>
          </cell>
          <cell r="W75">
            <v>23.205989314816961</v>
          </cell>
          <cell r="Y75">
            <v>36901</v>
          </cell>
          <cell r="Z75">
            <v>171.94369746395745</v>
          </cell>
          <cell r="AA75">
            <v>177.19906797573304</v>
          </cell>
          <cell r="AB75">
            <v>102.20183270788895</v>
          </cell>
        </row>
        <row r="76">
          <cell r="E76">
            <v>36902</v>
          </cell>
          <cell r="F76">
            <v>66.033419942639668</v>
          </cell>
          <cell r="G76">
            <v>62.913125126558413</v>
          </cell>
          <cell r="H76">
            <v>39.100611123197659</v>
          </cell>
          <cell r="J76">
            <v>36902</v>
          </cell>
          <cell r="K76">
            <v>41.676176151393989</v>
          </cell>
          <cell r="L76">
            <v>42.868484888858809</v>
          </cell>
          <cell r="M76">
            <v>32.627302965959551</v>
          </cell>
          <cell r="O76">
            <v>36902</v>
          </cell>
          <cell r="P76">
            <v>38.005432709006229</v>
          </cell>
          <cell r="Q76">
            <v>36.872475899117198</v>
          </cell>
          <cell r="R76">
            <v>6.3506790454655881</v>
          </cell>
          <cell r="T76">
            <v>36902</v>
          </cell>
          <cell r="U76">
            <v>25.13284845246087</v>
          </cell>
          <cell r="V76">
            <v>32.843982061198609</v>
          </cell>
          <cell r="W76">
            <v>22.70623957326616</v>
          </cell>
          <cell r="Y76">
            <v>36902</v>
          </cell>
          <cell r="Z76">
            <v>170.84787725550075</v>
          </cell>
          <cell r="AA76">
            <v>175.49806797573302</v>
          </cell>
          <cell r="AB76">
            <v>100.78483270788897</v>
          </cell>
        </row>
        <row r="77">
          <cell r="E77">
            <v>36903</v>
          </cell>
          <cell r="F77">
            <v>65.028617688280875</v>
          </cell>
          <cell r="G77">
            <v>62.38414807952401</v>
          </cell>
          <cell r="H77">
            <v>38.455697402220856</v>
          </cell>
          <cell r="J77">
            <v>36903</v>
          </cell>
          <cell r="K77">
            <v>41.405309407111588</v>
          </cell>
          <cell r="L77">
            <v>42.412621347412809</v>
          </cell>
          <cell r="M77">
            <v>32.600867246282753</v>
          </cell>
          <cell r="O77">
            <v>36903</v>
          </cell>
          <cell r="P77">
            <v>37.728127051293832</v>
          </cell>
          <cell r="Q77">
            <v>36.39488630076</v>
          </cell>
          <cell r="R77">
            <v>6.1330702686935883</v>
          </cell>
          <cell r="T77">
            <v>36903</v>
          </cell>
          <cell r="U77">
            <v>24.825323265887931</v>
          </cell>
          <cell r="V77">
            <v>32.429412259569652</v>
          </cell>
          <cell r="W77">
            <v>22.265197790691762</v>
          </cell>
          <cell r="Y77">
            <v>36903</v>
          </cell>
          <cell r="Z77">
            <v>168.98737741257423</v>
          </cell>
          <cell r="AA77">
            <v>173.62106798726649</v>
          </cell>
          <cell r="AB77">
            <v>99.454832707888954</v>
          </cell>
        </row>
        <row r="78">
          <cell r="E78">
            <v>36904</v>
          </cell>
          <cell r="F78">
            <v>64.039581742569268</v>
          </cell>
          <cell r="G78">
            <v>61.916443834420413</v>
          </cell>
          <cell r="H78">
            <v>37.980929907633254</v>
          </cell>
          <cell r="J78">
            <v>36904</v>
          </cell>
          <cell r="K78">
            <v>41.222846861270391</v>
          </cell>
          <cell r="L78">
            <v>42.171203739295606</v>
          </cell>
          <cell r="M78">
            <v>32.572791716926751</v>
          </cell>
          <cell r="O78">
            <v>36904</v>
          </cell>
          <cell r="P78">
            <v>37.485424217309834</v>
          </cell>
          <cell r="Q78">
            <v>36.261110131808401</v>
          </cell>
          <cell r="R78">
            <v>5.9173923500719887</v>
          </cell>
          <cell r="T78">
            <v>36904</v>
          </cell>
          <cell r="U78">
            <v>24.57025708168867</v>
          </cell>
          <cell r="V78">
            <v>32.162599613432853</v>
          </cell>
          <cell r="W78">
            <v>21.790718733256963</v>
          </cell>
          <cell r="Y78">
            <v>36904</v>
          </cell>
          <cell r="Z78">
            <v>167.31810990283816</v>
          </cell>
          <cell r="AA78">
            <v>172.51135731895727</v>
          </cell>
          <cell r="AB78">
            <v>98.261832707888956</v>
          </cell>
        </row>
        <row r="79">
          <cell r="E79">
            <v>36905</v>
          </cell>
          <cell r="F79">
            <v>63.445775423260869</v>
          </cell>
          <cell r="G79">
            <v>61.237619417177214</v>
          </cell>
          <cell r="H79">
            <v>37.504590041426852</v>
          </cell>
          <cell r="J79">
            <v>36905</v>
          </cell>
          <cell r="K79">
            <v>41.371934665956793</v>
          </cell>
          <cell r="L79">
            <v>41.767700527692803</v>
          </cell>
          <cell r="M79">
            <v>32.545628376071953</v>
          </cell>
          <cell r="O79">
            <v>36905</v>
          </cell>
          <cell r="P79">
            <v>37.400867184335432</v>
          </cell>
          <cell r="Q79">
            <v>35.774902659206404</v>
          </cell>
          <cell r="R79">
            <v>5.7067722859803887</v>
          </cell>
          <cell r="T79">
            <v>36905</v>
          </cell>
          <cell r="U79">
            <v>24.276307886548569</v>
          </cell>
          <cell r="V79">
            <v>31.943679613432852</v>
          </cell>
          <cell r="W79">
            <v>21.297842004409762</v>
          </cell>
          <cell r="Y79">
            <v>36905</v>
          </cell>
          <cell r="Z79">
            <v>166.49488516010166</v>
          </cell>
          <cell r="AA79">
            <v>170.72390221750925</v>
          </cell>
          <cell r="AB79">
            <v>97.054832707888949</v>
          </cell>
        </row>
        <row r="80">
          <cell r="E80">
            <v>36906</v>
          </cell>
          <cell r="F80">
            <v>62.68755156332567</v>
          </cell>
          <cell r="G80">
            <v>60.552125730697611</v>
          </cell>
          <cell r="H80">
            <v>37.019099895235648</v>
          </cell>
          <cell r="J80">
            <v>36906</v>
          </cell>
          <cell r="K80">
            <v>41.43616054505879</v>
          </cell>
          <cell r="L80">
            <v>41.387903569006404</v>
          </cell>
          <cell r="M80">
            <v>32.500998577573554</v>
          </cell>
          <cell r="O80">
            <v>36906</v>
          </cell>
          <cell r="P80">
            <v>37.255896297357431</v>
          </cell>
          <cell r="Q80">
            <v>35.282295669609603</v>
          </cell>
          <cell r="R80">
            <v>5.4985090046311882</v>
          </cell>
          <cell r="T80">
            <v>36906</v>
          </cell>
          <cell r="U80">
            <v>23.844508907081988</v>
          </cell>
          <cell r="V80">
            <v>31.755479613432854</v>
          </cell>
          <cell r="W80">
            <v>20.757225230448562</v>
          </cell>
          <cell r="Y80">
            <v>36906</v>
          </cell>
          <cell r="Z80">
            <v>165.22411731282386</v>
          </cell>
          <cell r="AA80">
            <v>168.97780458274647</v>
          </cell>
          <cell r="AB80">
            <v>95.775832707888952</v>
          </cell>
        </row>
        <row r="81">
          <cell r="E81">
            <v>36907</v>
          </cell>
          <cell r="F81">
            <v>61.822260909076469</v>
          </cell>
          <cell r="G81">
            <v>60.068935577303208</v>
          </cell>
          <cell r="H81">
            <v>36.360698562178847</v>
          </cell>
          <cell r="J81">
            <v>36907</v>
          </cell>
          <cell r="K81">
            <v>41.502746756274789</v>
          </cell>
          <cell r="L81">
            <v>41.013121872390805</v>
          </cell>
          <cell r="M81">
            <v>32.460212748517954</v>
          </cell>
          <cell r="O81">
            <v>36907</v>
          </cell>
          <cell r="P81">
            <v>37.025953454275431</v>
          </cell>
          <cell r="Q81">
            <v>34.832909377986006</v>
          </cell>
          <cell r="R81">
            <v>5.2938305885979879</v>
          </cell>
          <cell r="T81">
            <v>36907</v>
          </cell>
          <cell r="U81">
            <v>23.371243151618348</v>
          </cell>
          <cell r="V81">
            <v>31.556186377873377</v>
          </cell>
          <cell r="W81">
            <v>20.204090808594163</v>
          </cell>
          <cell r="Y81">
            <v>36907</v>
          </cell>
          <cell r="Z81">
            <v>163.72220427124503</v>
          </cell>
          <cell r="AA81">
            <v>167.47115320555338</v>
          </cell>
          <cell r="AB81">
            <v>94.318832707888959</v>
          </cell>
        </row>
        <row r="82">
          <cell r="E82">
            <v>36908</v>
          </cell>
          <cell r="F82">
            <v>61.175377286861668</v>
          </cell>
          <cell r="G82">
            <v>59.58855652621601</v>
          </cell>
          <cell r="H82">
            <v>35.509562801870445</v>
          </cell>
          <cell r="J82">
            <v>36908</v>
          </cell>
          <cell r="K82">
            <v>41.569478491726386</v>
          </cell>
          <cell r="L82">
            <v>40.733903456733607</v>
          </cell>
          <cell r="M82">
            <v>32.256372337529953</v>
          </cell>
          <cell r="O82">
            <v>36908</v>
          </cell>
          <cell r="P82">
            <v>36.879403096935434</v>
          </cell>
          <cell r="Q82">
            <v>34.408794612154409</v>
          </cell>
          <cell r="R82">
            <v>5.0906890504675877</v>
          </cell>
          <cell r="T82">
            <v>36908</v>
          </cell>
          <cell r="U82">
            <v>22.894887490708328</v>
          </cell>
          <cell r="V82">
            <v>31.365612104081617</v>
          </cell>
          <cell r="W82">
            <v>19.694208518020965</v>
          </cell>
          <cell r="Y82">
            <v>36908</v>
          </cell>
          <cell r="Z82">
            <v>162.51914636623181</v>
          </cell>
          <cell r="AA82">
            <v>166.09686669918563</v>
          </cell>
          <cell r="AB82">
            <v>92.550832707888958</v>
          </cell>
        </row>
        <row r="83">
          <cell r="E83">
            <v>36909</v>
          </cell>
          <cell r="F83">
            <v>60.844480020708467</v>
          </cell>
          <cell r="G83">
            <v>59.059327473798007</v>
          </cell>
          <cell r="H83">
            <v>34.673103693128041</v>
          </cell>
          <cell r="J83">
            <v>36909</v>
          </cell>
          <cell r="K83">
            <v>41.569737595853184</v>
          </cell>
          <cell r="L83">
            <v>40.458223764561609</v>
          </cell>
          <cell r="M83">
            <v>32.24473394805355</v>
          </cell>
          <cell r="O83">
            <v>36909</v>
          </cell>
          <cell r="P83">
            <v>36.640693306001431</v>
          </cell>
          <cell r="Q83">
            <v>34.051258958795607</v>
          </cell>
          <cell r="R83">
            <v>4.892051664897588</v>
          </cell>
          <cell r="T83">
            <v>36909</v>
          </cell>
          <cell r="U83">
            <v>22.556504067444987</v>
          </cell>
          <cell r="V83">
            <v>31.198493398188891</v>
          </cell>
          <cell r="W83">
            <v>19.335943401809764</v>
          </cell>
          <cell r="Y83">
            <v>36909</v>
          </cell>
          <cell r="Z83">
            <v>161.61141499000806</v>
          </cell>
          <cell r="AA83">
            <v>164.76730359534412</v>
          </cell>
          <cell r="AB83">
            <v>91.145832707888943</v>
          </cell>
        </row>
        <row r="84">
          <cell r="E84">
            <v>36910</v>
          </cell>
          <cell r="F84">
            <v>60.650446523451265</v>
          </cell>
          <cell r="G84">
            <v>58.473052921024809</v>
          </cell>
          <cell r="H84">
            <v>34.07576574907764</v>
          </cell>
          <cell r="J84">
            <v>36910</v>
          </cell>
          <cell r="K84">
            <v>41.325629564063185</v>
          </cell>
          <cell r="L84">
            <v>40.183928327313609</v>
          </cell>
          <cell r="M84">
            <v>32.205250738375149</v>
          </cell>
          <cell r="O84">
            <v>36910</v>
          </cell>
          <cell r="P84">
            <v>36.624986983323829</v>
          </cell>
          <cell r="Q84">
            <v>33.653760930592405</v>
          </cell>
          <cell r="R84">
            <v>4.7272113957027884</v>
          </cell>
          <cell r="T84">
            <v>36910</v>
          </cell>
          <cell r="U84">
            <v>22.278179915962408</v>
          </cell>
          <cell r="V84">
            <v>31.038619740593518</v>
          </cell>
          <cell r="W84">
            <v>19.010604824733363</v>
          </cell>
          <cell r="Y84">
            <v>36910</v>
          </cell>
          <cell r="Z84">
            <v>160.8792429868007</v>
          </cell>
          <cell r="AA84">
            <v>163.34936191952434</v>
          </cell>
          <cell r="AB84">
            <v>90.018832707888947</v>
          </cell>
        </row>
        <row r="85">
          <cell r="E85">
            <v>36911</v>
          </cell>
          <cell r="F85">
            <v>59.971781827930066</v>
          </cell>
          <cell r="G85">
            <v>57.710314260414407</v>
          </cell>
          <cell r="H85">
            <v>33.530227334157637</v>
          </cell>
          <cell r="J85">
            <v>36911</v>
          </cell>
          <cell r="K85">
            <v>41.072658751387984</v>
          </cell>
          <cell r="L85">
            <v>39.89121165146161</v>
          </cell>
          <cell r="M85">
            <v>32.169927392211946</v>
          </cell>
          <cell r="O85">
            <v>36911</v>
          </cell>
          <cell r="P85">
            <v>36.343045846301827</v>
          </cell>
          <cell r="Q85">
            <v>33.233046462753606</v>
          </cell>
          <cell r="R85">
            <v>4.5661121641743883</v>
          </cell>
          <cell r="T85">
            <v>36911</v>
          </cell>
          <cell r="U85">
            <v>21.898052155842887</v>
          </cell>
          <cell r="V85">
            <v>30.797298681287916</v>
          </cell>
          <cell r="W85">
            <v>18.730565817344964</v>
          </cell>
          <cell r="Y85">
            <v>36911</v>
          </cell>
          <cell r="Z85">
            <v>159.28553858146276</v>
          </cell>
          <cell r="AA85">
            <v>161.63187105591754</v>
          </cell>
          <cell r="AB85">
            <v>88.996832707888927</v>
          </cell>
        </row>
        <row r="86">
          <cell r="E86">
            <v>36912</v>
          </cell>
          <cell r="F86">
            <v>59.075068586906063</v>
          </cell>
          <cell r="G86">
            <v>57.061886661553608</v>
          </cell>
          <cell r="H86">
            <v>33.005736692825636</v>
          </cell>
          <cell r="J86">
            <v>36912</v>
          </cell>
          <cell r="K86">
            <v>40.849673029989582</v>
          </cell>
          <cell r="L86">
            <v>39.585653349160808</v>
          </cell>
          <cell r="M86">
            <v>32.131796493113143</v>
          </cell>
          <cell r="O86">
            <v>36912</v>
          </cell>
          <cell r="P86">
            <v>36.051397177953824</v>
          </cell>
          <cell r="Q86">
            <v>32.811735700486004</v>
          </cell>
          <cell r="R86">
            <v>4.4134107458515883</v>
          </cell>
          <cell r="T86">
            <v>36912</v>
          </cell>
          <cell r="U86">
            <v>21.522442923238746</v>
          </cell>
          <cell r="V86">
            <v>30.356598681287917</v>
          </cell>
          <cell r="W86">
            <v>18.510888776098565</v>
          </cell>
          <cell r="Y86">
            <v>36912</v>
          </cell>
          <cell r="Z86">
            <v>157.49858171808822</v>
          </cell>
          <cell r="AA86">
            <v>159.81587439248833</v>
          </cell>
          <cell r="AB86">
            <v>88.061832707888925</v>
          </cell>
        </row>
        <row r="87">
          <cell r="E87">
            <v>36913</v>
          </cell>
          <cell r="F87">
            <v>58.436923517570463</v>
          </cell>
          <cell r="G87">
            <v>56.579527061113609</v>
          </cell>
          <cell r="H87">
            <v>32.506964798107234</v>
          </cell>
          <cell r="J87">
            <v>36913</v>
          </cell>
          <cell r="K87">
            <v>40.65416299414678</v>
          </cell>
          <cell r="L87">
            <v>39.321881798706805</v>
          </cell>
          <cell r="M87">
            <v>32.092707263682343</v>
          </cell>
          <cell r="O87">
            <v>36913</v>
          </cell>
          <cell r="P87">
            <v>35.735676671414623</v>
          </cell>
          <cell r="Q87">
            <v>32.379247967050006</v>
          </cell>
          <cell r="R87">
            <v>4.227444616893588</v>
          </cell>
          <cell r="T87">
            <v>36913</v>
          </cell>
          <cell r="U87">
            <v>21.185720783352785</v>
          </cell>
          <cell r="V87">
            <v>30.299838681287916</v>
          </cell>
          <cell r="W87">
            <v>18.173716029205764</v>
          </cell>
          <cell r="Y87">
            <v>36913</v>
          </cell>
          <cell r="Z87">
            <v>156.01248396648464</v>
          </cell>
          <cell r="AA87">
            <v>158.58049550815832</v>
          </cell>
          <cell r="AB87">
            <v>87.000832707888932</v>
          </cell>
        </row>
        <row r="88">
          <cell r="E88">
            <v>36914</v>
          </cell>
          <cell r="F88">
            <v>57.935045922702066</v>
          </cell>
          <cell r="G88">
            <v>56.109455385152806</v>
          </cell>
          <cell r="H88">
            <v>31.935221372664433</v>
          </cell>
          <cell r="J88">
            <v>36914</v>
          </cell>
          <cell r="K88">
            <v>40.403769025253183</v>
          </cell>
          <cell r="L88">
            <v>39.205558243260008</v>
          </cell>
          <cell r="M88">
            <v>32.05313177034234</v>
          </cell>
          <cell r="O88">
            <v>36914</v>
          </cell>
          <cell r="P88">
            <v>35.423331617267024</v>
          </cell>
          <cell r="Q88">
            <v>32.164113102283203</v>
          </cell>
          <cell r="R88">
            <v>4.0785907173851879</v>
          </cell>
          <cell r="T88">
            <v>36914</v>
          </cell>
          <cell r="U88">
            <v>20.849165996337764</v>
          </cell>
          <cell r="V88">
            <v>30.318903781804234</v>
          </cell>
          <cell r="W88">
            <v>17.961888847496965</v>
          </cell>
          <cell r="Y88">
            <v>36914</v>
          </cell>
          <cell r="Z88">
            <v>154.61131256156003</v>
          </cell>
          <cell r="AA88">
            <v>157.79803051250025</v>
          </cell>
          <cell r="AB88">
            <v>86.028832707888924</v>
          </cell>
        </row>
        <row r="89">
          <cell r="E89">
            <v>36915</v>
          </cell>
          <cell r="F89">
            <v>57.521494440099666</v>
          </cell>
          <cell r="G89">
            <v>55.745382142654407</v>
          </cell>
          <cell r="H89">
            <v>31.151502376526434</v>
          </cell>
          <cell r="J89">
            <v>36915</v>
          </cell>
          <cell r="K89">
            <v>40.142911508882783</v>
          </cell>
          <cell r="L89">
            <v>39.336746566967605</v>
          </cell>
          <cell r="M89">
            <v>32.013733745582343</v>
          </cell>
          <cell r="O89">
            <v>36915</v>
          </cell>
          <cell r="P89">
            <v>35.110887180714627</v>
          </cell>
          <cell r="Q89">
            <v>32.046216821870004</v>
          </cell>
          <cell r="R89">
            <v>3.8873182778851878</v>
          </cell>
          <cell r="T89">
            <v>36915</v>
          </cell>
          <cell r="U89">
            <v>20.563710979842202</v>
          </cell>
          <cell r="V89">
            <v>30.356461960205738</v>
          </cell>
          <cell r="W89">
            <v>17.493278307894965</v>
          </cell>
          <cell r="Y89">
            <v>36915</v>
          </cell>
          <cell r="Z89">
            <v>153.33900410953927</v>
          </cell>
          <cell r="AA89">
            <v>157.48480749169775</v>
          </cell>
          <cell r="AB89">
            <v>84.545832707888934</v>
          </cell>
        </row>
        <row r="90">
          <cell r="E90">
            <v>36916</v>
          </cell>
          <cell r="F90">
            <v>57.056033397847266</v>
          </cell>
          <cell r="G90">
            <v>55.377848262846008</v>
          </cell>
          <cell r="H90">
            <v>30.177214069812834</v>
          </cell>
          <cell r="J90">
            <v>36916</v>
          </cell>
          <cell r="K90">
            <v>39.958230605791584</v>
          </cell>
          <cell r="L90">
            <v>39.158702988768404</v>
          </cell>
          <cell r="M90">
            <v>31.887848183045143</v>
          </cell>
          <cell r="O90">
            <v>36916</v>
          </cell>
          <cell r="P90">
            <v>35.080603588875825</v>
          </cell>
          <cell r="Q90">
            <v>31.668921816814002</v>
          </cell>
          <cell r="R90">
            <v>3.703701832926388</v>
          </cell>
          <cell r="T90">
            <v>36916</v>
          </cell>
          <cell r="U90">
            <v>20.198000057287562</v>
          </cell>
          <cell r="V90">
            <v>30.004204565127747</v>
          </cell>
          <cell r="W90">
            <v>17.039068622104566</v>
          </cell>
          <cell r="Y90">
            <v>36916</v>
          </cell>
          <cell r="Z90">
            <v>152.29286764980225</v>
          </cell>
          <cell r="AA90">
            <v>156.20967763355617</v>
          </cell>
          <cell r="AB90">
            <v>82.807832707888934</v>
          </cell>
        </row>
        <row r="91">
          <cell r="E91">
            <v>36917</v>
          </cell>
          <cell r="F91">
            <v>56.462163189850067</v>
          </cell>
          <cell r="G91">
            <v>55.047717660958405</v>
          </cell>
          <cell r="H91">
            <v>29.439913755459635</v>
          </cell>
          <cell r="J91">
            <v>36917</v>
          </cell>
          <cell r="K91">
            <v>39.671711132753181</v>
          </cell>
          <cell r="L91">
            <v>38.946418622744005</v>
          </cell>
          <cell r="M91">
            <v>31.856816027146344</v>
          </cell>
          <cell r="O91">
            <v>36917</v>
          </cell>
          <cell r="P91">
            <v>34.763907005146628</v>
          </cell>
          <cell r="Q91">
            <v>31.287335621493604</v>
          </cell>
          <cell r="R91">
            <v>3.5159752156547879</v>
          </cell>
          <cell r="T91">
            <v>36917</v>
          </cell>
          <cell r="U91">
            <v>19.817974341601541</v>
          </cell>
          <cell r="V91">
            <v>29.520207219548155</v>
          </cell>
          <cell r="W91">
            <v>16.782127709628167</v>
          </cell>
          <cell r="Y91">
            <v>36917</v>
          </cell>
          <cell r="Z91">
            <v>150.71575566935141</v>
          </cell>
          <cell r="AA91">
            <v>154.80167912474417</v>
          </cell>
          <cell r="AB91">
            <v>81.594832707888941</v>
          </cell>
        </row>
        <row r="92">
          <cell r="E92">
            <v>36918</v>
          </cell>
          <cell r="F92">
            <v>55.924326911302067</v>
          </cell>
          <cell r="G92">
            <v>54.809994948676803</v>
          </cell>
          <cell r="H92">
            <v>28.856436107507236</v>
          </cell>
          <cell r="J92">
            <v>36918</v>
          </cell>
          <cell r="K92">
            <v>39.45459252260958</v>
          </cell>
          <cell r="L92">
            <v>38.890526668158806</v>
          </cell>
          <cell r="M92">
            <v>31.823714587604744</v>
          </cell>
          <cell r="O92">
            <v>36918</v>
          </cell>
          <cell r="P92">
            <v>34.547359490483025</v>
          </cell>
          <cell r="Q92">
            <v>30.989766601316802</v>
          </cell>
          <cell r="R92">
            <v>3.328177610951188</v>
          </cell>
          <cell r="T92">
            <v>36918</v>
          </cell>
          <cell r="U92">
            <v>19.4289768793222</v>
          </cell>
          <cell r="V92">
            <v>29.142570414321593</v>
          </cell>
          <cell r="W92">
            <v>16.505504401825768</v>
          </cell>
          <cell r="Y92">
            <v>36918</v>
          </cell>
          <cell r="Z92">
            <v>149.35525580371689</v>
          </cell>
          <cell r="AA92">
            <v>153.832858632474</v>
          </cell>
          <cell r="AB92">
            <v>80.513832707888938</v>
          </cell>
        </row>
        <row r="93">
          <cell r="E93">
            <v>36919</v>
          </cell>
          <cell r="F93">
            <v>55.49536405721247</v>
          </cell>
          <cell r="G93">
            <v>54.404638965098805</v>
          </cell>
          <cell r="H93">
            <v>28.255303885216435</v>
          </cell>
          <cell r="J93">
            <v>36919</v>
          </cell>
          <cell r="K93">
            <v>39.335653080293582</v>
          </cell>
          <cell r="L93">
            <v>38.530379030650003</v>
          </cell>
          <cell r="M93">
            <v>31.807107077888343</v>
          </cell>
          <cell r="O93">
            <v>36919</v>
          </cell>
          <cell r="P93">
            <v>34.318612785630222</v>
          </cell>
          <cell r="Q93">
            <v>31.190387378916004</v>
          </cell>
          <cell r="R93">
            <v>3.2025507991931881</v>
          </cell>
          <cell r="T93">
            <v>36919</v>
          </cell>
          <cell r="U93">
            <v>19.23442712596578</v>
          </cell>
          <cell r="V93">
            <v>29.044330414321593</v>
          </cell>
          <cell r="W93">
            <v>16.256870945590968</v>
          </cell>
          <cell r="Y93">
            <v>36919</v>
          </cell>
          <cell r="Z93">
            <v>148.38405704910207</v>
          </cell>
          <cell r="AA93">
            <v>153.1697357889864</v>
          </cell>
          <cell r="AB93">
            <v>79.521832707888933</v>
          </cell>
        </row>
        <row r="94">
          <cell r="E94">
            <v>36920</v>
          </cell>
          <cell r="F94">
            <v>55.184982158907268</v>
          </cell>
          <cell r="G94">
            <v>53.899630824479203</v>
          </cell>
          <cell r="H94">
            <v>27.624239812222836</v>
          </cell>
          <cell r="J94">
            <v>36920</v>
          </cell>
          <cell r="K94">
            <v>39.206342374162382</v>
          </cell>
          <cell r="L94">
            <v>38.240469907733605</v>
          </cell>
          <cell r="M94">
            <v>31.710418646132744</v>
          </cell>
          <cell r="O94">
            <v>36920</v>
          </cell>
          <cell r="P94">
            <v>34.247003860252619</v>
          </cell>
          <cell r="Q94">
            <v>31.203679422210403</v>
          </cell>
          <cell r="R94">
            <v>3.020854564269988</v>
          </cell>
          <cell r="T94">
            <v>36920</v>
          </cell>
          <cell r="U94">
            <v>18.946649578163761</v>
          </cell>
          <cell r="V94">
            <v>28.985590414321592</v>
          </cell>
          <cell r="W94">
            <v>15.813319685263368</v>
          </cell>
          <cell r="Y94">
            <v>36920</v>
          </cell>
          <cell r="Z94">
            <v>147.58497797148604</v>
          </cell>
          <cell r="AA94">
            <v>152.32937056874479</v>
          </cell>
          <cell r="AB94">
            <v>78.168832707888939</v>
          </cell>
        </row>
        <row r="95">
          <cell r="E95">
            <v>36921</v>
          </cell>
          <cell r="F95">
            <v>54.873283443738465</v>
          </cell>
          <cell r="G95">
            <v>53.394750461237201</v>
          </cell>
          <cell r="H95">
            <v>27.192508448285235</v>
          </cell>
          <cell r="J95">
            <v>36921</v>
          </cell>
          <cell r="K95">
            <v>39.107140987313983</v>
          </cell>
          <cell r="L95">
            <v>37.813771552724802</v>
          </cell>
          <cell r="M95">
            <v>31.647282424111946</v>
          </cell>
          <cell r="O95">
            <v>36921</v>
          </cell>
          <cell r="P95">
            <v>34.093734542473818</v>
          </cell>
          <cell r="Q95">
            <v>31.205709309418001</v>
          </cell>
          <cell r="R95">
            <v>2.8724940274139881</v>
          </cell>
          <cell r="T95">
            <v>36921</v>
          </cell>
          <cell r="U95">
            <v>18.630679194274361</v>
          </cell>
          <cell r="V95">
            <v>28.90268604335623</v>
          </cell>
          <cell r="W95">
            <v>15.750547808077767</v>
          </cell>
          <cell r="Y95">
            <v>36921</v>
          </cell>
          <cell r="Z95">
            <v>146.70483816780063</v>
          </cell>
          <cell r="AA95">
            <v>151.31691736673625</v>
          </cell>
          <cell r="AB95">
            <v>77.462832707888936</v>
          </cell>
        </row>
        <row r="96">
          <cell r="E96">
            <v>36922</v>
          </cell>
          <cell r="F96">
            <v>54.527869247741265</v>
          </cell>
          <cell r="G96">
            <v>53</v>
          </cell>
          <cell r="H96">
            <v>26.816935241802835</v>
          </cell>
          <cell r="J96">
            <v>36922</v>
          </cell>
          <cell r="K96">
            <v>39.107140987313983</v>
          </cell>
          <cell r="L96">
            <v>37.6</v>
          </cell>
          <cell r="M96">
            <v>31.585587246960745</v>
          </cell>
          <cell r="O96">
            <v>36922</v>
          </cell>
          <cell r="P96">
            <v>33.938129738182219</v>
          </cell>
          <cell r="Q96">
            <v>31.306000000000001</v>
          </cell>
          <cell r="R96">
            <v>2.7836954953775881</v>
          </cell>
          <cell r="T96">
            <v>36922</v>
          </cell>
          <cell r="U96">
            <v>18.269911304078462</v>
          </cell>
          <cell r="V96">
            <v>28.635145742294004</v>
          </cell>
          <cell r="W96">
            <v>15.437614723747767</v>
          </cell>
          <cell r="Y96">
            <v>36922</v>
          </cell>
          <cell r="Z96">
            <v>145.84305127731591</v>
          </cell>
          <cell r="AA96">
            <v>150.54114574229402</v>
          </cell>
          <cell r="AB96">
            <v>76.623832707888937</v>
          </cell>
        </row>
        <row r="97">
          <cell r="E97">
            <v>36923</v>
          </cell>
          <cell r="F97">
            <v>54.259259903796462</v>
          </cell>
          <cell r="G97">
            <v>52.714119413849602</v>
          </cell>
          <cell r="H97">
            <v>26.434043231081233</v>
          </cell>
          <cell r="J97">
            <v>36923</v>
          </cell>
          <cell r="K97">
            <v>38.938996606507182</v>
          </cell>
          <cell r="L97">
            <v>37.587495563853203</v>
          </cell>
          <cell r="M97">
            <v>31.401637514419146</v>
          </cell>
          <cell r="O97">
            <v>36923</v>
          </cell>
          <cell r="P97">
            <v>33.795625664466222</v>
          </cell>
          <cell r="Q97">
            <v>31.2748787564636</v>
          </cell>
          <cell r="R97">
            <v>2.9008634479175881</v>
          </cell>
          <cell r="T97">
            <v>36923</v>
          </cell>
          <cell r="U97">
            <v>17.967382212969682</v>
          </cell>
          <cell r="V97">
            <v>28.146162310478164</v>
          </cell>
          <cell r="W97">
            <v>15.037288514470967</v>
          </cell>
          <cell r="Y97">
            <v>36923</v>
          </cell>
          <cell r="Z97">
            <v>144.96126438773956</v>
          </cell>
          <cell r="AA97">
            <v>149.72265604464457</v>
          </cell>
          <cell r="AB97">
            <v>75.773832707888943</v>
          </cell>
        </row>
        <row r="98">
          <cell r="E98">
            <v>36924</v>
          </cell>
          <cell r="F98">
            <v>54.095133411640859</v>
          </cell>
          <cell r="G98">
            <v>52.298598030009202</v>
          </cell>
          <cell r="H98">
            <v>25.995898152662434</v>
          </cell>
          <cell r="J98">
            <v>36924</v>
          </cell>
          <cell r="K98">
            <v>38.770621516546385</v>
          </cell>
          <cell r="L98">
            <v>37.437417484490403</v>
          </cell>
          <cell r="M98">
            <v>31.230050243160346</v>
          </cell>
          <cell r="O98">
            <v>36924</v>
          </cell>
          <cell r="P98">
            <v>33.749146290016618</v>
          </cell>
          <cell r="Q98">
            <v>30.836609096691202</v>
          </cell>
          <cell r="R98">
            <v>2.7500893383735883</v>
          </cell>
          <cell r="T98">
            <v>36924</v>
          </cell>
          <cell r="U98">
            <v>17.612271666167022</v>
          </cell>
          <cell r="V98">
            <v>27.725035403161563</v>
          </cell>
          <cell r="W98">
            <v>14.580794973692567</v>
          </cell>
          <cell r="Y98">
            <v>36924</v>
          </cell>
          <cell r="Z98">
            <v>144.22717288437087</v>
          </cell>
          <cell r="AA98">
            <v>148.29766001435237</v>
          </cell>
          <cell r="AB98">
            <v>74.55683270788893</v>
          </cell>
        </row>
        <row r="99">
          <cell r="E99">
            <v>36925</v>
          </cell>
          <cell r="F99">
            <v>53.83984130993926</v>
          </cell>
          <cell r="G99">
            <v>51.948672582708404</v>
          </cell>
          <cell r="H99">
            <v>25.670828954676434</v>
          </cell>
          <cell r="J99">
            <v>36925</v>
          </cell>
          <cell r="K99">
            <v>38.599023597172781</v>
          </cell>
          <cell r="L99">
            <v>37.342926113755205</v>
          </cell>
          <cell r="M99">
            <v>31.095291251623145</v>
          </cell>
          <cell r="O99">
            <v>36925</v>
          </cell>
          <cell r="P99">
            <v>33.425677505274621</v>
          </cell>
          <cell r="Q99">
            <v>30.396000401034403</v>
          </cell>
          <cell r="R99">
            <v>2.5823421338383881</v>
          </cell>
          <cell r="T99">
            <v>36925</v>
          </cell>
          <cell r="U99">
            <v>17.295921676985003</v>
          </cell>
          <cell r="V99">
            <v>27.277093110924262</v>
          </cell>
          <cell r="W99">
            <v>14.149370367750967</v>
          </cell>
          <cell r="Y99">
            <v>36925</v>
          </cell>
          <cell r="Z99">
            <v>143.16046408937166</v>
          </cell>
          <cell r="AA99">
            <v>146.96469220842229</v>
          </cell>
          <cell r="AB99">
            <v>73.497832707888932</v>
          </cell>
        </row>
        <row r="100">
          <cell r="E100">
            <v>36926</v>
          </cell>
          <cell r="F100">
            <v>53.499900244949259</v>
          </cell>
          <cell r="G100">
            <v>51.713125635217601</v>
          </cell>
          <cell r="H100">
            <v>25.405889660966032</v>
          </cell>
          <cell r="J100">
            <v>36926</v>
          </cell>
          <cell r="K100">
            <v>38.43979523782518</v>
          </cell>
          <cell r="L100">
            <v>37.139149591456004</v>
          </cell>
          <cell r="M100">
            <v>30.930550718180744</v>
          </cell>
          <cell r="O100">
            <v>36926</v>
          </cell>
          <cell r="P100">
            <v>33.126919445611819</v>
          </cell>
          <cell r="Q100">
            <v>30.497906055694404</v>
          </cell>
          <cell r="R100">
            <v>2.4094589885979882</v>
          </cell>
          <cell r="T100">
            <v>36926</v>
          </cell>
          <cell r="U100">
            <v>17.029532642444583</v>
          </cell>
          <cell r="V100">
            <v>27.039933110924263</v>
          </cell>
          <cell r="W100">
            <v>13.858933340144167</v>
          </cell>
          <cell r="Y100">
            <v>36926</v>
          </cell>
          <cell r="Z100">
            <v>142.09614757083085</v>
          </cell>
          <cell r="AA100">
            <v>146.39011439329227</v>
          </cell>
          <cell r="AB100">
            <v>72.604832707888932</v>
          </cell>
        </row>
        <row r="101">
          <cell r="E101">
            <v>36927</v>
          </cell>
          <cell r="F101">
            <v>53.329945684626459</v>
          </cell>
          <cell r="G101">
            <v>51.335287929654399</v>
          </cell>
          <cell r="H101">
            <v>25.228541759600432</v>
          </cell>
          <cell r="J101">
            <v>36927</v>
          </cell>
          <cell r="K101">
            <v>38.302068971630383</v>
          </cell>
          <cell r="L101">
            <v>36.819610314422803</v>
          </cell>
          <cell r="M101">
            <v>30.707256201453145</v>
          </cell>
          <cell r="O101">
            <v>36927</v>
          </cell>
          <cell r="P101">
            <v>33.019987174071019</v>
          </cell>
          <cell r="Q101">
            <v>30.172967831110004</v>
          </cell>
          <cell r="R101">
            <v>2.2315357356855881</v>
          </cell>
          <cell r="T101">
            <v>36927</v>
          </cell>
          <cell r="U101">
            <v>16.735824272167541</v>
          </cell>
          <cell r="V101">
            <v>26.576573110924262</v>
          </cell>
          <cell r="W101">
            <v>13.487499011149767</v>
          </cell>
          <cell r="Y101">
            <v>36927</v>
          </cell>
          <cell r="Z101">
            <v>141.38782610249541</v>
          </cell>
          <cell r="AA101">
            <v>144.90443918611146</v>
          </cell>
          <cell r="AB101">
            <v>71.654832707888929</v>
          </cell>
        </row>
        <row r="102">
          <cell r="E102">
            <v>36928</v>
          </cell>
          <cell r="F102">
            <v>53.113799602301256</v>
          </cell>
          <cell r="G102">
            <v>50.917675965941598</v>
          </cell>
          <cell r="H102">
            <v>24.706578270847633</v>
          </cell>
          <cell r="J102">
            <v>36928</v>
          </cell>
          <cell r="K102">
            <v>38.109934388179184</v>
          </cell>
          <cell r="L102">
            <v>36.595559781544402</v>
          </cell>
          <cell r="M102">
            <v>30.454452209243144</v>
          </cell>
          <cell r="O102">
            <v>36928</v>
          </cell>
          <cell r="P102">
            <v>32.892961909902617</v>
          </cell>
          <cell r="Q102">
            <v>29.937115284314004</v>
          </cell>
          <cell r="R102">
            <v>2.0619144629455879</v>
          </cell>
          <cell r="T102">
            <v>36928</v>
          </cell>
          <cell r="U102">
            <v>16.3908895962735</v>
          </cell>
          <cell r="V102">
            <v>26.19159540307092</v>
          </cell>
          <cell r="W102">
            <v>13.097887764852567</v>
          </cell>
          <cell r="Y102">
            <v>36928</v>
          </cell>
          <cell r="Z102">
            <v>140.50758549665656</v>
          </cell>
          <cell r="AA102">
            <v>143.64194643487093</v>
          </cell>
          <cell r="AB102">
            <v>70.320832707888925</v>
          </cell>
        </row>
        <row r="103">
          <cell r="E103">
            <v>36929</v>
          </cell>
          <cell r="F103">
            <v>52.698878062261258</v>
          </cell>
          <cell r="G103">
            <v>50.650365692002396</v>
          </cell>
          <cell r="H103">
            <v>24.144719845310831</v>
          </cell>
          <cell r="J103">
            <v>36929</v>
          </cell>
          <cell r="K103">
            <v>38.170912592267186</v>
          </cell>
          <cell r="L103">
            <v>36.478955825741203</v>
          </cell>
          <cell r="M103">
            <v>30.232666175445544</v>
          </cell>
          <cell r="O103">
            <v>36929</v>
          </cell>
          <cell r="P103">
            <v>32.710030493662615</v>
          </cell>
          <cell r="Q103">
            <v>29.563114096102804</v>
          </cell>
          <cell r="R103">
            <v>1.902195936969588</v>
          </cell>
          <cell r="T103">
            <v>36929</v>
          </cell>
          <cell r="U103">
            <v>16.060918716107899</v>
          </cell>
          <cell r="V103">
            <v>25.768512806981867</v>
          </cell>
          <cell r="W103">
            <v>12.771250750162967</v>
          </cell>
          <cell r="Y103">
            <v>36929</v>
          </cell>
          <cell r="Z103">
            <v>139.64073986429895</v>
          </cell>
          <cell r="AA103">
            <v>142.46094842082826</v>
          </cell>
          <cell r="AB103">
            <v>69.050832707888929</v>
          </cell>
        </row>
        <row r="104">
          <cell r="E104">
            <v>36930</v>
          </cell>
          <cell r="F104">
            <v>51.811194422587661</v>
          </cell>
          <cell r="G104">
            <v>50.569837549141596</v>
          </cell>
          <cell r="H104">
            <v>23.57165250426123</v>
          </cell>
          <cell r="J104">
            <v>36930</v>
          </cell>
          <cell r="K104">
            <v>38.245932110404787</v>
          </cell>
          <cell r="L104">
            <v>36.377482841068804</v>
          </cell>
          <cell r="M104">
            <v>30.018862678376344</v>
          </cell>
          <cell r="O104">
            <v>36930</v>
          </cell>
          <cell r="P104">
            <v>32.437040871815817</v>
          </cell>
          <cell r="Q104">
            <v>29.288839601736804</v>
          </cell>
          <cell r="R104">
            <v>1.737792240481588</v>
          </cell>
          <cell r="T104">
            <v>36930</v>
          </cell>
          <cell r="U104">
            <v>15.669341570549678</v>
          </cell>
          <cell r="V104">
            <v>25.379068815885635</v>
          </cell>
          <cell r="W104">
            <v>12.454525284769767</v>
          </cell>
          <cell r="Y104">
            <v>36930</v>
          </cell>
          <cell r="Z104">
            <v>138.16350897535796</v>
          </cell>
          <cell r="AA104">
            <v>141.61522880783284</v>
          </cell>
          <cell r="AB104">
            <v>67.782832707888929</v>
          </cell>
        </row>
        <row r="105">
          <cell r="E105">
            <v>36931</v>
          </cell>
          <cell r="F105">
            <v>51.384272457168059</v>
          </cell>
          <cell r="G105">
            <v>50.259626020673196</v>
          </cell>
          <cell r="H105">
            <v>22.731470104710432</v>
          </cell>
          <cell r="J105">
            <v>36931</v>
          </cell>
          <cell r="K105">
            <v>38.230182111120087</v>
          </cell>
          <cell r="L105">
            <v>36.064123019991207</v>
          </cell>
          <cell r="M105">
            <v>29.953082174513543</v>
          </cell>
          <cell r="O105">
            <v>36931</v>
          </cell>
          <cell r="P105">
            <v>32.15145453016062</v>
          </cell>
          <cell r="Q105">
            <v>28.908165594917605</v>
          </cell>
          <cell r="R105">
            <v>1.5662933501651879</v>
          </cell>
          <cell r="T105">
            <v>36931</v>
          </cell>
          <cell r="U105">
            <v>15.359138738041699</v>
          </cell>
          <cell r="V105">
            <v>24.995567312976963</v>
          </cell>
          <cell r="W105">
            <v>12.119987078499767</v>
          </cell>
          <cell r="Y105">
            <v>36931</v>
          </cell>
          <cell r="Z105">
            <v>137.12504783649047</v>
          </cell>
          <cell r="AA105">
            <v>140.22748194855899</v>
          </cell>
          <cell r="AB105">
            <v>66.370832707888923</v>
          </cell>
        </row>
        <row r="106">
          <cell r="E106">
            <v>36932</v>
          </cell>
          <cell r="F106">
            <v>51.160246769890861</v>
          </cell>
          <cell r="G106">
            <v>49.590640461505195</v>
          </cell>
          <cell r="H106">
            <v>21.862449060909633</v>
          </cell>
          <cell r="J106">
            <v>36932</v>
          </cell>
          <cell r="K106">
            <v>38.230182111120087</v>
          </cell>
          <cell r="L106">
            <v>35.818612986419204</v>
          </cell>
          <cell r="M106">
            <v>29.693353358311942</v>
          </cell>
          <cell r="O106">
            <v>36932</v>
          </cell>
          <cell r="P106">
            <v>31.885034795145419</v>
          </cell>
          <cell r="Q106">
            <v>28.532709164350404</v>
          </cell>
          <cell r="R106">
            <v>1.4080087703155879</v>
          </cell>
          <cell r="T106">
            <v>36932</v>
          </cell>
          <cell r="U106">
            <v>15.110240119403178</v>
          </cell>
          <cell r="V106">
            <v>24.635463882619614</v>
          </cell>
          <cell r="W106">
            <v>11.789021518351767</v>
          </cell>
          <cell r="Y106">
            <v>36932</v>
          </cell>
          <cell r="Z106">
            <v>136.38570379555955</v>
          </cell>
          <cell r="AA106">
            <v>138.57742649489441</v>
          </cell>
          <cell r="AB106">
            <v>64.752832707888928</v>
          </cell>
        </row>
        <row r="107">
          <cell r="E107">
            <v>36933</v>
          </cell>
          <cell r="F107">
            <v>50.633268019067259</v>
          </cell>
          <cell r="G107">
            <v>48.697824430497995</v>
          </cell>
          <cell r="H107">
            <v>21.211185514140432</v>
          </cell>
          <cell r="J107">
            <v>36933</v>
          </cell>
          <cell r="K107">
            <v>38.230182111120087</v>
          </cell>
          <cell r="L107">
            <v>35.843838370380404</v>
          </cell>
          <cell r="M107">
            <v>29.484476389023541</v>
          </cell>
          <cell r="O107">
            <v>36933</v>
          </cell>
          <cell r="P107">
            <v>31.620308110383419</v>
          </cell>
          <cell r="Q107">
            <v>28.188991214630406</v>
          </cell>
          <cell r="R107">
            <v>1.2499052084175879</v>
          </cell>
          <cell r="T107">
            <v>36933</v>
          </cell>
          <cell r="U107">
            <v>14.782387681677038</v>
          </cell>
          <cell r="V107">
            <v>24.158083882619614</v>
          </cell>
          <cell r="W107">
            <v>11.482265596307366</v>
          </cell>
          <cell r="Y107">
            <v>36933</v>
          </cell>
          <cell r="Z107">
            <v>135.2661459222478</v>
          </cell>
          <cell r="AA107">
            <v>136.88873789812843</v>
          </cell>
          <cell r="AB107">
            <v>63.427832707888925</v>
          </cell>
        </row>
        <row r="108">
          <cell r="E108">
            <v>36934</v>
          </cell>
          <cell r="F108">
            <v>50.163419953517256</v>
          </cell>
          <cell r="G108">
            <v>47.798974467770798</v>
          </cell>
          <cell r="H108">
            <v>20.792700405014031</v>
          </cell>
          <cell r="J108">
            <v>36934</v>
          </cell>
          <cell r="K108">
            <v>38.230182111120087</v>
          </cell>
          <cell r="L108">
            <v>35.847164131569606</v>
          </cell>
          <cell r="M108">
            <v>29.256525096756743</v>
          </cell>
          <cell r="O108">
            <v>36934</v>
          </cell>
          <cell r="P108">
            <v>31.426554660135018</v>
          </cell>
          <cell r="Q108">
            <v>27.824949563128804</v>
          </cell>
          <cell r="R108">
            <v>1.0923624472323878</v>
          </cell>
          <cell r="T108">
            <v>36934</v>
          </cell>
          <cell r="U108">
            <v>14.404080394251158</v>
          </cell>
          <cell r="V108">
            <v>23.663653882619613</v>
          </cell>
          <cell r="W108">
            <v>11.250244758885765</v>
          </cell>
          <cell r="Y108">
            <v>36934</v>
          </cell>
          <cell r="Z108">
            <v>134.22423711902351</v>
          </cell>
          <cell r="AA108">
            <v>135.13474204508881</v>
          </cell>
          <cell r="AB108">
            <v>62.391832707888923</v>
          </cell>
        </row>
        <row r="109">
          <cell r="E109">
            <v>36935</v>
          </cell>
          <cell r="F109">
            <v>49.786153696781653</v>
          </cell>
          <cell r="G109">
            <v>47.098296569586395</v>
          </cell>
          <cell r="H109">
            <v>20.493051806427232</v>
          </cell>
          <cell r="J109">
            <v>36935</v>
          </cell>
          <cell r="K109">
            <v>38.358942664653284</v>
          </cell>
          <cell r="L109">
            <v>35.848033727611607</v>
          </cell>
          <cell r="M109">
            <v>29.082456814749541</v>
          </cell>
          <cell r="O109">
            <v>36935</v>
          </cell>
          <cell r="P109">
            <v>31.318408503507019</v>
          </cell>
          <cell r="Q109">
            <v>27.469902019261603</v>
          </cell>
          <cell r="R109">
            <v>0.93852168062598784</v>
          </cell>
          <cell r="T109">
            <v>36935</v>
          </cell>
          <cell r="U109">
            <v>14.001927363604999</v>
          </cell>
          <cell r="V109">
            <v>23.167366766887589</v>
          </cell>
          <cell r="W109">
            <v>10.971802406086166</v>
          </cell>
          <cell r="Y109">
            <v>36935</v>
          </cell>
          <cell r="Z109">
            <v>133.46543222854694</v>
          </cell>
          <cell r="AA109">
            <v>133.5835990833472</v>
          </cell>
          <cell r="AB109">
            <v>61.485832707888925</v>
          </cell>
        </row>
        <row r="110">
          <cell r="E110">
            <v>36936</v>
          </cell>
          <cell r="F110">
            <v>49.474873807461655</v>
          </cell>
          <cell r="G110">
            <v>46.747778377228393</v>
          </cell>
          <cell r="H110">
            <v>19.816924911600033</v>
          </cell>
          <cell r="J110">
            <v>36936</v>
          </cell>
          <cell r="K110">
            <v>38.519597871384086</v>
          </cell>
          <cell r="L110">
            <v>35.593156902387207</v>
          </cell>
          <cell r="M110">
            <v>28.877406068045943</v>
          </cell>
          <cell r="O110">
            <v>36936</v>
          </cell>
          <cell r="P110">
            <v>31.42628065182662</v>
          </cell>
          <cell r="Q110">
            <v>27.458614664226005</v>
          </cell>
          <cell r="R110">
            <v>0.77981827492758782</v>
          </cell>
          <cell r="T110">
            <v>36936</v>
          </cell>
          <cell r="U110">
            <v>13.635028643844418</v>
          </cell>
          <cell r="V110">
            <v>23.082736692160182</v>
          </cell>
          <cell r="W110">
            <v>10.594683453315366</v>
          </cell>
          <cell r="Y110">
            <v>36936</v>
          </cell>
          <cell r="Z110">
            <v>133.05578097451678</v>
          </cell>
          <cell r="AA110">
            <v>132.88228663600179</v>
          </cell>
          <cell r="AB110">
            <v>60.06883270788893</v>
          </cell>
        </row>
        <row r="111">
          <cell r="E111">
            <v>36937</v>
          </cell>
          <cell r="F111">
            <v>49.123691882614459</v>
          </cell>
          <cell r="G111">
            <v>46.36638775069359</v>
          </cell>
          <cell r="H111">
            <v>19.036606213454832</v>
          </cell>
          <cell r="J111">
            <v>36937</v>
          </cell>
          <cell r="K111">
            <v>38.676029325910889</v>
          </cell>
          <cell r="L111">
            <v>35.403861816216008</v>
          </cell>
          <cell r="M111">
            <v>28.632985691555142</v>
          </cell>
          <cell r="O111">
            <v>36937</v>
          </cell>
          <cell r="P111">
            <v>31.447651064882621</v>
          </cell>
          <cell r="Q111">
            <v>27.092752185093605</v>
          </cell>
          <cell r="R111">
            <v>0.62665188892518775</v>
          </cell>
          <cell r="T111">
            <v>36937</v>
          </cell>
          <cell r="U111">
            <v>13.275811829037718</v>
          </cell>
          <cell r="V111">
            <v>22.577825100352182</v>
          </cell>
          <cell r="W111">
            <v>10.279588913953766</v>
          </cell>
          <cell r="Y111">
            <v>36937</v>
          </cell>
          <cell r="Z111">
            <v>132.5231841024457</v>
          </cell>
          <cell r="AA111">
            <v>131.44082685235537</v>
          </cell>
          <cell r="AB111">
            <v>58.575832707888928</v>
          </cell>
        </row>
        <row r="112">
          <cell r="E112">
            <v>36938</v>
          </cell>
          <cell r="F112">
            <v>48.866266608581256</v>
          </cell>
          <cell r="G112">
            <v>45.921009052953991</v>
          </cell>
          <cell r="H112">
            <v>18.60760431627763</v>
          </cell>
          <cell r="J112">
            <v>36938</v>
          </cell>
          <cell r="K112">
            <v>38.825259319133458</v>
          </cell>
          <cell r="L112">
            <v>35.115517966175204</v>
          </cell>
          <cell r="M112">
            <v>28.37311490048954</v>
          </cell>
          <cell r="O112">
            <v>36938</v>
          </cell>
          <cell r="P112">
            <v>31.51654756366262</v>
          </cell>
          <cell r="Q112">
            <v>26.809969847002407</v>
          </cell>
          <cell r="R112">
            <v>0.47798610611158771</v>
          </cell>
          <cell r="T112">
            <v>36938</v>
          </cell>
          <cell r="U112">
            <v>13.110561073427817</v>
          </cell>
          <cell r="V112">
            <v>22.075331064533611</v>
          </cell>
          <cell r="W112">
            <v>9.9851273850101663</v>
          </cell>
          <cell r="Y112">
            <v>36938</v>
          </cell>
          <cell r="Z112">
            <v>132.31863456480517</v>
          </cell>
          <cell r="AA112">
            <v>129.92182793066522</v>
          </cell>
          <cell r="AB112">
            <v>57.443832707888923</v>
          </cell>
        </row>
        <row r="113">
          <cell r="E113">
            <v>36939</v>
          </cell>
          <cell r="F113">
            <v>48.701313112842854</v>
          </cell>
          <cell r="G113">
            <v>45.573891158588793</v>
          </cell>
          <cell r="H113">
            <v>18.261732251344029</v>
          </cell>
          <cell r="J113">
            <v>36939</v>
          </cell>
          <cell r="K113">
            <v>38.822801859681057</v>
          </cell>
          <cell r="L113">
            <v>34.970621969348407</v>
          </cell>
          <cell r="M113">
            <v>28.114195341012739</v>
          </cell>
          <cell r="O113">
            <v>36939</v>
          </cell>
          <cell r="P113">
            <v>31.633087277429421</v>
          </cell>
          <cell r="Q113">
            <v>26.470177502272005</v>
          </cell>
          <cell r="R113">
            <v>0.35158198197318768</v>
          </cell>
          <cell r="T113">
            <v>36939</v>
          </cell>
          <cell r="U113">
            <v>12.790713001065416</v>
          </cell>
          <cell r="V113">
            <v>21.75494482105707</v>
          </cell>
          <cell r="W113">
            <v>9.6383231335589663</v>
          </cell>
          <cell r="Y113">
            <v>36939</v>
          </cell>
          <cell r="Z113">
            <v>131.94791525101874</v>
          </cell>
          <cell r="AA113">
            <v>128.76963545126628</v>
          </cell>
          <cell r="AB113">
            <v>56.36583270788892</v>
          </cell>
        </row>
        <row r="114">
          <cell r="E114">
            <v>36940</v>
          </cell>
          <cell r="F114">
            <v>48.404252006152454</v>
          </cell>
          <cell r="G114">
            <v>45.161191525170395</v>
          </cell>
          <cell r="H114">
            <v>17.90865141269083</v>
          </cell>
          <cell r="J114">
            <v>36940</v>
          </cell>
          <cell r="K114">
            <v>38.725460343551056</v>
          </cell>
          <cell r="L114">
            <v>34.698530691864008</v>
          </cell>
          <cell r="M114">
            <v>27.873352731094737</v>
          </cell>
          <cell r="O114">
            <v>36940</v>
          </cell>
          <cell r="P114">
            <v>31.873155770991023</v>
          </cell>
          <cell r="Q114">
            <v>26.487835272634406</v>
          </cell>
          <cell r="R114">
            <v>0.19581390658798767</v>
          </cell>
          <cell r="T114">
            <v>36940</v>
          </cell>
          <cell r="U114">
            <v>12.484775625877736</v>
          </cell>
          <cell r="V114">
            <v>21.87120482105707</v>
          </cell>
          <cell r="W114">
            <v>9.293014657515366</v>
          </cell>
          <cell r="Y114">
            <v>36940</v>
          </cell>
          <cell r="Z114">
            <v>131.48764374657227</v>
          </cell>
          <cell r="AA114">
            <v>128.21876231072588</v>
          </cell>
          <cell r="AB114">
            <v>55.270832707888921</v>
          </cell>
        </row>
        <row r="115">
          <cell r="E115">
            <v>36941</v>
          </cell>
          <cell r="F115">
            <v>48.137793581397254</v>
          </cell>
          <cell r="G115">
            <v>44.662139230095597</v>
          </cell>
          <cell r="H115">
            <v>17.504257308816431</v>
          </cell>
          <cell r="J115">
            <v>36941</v>
          </cell>
          <cell r="K115">
            <v>38.705697442482254</v>
          </cell>
          <cell r="L115">
            <v>34.43040051308521</v>
          </cell>
          <cell r="M115">
            <v>27.821439622073136</v>
          </cell>
          <cell r="O115">
            <v>36941</v>
          </cell>
          <cell r="P115">
            <v>32.218448935006222</v>
          </cell>
          <cell r="Q115">
            <v>26.599242595067608</v>
          </cell>
          <cell r="R115">
            <v>3.9953547541187628E-2</v>
          </cell>
          <cell r="T115">
            <v>36941</v>
          </cell>
          <cell r="U115">
            <v>12.195034743175176</v>
          </cell>
          <cell r="V115">
            <v>21.93876482105707</v>
          </cell>
          <cell r="W115">
            <v>8.9211822294581662</v>
          </cell>
          <cell r="Y115">
            <v>36941</v>
          </cell>
          <cell r="Z115">
            <v>131.25697470206092</v>
          </cell>
          <cell r="AA115">
            <v>127.63054715930548</v>
          </cell>
          <cell r="AB115">
            <v>54.286832707888919</v>
          </cell>
        </row>
        <row r="116">
          <cell r="E116">
            <v>36942</v>
          </cell>
          <cell r="F116">
            <v>47.904191689543254</v>
          </cell>
          <cell r="G116">
            <v>44.1638181055704</v>
          </cell>
          <cell r="H116">
            <v>16.927463127586829</v>
          </cell>
          <cell r="J116">
            <v>36942</v>
          </cell>
          <cell r="K116">
            <v>38.603276775592654</v>
          </cell>
          <cell r="L116">
            <v>34.16262527146641</v>
          </cell>
          <cell r="M116">
            <v>27.590311642224336</v>
          </cell>
          <cell r="O116">
            <v>36942</v>
          </cell>
          <cell r="P116">
            <v>32.333224611087822</v>
          </cell>
          <cell r="Q116">
            <v>26.710827386080808</v>
          </cell>
          <cell r="R116">
            <v>-0.1238396570316124</v>
          </cell>
          <cell r="T116">
            <v>36942</v>
          </cell>
          <cell r="U116">
            <v>11.911151210955516</v>
          </cell>
          <cell r="V116">
            <v>21.885784821057069</v>
          </cell>
          <cell r="W116">
            <v>8.5778975951093663</v>
          </cell>
          <cell r="Y116">
            <v>36942</v>
          </cell>
          <cell r="Z116">
            <v>130.75184428717927</v>
          </cell>
          <cell r="AA116">
            <v>126.92305558417469</v>
          </cell>
          <cell r="AB116">
            <v>52.971832707888922</v>
          </cell>
        </row>
        <row r="117">
          <cell r="E117">
            <v>36943</v>
          </cell>
          <cell r="F117">
            <v>47.613696920312854</v>
          </cell>
          <cell r="G117">
            <v>43.683318375848799</v>
          </cell>
          <cell r="H117">
            <v>16.246675907848829</v>
          </cell>
          <cell r="J117">
            <v>36943</v>
          </cell>
          <cell r="K117">
            <v>38.474246469817857</v>
          </cell>
          <cell r="L117">
            <v>33.977120914164011</v>
          </cell>
          <cell r="M117">
            <v>27.307298948326736</v>
          </cell>
          <cell r="O117">
            <v>36943</v>
          </cell>
          <cell r="P117">
            <v>32.648724349892625</v>
          </cell>
          <cell r="Q117">
            <v>26.846356237907607</v>
          </cell>
          <cell r="R117">
            <v>-0.26480330347321246</v>
          </cell>
          <cell r="T117">
            <v>36943</v>
          </cell>
          <cell r="U117">
            <v>11.718168860097656</v>
          </cell>
          <cell r="V117">
            <v>21.864735519334744</v>
          </cell>
          <cell r="W117">
            <v>8.2346611551865667</v>
          </cell>
          <cell r="Y117">
            <v>36943</v>
          </cell>
          <cell r="Z117">
            <v>130.45483660012098</v>
          </cell>
          <cell r="AA117">
            <v>126.37153104725516</v>
          </cell>
          <cell r="AB117">
            <v>51.523832707888914</v>
          </cell>
        </row>
        <row r="118">
          <cell r="E118">
            <v>36944</v>
          </cell>
          <cell r="F118">
            <v>47.266295076219656</v>
          </cell>
          <cell r="G118">
            <v>43.3297299770568</v>
          </cell>
          <cell r="H118">
            <v>15.656983310224829</v>
          </cell>
          <cell r="J118">
            <v>36944</v>
          </cell>
          <cell r="K118">
            <v>38.463065949277855</v>
          </cell>
          <cell r="L118">
            <v>33.95185293774361</v>
          </cell>
          <cell r="M118">
            <v>27.060347869885135</v>
          </cell>
          <cell r="O118">
            <v>36944</v>
          </cell>
          <cell r="P118">
            <v>32.633042872816226</v>
          </cell>
          <cell r="Q118">
            <v>26.627104102084807</v>
          </cell>
          <cell r="R118">
            <v>-0.40163903074401247</v>
          </cell>
          <cell r="T118">
            <v>36944</v>
          </cell>
          <cell r="U118">
            <v>11.398235070411115</v>
          </cell>
          <cell r="V118">
            <v>21.38496224724117</v>
          </cell>
          <cell r="W118">
            <v>7.9381405585229663</v>
          </cell>
          <cell r="Y118">
            <v>36944</v>
          </cell>
          <cell r="Z118">
            <v>129.76063896872483</v>
          </cell>
          <cell r="AA118">
            <v>125.29364926412639</v>
          </cell>
          <cell r="AB118">
            <v>50.253832707888918</v>
          </cell>
        </row>
        <row r="119">
          <cell r="E119">
            <v>36945</v>
          </cell>
          <cell r="F119">
            <v>46.867863916633254</v>
          </cell>
          <cell r="G119">
            <v>43.242149232826797</v>
          </cell>
          <cell r="H119">
            <v>15.130820914869229</v>
          </cell>
          <cell r="J119">
            <v>36945</v>
          </cell>
          <cell r="K119">
            <v>38.463065949277855</v>
          </cell>
          <cell r="L119">
            <v>34.181259472366406</v>
          </cell>
          <cell r="M119">
            <v>26.829180846948734</v>
          </cell>
          <cell r="O119">
            <v>36945</v>
          </cell>
          <cell r="P119">
            <v>32.902766366095825</v>
          </cell>
          <cell r="Q119">
            <v>26.406027589259608</v>
          </cell>
          <cell r="R119">
            <v>-0.30253383027641245</v>
          </cell>
          <cell r="T119">
            <v>36945</v>
          </cell>
          <cell r="U119">
            <v>11.029368933972655</v>
          </cell>
          <cell r="V119">
            <v>20.863457194129563</v>
          </cell>
          <cell r="W119">
            <v>7.6723647763473668</v>
          </cell>
          <cell r="Y119">
            <v>36945</v>
          </cell>
          <cell r="Z119">
            <v>129.26306516597958</v>
          </cell>
          <cell r="AA119">
            <v>124.69289348858237</v>
          </cell>
          <cell r="AB119">
            <v>49.329832707888912</v>
          </cell>
        </row>
        <row r="120">
          <cell r="E120">
            <v>36946</v>
          </cell>
          <cell r="F120">
            <v>46.527223625438054</v>
          </cell>
          <cell r="G120">
            <v>43.144555711313195</v>
          </cell>
          <cell r="H120">
            <v>14.63673064129123</v>
          </cell>
          <cell r="J120">
            <v>36946</v>
          </cell>
          <cell r="K120">
            <v>38.353557187303053</v>
          </cell>
          <cell r="L120">
            <v>34.227461642483604</v>
          </cell>
          <cell r="M120">
            <v>26.597449473927934</v>
          </cell>
          <cell r="O120">
            <v>36946</v>
          </cell>
          <cell r="P120">
            <v>33.010184194850623</v>
          </cell>
          <cell r="Q120">
            <v>26.146238080393207</v>
          </cell>
          <cell r="R120">
            <v>-0.32890956398361249</v>
          </cell>
          <cell r="T120">
            <v>36946</v>
          </cell>
          <cell r="U120">
            <v>10.715716999612376</v>
          </cell>
          <cell r="V120">
            <v>20.427636905514468</v>
          </cell>
          <cell r="W120">
            <v>7.4055621566533665</v>
          </cell>
          <cell r="Y120">
            <v>36946</v>
          </cell>
          <cell r="Z120">
            <v>128.60668200720409</v>
          </cell>
          <cell r="AA120">
            <v>123.94589233970447</v>
          </cell>
          <cell r="AB120">
            <v>48.31083270788892</v>
          </cell>
        </row>
        <row r="121">
          <cell r="E121">
            <v>36947</v>
          </cell>
          <cell r="F121">
            <v>46.564105145733656</v>
          </cell>
          <cell r="G121">
            <v>43.027160245643195</v>
          </cell>
          <cell r="H121">
            <v>14.060962228454031</v>
          </cell>
          <cell r="J121">
            <v>36947</v>
          </cell>
          <cell r="K121">
            <v>38.178211131519852</v>
          </cell>
          <cell r="L121">
            <v>34.227479389341603</v>
          </cell>
          <cell r="M121">
            <v>26.356141896330335</v>
          </cell>
          <cell r="O121">
            <v>36947</v>
          </cell>
          <cell r="P121">
            <v>33.330798578131024</v>
          </cell>
          <cell r="Q121">
            <v>25.906488323580408</v>
          </cell>
          <cell r="R121">
            <v>-0.25296401320601247</v>
          </cell>
          <cell r="T121">
            <v>36947</v>
          </cell>
          <cell r="U121">
            <v>10.323127573273835</v>
          </cell>
          <cell r="V121">
            <v>20.097896905514467</v>
          </cell>
          <cell r="W121">
            <v>7.1086925963105667</v>
          </cell>
          <cell r="Y121">
            <v>36947</v>
          </cell>
          <cell r="Z121">
            <v>128.39624242865838</v>
          </cell>
          <cell r="AA121">
            <v>123.25902486407966</v>
          </cell>
          <cell r="AB121">
            <v>47.272832707888924</v>
          </cell>
        </row>
        <row r="122">
          <cell r="E122">
            <v>36948</v>
          </cell>
          <cell r="F122">
            <v>46.661595735470854</v>
          </cell>
          <cell r="G122">
            <v>42.940090610923598</v>
          </cell>
          <cell r="H122">
            <v>13.50691951918043</v>
          </cell>
          <cell r="J122">
            <v>36948</v>
          </cell>
          <cell r="K122">
            <v>38.170668716869855</v>
          </cell>
          <cell r="L122">
            <v>34.227479389341603</v>
          </cell>
          <cell r="M122">
            <v>26.122912688494335</v>
          </cell>
          <cell r="O122">
            <v>36948</v>
          </cell>
          <cell r="P122">
            <v>33.587616556273026</v>
          </cell>
          <cell r="Q122">
            <v>25.661840433959608</v>
          </cell>
          <cell r="R122">
            <v>-0.39993674576641247</v>
          </cell>
          <cell r="T122">
            <v>36948</v>
          </cell>
          <cell r="U122">
            <v>10.110271048547515</v>
          </cell>
          <cell r="V122">
            <v>19.707336905514467</v>
          </cell>
          <cell r="W122">
            <v>6.8339372459805672</v>
          </cell>
          <cell r="Y122">
            <v>36948</v>
          </cell>
          <cell r="Z122">
            <v>128.53015205716125</v>
          </cell>
          <cell r="AA122">
            <v>122.53674733973926</v>
          </cell>
          <cell r="AB122">
            <v>46.06383270788892</v>
          </cell>
        </row>
        <row r="123">
          <cell r="E123">
            <v>36949</v>
          </cell>
          <cell r="F123">
            <v>46.760424438301257</v>
          </cell>
          <cell r="G123">
            <v>42.902676684888</v>
          </cell>
          <cell r="H123">
            <v>13.001481904597231</v>
          </cell>
          <cell r="J123">
            <v>36949</v>
          </cell>
          <cell r="K123">
            <v>38.020548045047853</v>
          </cell>
          <cell r="L123">
            <v>34.227479389341603</v>
          </cell>
          <cell r="M123">
            <v>25.880153417912336</v>
          </cell>
          <cell r="O123">
            <v>36949</v>
          </cell>
          <cell r="P123">
            <v>33.587055402212627</v>
          </cell>
          <cell r="Q123">
            <v>25.406650910686807</v>
          </cell>
          <cell r="R123">
            <v>-0.56744614240441249</v>
          </cell>
          <cell r="T123">
            <v>36949</v>
          </cell>
          <cell r="U123">
            <v>9.8520863864604955</v>
          </cell>
          <cell r="V123">
            <v>19.392549175867572</v>
          </cell>
          <cell r="W123">
            <v>6.4836435277837676</v>
          </cell>
          <cell r="Y123">
            <v>36949</v>
          </cell>
          <cell r="Z123">
            <v>128.22011427202222</v>
          </cell>
          <cell r="AA123">
            <v>121.92935616078398</v>
          </cell>
          <cell r="AB123">
            <v>44.797832707888922</v>
          </cell>
        </row>
        <row r="124">
          <cell r="E124">
            <v>36950</v>
          </cell>
          <cell r="F124">
            <v>46.820678570582857</v>
          </cell>
          <cell r="G124">
            <v>42.910023884099999</v>
          </cell>
          <cell r="H124">
            <v>12.616616443266031</v>
          </cell>
          <cell r="J124">
            <v>36950</v>
          </cell>
          <cell r="K124">
            <v>37.908994845031451</v>
          </cell>
          <cell r="L124">
            <v>34.227479389341603</v>
          </cell>
          <cell r="M124">
            <v>25.665970138081935</v>
          </cell>
          <cell r="O124">
            <v>36950</v>
          </cell>
          <cell r="P124">
            <v>33.802416720066624</v>
          </cell>
          <cell r="Q124">
            <v>25.475348644657206</v>
          </cell>
          <cell r="R124">
            <v>-0.71580667926041253</v>
          </cell>
          <cell r="T124">
            <v>36950</v>
          </cell>
          <cell r="U124">
            <v>9.6075920055718349</v>
          </cell>
          <cell r="V124">
            <v>19.166449423785782</v>
          </cell>
          <cell r="W124">
            <v>6.2060528058013675</v>
          </cell>
          <cell r="Y124">
            <v>36950</v>
          </cell>
          <cell r="Z124">
            <v>128.13968214125276</v>
          </cell>
          <cell r="AA124">
            <v>121.77930134188459</v>
          </cell>
          <cell r="AB124">
            <v>43.772832707888924</v>
          </cell>
        </row>
        <row r="125">
          <cell r="E125">
            <v>36951</v>
          </cell>
          <cell r="F125">
            <v>46.806569818472859</v>
          </cell>
          <cell r="G125">
            <v>42.872624155550803</v>
          </cell>
          <cell r="H125">
            <v>12.50627712833683</v>
          </cell>
          <cell r="J125">
            <v>36951</v>
          </cell>
          <cell r="K125">
            <v>37.816274849242426</v>
          </cell>
          <cell r="L125">
            <v>34.168783431192402</v>
          </cell>
          <cell r="M125">
            <v>25.593662339846734</v>
          </cell>
          <cell r="O125">
            <v>36951</v>
          </cell>
          <cell r="P125">
            <v>34.005561100873422</v>
          </cell>
          <cell r="Q125">
            <v>25.098951630616007</v>
          </cell>
          <cell r="R125">
            <v>-0.8638406739292126</v>
          </cell>
          <cell r="T125">
            <v>36951</v>
          </cell>
          <cell r="U125">
            <v>9.4013765325776948</v>
          </cell>
          <cell r="V125">
            <v>18.93743124090021</v>
          </cell>
          <cell r="W125">
            <v>6.1217339136345679</v>
          </cell>
          <cell r="Y125">
            <v>36951</v>
          </cell>
          <cell r="Z125">
            <v>128.02978230116639</v>
          </cell>
          <cell r="AA125">
            <v>121.07779045825941</v>
          </cell>
          <cell r="AB125">
            <v>43.357832707888917</v>
          </cell>
        </row>
        <row r="126">
          <cell r="E126">
            <v>36952</v>
          </cell>
          <cell r="F126">
            <v>46.619602920106665</v>
          </cell>
          <cell r="G126">
            <v>42.740633673861602</v>
          </cell>
          <cell r="H126">
            <v>12.392083195850029</v>
          </cell>
          <cell r="J126">
            <v>36952</v>
          </cell>
          <cell r="K126">
            <v>37.671300516284681</v>
          </cell>
          <cell r="L126">
            <v>34.092369010016</v>
          </cell>
          <cell r="M126">
            <v>25.458356745083133</v>
          </cell>
          <cell r="O126">
            <v>36952</v>
          </cell>
          <cell r="P126">
            <v>33.981571544704408</v>
          </cell>
          <cell r="Q126">
            <v>24.740684806707606</v>
          </cell>
          <cell r="R126">
            <v>-0.91551632840121255</v>
          </cell>
          <cell r="T126">
            <v>36952</v>
          </cell>
          <cell r="U126">
            <v>9.1794658208537516</v>
          </cell>
          <cell r="V126">
            <v>18.666774720855496</v>
          </cell>
          <cell r="W126">
            <v>6.195909095356968</v>
          </cell>
          <cell r="Y126">
            <v>36952</v>
          </cell>
          <cell r="Z126">
            <v>127.45194080194952</v>
          </cell>
          <cell r="AA126">
            <v>120.2404622114407</v>
          </cell>
          <cell r="AB126">
            <v>43.130832707888921</v>
          </cell>
        </row>
        <row r="127">
          <cell r="E127">
            <v>36953</v>
          </cell>
          <cell r="F127">
            <v>46.454514548247467</v>
          </cell>
          <cell r="G127">
            <v>42.471087295814399</v>
          </cell>
          <cell r="H127">
            <v>12.064139006868029</v>
          </cell>
          <cell r="J127">
            <v>36953</v>
          </cell>
          <cell r="K127">
            <v>37.52347983725948</v>
          </cell>
          <cell r="L127">
            <v>34.006662333990803</v>
          </cell>
          <cell r="M127">
            <v>25.376742494512733</v>
          </cell>
          <cell r="O127">
            <v>36953</v>
          </cell>
          <cell r="P127">
            <v>34.036369939489205</v>
          </cell>
          <cell r="Q127">
            <v>24.523878187917205</v>
          </cell>
          <cell r="R127">
            <v>-1.0660810250208126</v>
          </cell>
          <cell r="T127">
            <v>36953</v>
          </cell>
          <cell r="U127">
            <v>8.9656930753682911</v>
          </cell>
          <cell r="V127">
            <v>18.150891560013587</v>
          </cell>
          <cell r="W127">
            <v>6.2010322315289681</v>
          </cell>
          <cell r="Y127">
            <v>36953</v>
          </cell>
          <cell r="Z127">
            <v>126.98005740036444</v>
          </cell>
          <cell r="AA127">
            <v>119.152519377736</v>
          </cell>
          <cell r="AB127">
            <v>42.575832707888921</v>
          </cell>
        </row>
        <row r="128">
          <cell r="E128">
            <v>36954</v>
          </cell>
          <cell r="F128">
            <v>46.353872116529466</v>
          </cell>
          <cell r="G128">
            <v>42.353663435171597</v>
          </cell>
          <cell r="H128">
            <v>11.718774502073229</v>
          </cell>
          <cell r="J128">
            <v>36954</v>
          </cell>
          <cell r="K128">
            <v>37.381781824244278</v>
          </cell>
          <cell r="L128">
            <v>34.231184933292006</v>
          </cell>
          <cell r="M128">
            <v>25.256915709296734</v>
          </cell>
          <cell r="O128">
            <v>36954</v>
          </cell>
          <cell r="P128">
            <v>34.137693497206804</v>
          </cell>
          <cell r="Q128">
            <v>24.591440122975605</v>
          </cell>
          <cell r="R128">
            <v>-1.1977240216408127</v>
          </cell>
          <cell r="T128">
            <v>36954</v>
          </cell>
          <cell r="U128">
            <v>8.739162495436231</v>
          </cell>
          <cell r="V128">
            <v>18.139571560013586</v>
          </cell>
          <cell r="W128">
            <v>6.2658665181597684</v>
          </cell>
          <cell r="Y128">
            <v>36954</v>
          </cell>
          <cell r="Z128">
            <v>126.61250993341679</v>
          </cell>
          <cell r="AA128">
            <v>119.3158600514528</v>
          </cell>
          <cell r="AB128">
            <v>42.043832707888917</v>
          </cell>
        </row>
        <row r="129">
          <cell r="E129">
            <v>36955</v>
          </cell>
          <cell r="F129">
            <v>46.163735829289067</v>
          </cell>
          <cell r="G129">
            <v>42.24939709505</v>
          </cell>
          <cell r="H129">
            <v>11.432414750756829</v>
          </cell>
          <cell r="J129">
            <v>36955</v>
          </cell>
          <cell r="K129">
            <v>37.256815548951479</v>
          </cell>
          <cell r="L129">
            <v>34.410949956717204</v>
          </cell>
          <cell r="M129">
            <v>25.094830105811134</v>
          </cell>
          <cell r="O129">
            <v>36955</v>
          </cell>
          <cell r="P129">
            <v>34.039577864720407</v>
          </cell>
          <cell r="Q129">
            <v>24.427622072801604</v>
          </cell>
          <cell r="R129">
            <v>-1.3458609480860126</v>
          </cell>
          <cell r="T129">
            <v>36955</v>
          </cell>
          <cell r="U129">
            <v>8.4852636995562118</v>
          </cell>
          <cell r="V129">
            <v>18.232211560013585</v>
          </cell>
          <cell r="W129">
            <v>5.9994487994069683</v>
          </cell>
          <cell r="Y129">
            <v>36955</v>
          </cell>
          <cell r="Z129">
            <v>125.94539294251717</v>
          </cell>
          <cell r="AA129">
            <v>119.3201806845824</v>
          </cell>
          <cell r="AB129">
            <v>41.180832707888918</v>
          </cell>
        </row>
        <row r="130">
          <cell r="E130">
            <v>36956</v>
          </cell>
          <cell r="F130">
            <v>45.946372312505069</v>
          </cell>
          <cell r="G130">
            <v>42.094864554329199</v>
          </cell>
          <cell r="H130">
            <v>11.170676990229628</v>
          </cell>
          <cell r="J130">
            <v>36956</v>
          </cell>
          <cell r="K130">
            <v>37.226131231469481</v>
          </cell>
          <cell r="L130">
            <v>34.587197552886806</v>
          </cell>
          <cell r="M130">
            <v>24.931683240217133</v>
          </cell>
          <cell r="O130">
            <v>36956</v>
          </cell>
          <cell r="P130">
            <v>33.893723184214004</v>
          </cell>
          <cell r="Q130">
            <v>24.282704426397604</v>
          </cell>
          <cell r="R130">
            <v>-1.5068643465812126</v>
          </cell>
          <cell r="T130">
            <v>36956</v>
          </cell>
          <cell r="U130">
            <v>8.2092620793800926</v>
          </cell>
          <cell r="V130">
            <v>18.402615441191308</v>
          </cell>
          <cell r="W130">
            <v>5.799336824023368</v>
          </cell>
          <cell r="Y130">
            <v>36956</v>
          </cell>
          <cell r="Z130">
            <v>125.27548880756865</v>
          </cell>
          <cell r="AA130">
            <v>119.36738197480491</v>
          </cell>
          <cell r="AB130">
            <v>40.394832707888916</v>
          </cell>
        </row>
        <row r="131">
          <cell r="E131">
            <v>36957</v>
          </cell>
          <cell r="F131">
            <v>45.76032845071947</v>
          </cell>
          <cell r="G131">
            <v>42.093821039078797</v>
          </cell>
          <cell r="H131">
            <v>10.997911327599628</v>
          </cell>
          <cell r="J131">
            <v>36957</v>
          </cell>
          <cell r="K131">
            <v>37.226131231469481</v>
          </cell>
          <cell r="L131">
            <v>34.603166175715209</v>
          </cell>
          <cell r="M131">
            <v>24.818678347216334</v>
          </cell>
          <cell r="O131">
            <v>36957</v>
          </cell>
          <cell r="P131">
            <v>33.775099282622804</v>
          </cell>
          <cell r="Q131">
            <v>24.009654465233606</v>
          </cell>
          <cell r="R131">
            <v>-1.6503232012576126</v>
          </cell>
          <cell r="T131">
            <v>36957</v>
          </cell>
          <cell r="U131">
            <v>7.9432300072634119</v>
          </cell>
          <cell r="V131">
            <v>18.224865188965211</v>
          </cell>
          <cell r="W131">
            <v>5.5715662343305681</v>
          </cell>
          <cell r="Y131">
            <v>36957</v>
          </cell>
          <cell r="Z131">
            <v>124.70478897207516</v>
          </cell>
          <cell r="AA131">
            <v>118.93150686899281</v>
          </cell>
          <cell r="AB131">
            <v>39.737832707888913</v>
          </cell>
        </row>
        <row r="132">
          <cell r="E132">
            <v>36958</v>
          </cell>
          <cell r="F132">
            <v>45.583967274658669</v>
          </cell>
          <cell r="G132">
            <v>42.154462052864794</v>
          </cell>
          <cell r="H132">
            <v>10.862680269639627</v>
          </cell>
          <cell r="J132">
            <v>36958</v>
          </cell>
          <cell r="K132">
            <v>37.169965975271083</v>
          </cell>
          <cell r="L132">
            <v>34.603166175715209</v>
          </cell>
          <cell r="M132">
            <v>24.720822172204333</v>
          </cell>
          <cell r="O132">
            <v>36958</v>
          </cell>
          <cell r="P132">
            <v>33.941365692505606</v>
          </cell>
          <cell r="Q132">
            <v>23.671970447233605</v>
          </cell>
          <cell r="R132">
            <v>-1.7899309877480125</v>
          </cell>
          <cell r="T132">
            <v>36958</v>
          </cell>
          <cell r="U132">
            <v>7.6663790329962724</v>
          </cell>
          <cell r="V132">
            <v>18.104951238932468</v>
          </cell>
          <cell r="W132">
            <v>5.4882612537929685</v>
          </cell>
          <cell r="Y132">
            <v>36958</v>
          </cell>
          <cell r="Z132">
            <v>124.36167797543163</v>
          </cell>
          <cell r="AA132">
            <v>118.53454991474609</v>
          </cell>
          <cell r="AB132">
            <v>39.281832707888917</v>
          </cell>
        </row>
        <row r="133">
          <cell r="E133">
            <v>36959</v>
          </cell>
          <cell r="F133">
            <v>45.43344197447427</v>
          </cell>
          <cell r="G133">
            <v>42.006357424111592</v>
          </cell>
          <cell r="H133">
            <v>10.826391494401227</v>
          </cell>
          <cell r="J133">
            <v>36959</v>
          </cell>
          <cell r="K133">
            <v>37.168347461821483</v>
          </cell>
          <cell r="L133">
            <v>34.603166175715209</v>
          </cell>
          <cell r="M133">
            <v>24.597023640167933</v>
          </cell>
          <cell r="O133">
            <v>36959</v>
          </cell>
          <cell r="P133">
            <v>34.136094513248807</v>
          </cell>
          <cell r="Q133">
            <v>23.340000917509606</v>
          </cell>
          <cell r="R133">
            <v>-1.9422490739380125</v>
          </cell>
          <cell r="T133">
            <v>36959</v>
          </cell>
          <cell r="U133">
            <v>7.4610062748206927</v>
          </cell>
          <cell r="V133">
            <v>18.119099609637303</v>
          </cell>
          <cell r="W133">
            <v>5.5176666472577685</v>
          </cell>
          <cell r="Y133">
            <v>36959</v>
          </cell>
          <cell r="Z133">
            <v>124.19889022436524</v>
          </cell>
          <cell r="AA133">
            <v>118.0686241269737</v>
          </cell>
          <cell r="AB133">
            <v>38.998832707888916</v>
          </cell>
        </row>
        <row r="134">
          <cell r="E134">
            <v>36960</v>
          </cell>
          <cell r="F134">
            <v>45.12102628624227</v>
          </cell>
          <cell r="G134">
            <v>41.670636561953991</v>
          </cell>
          <cell r="H134">
            <v>10.950992184419226</v>
          </cell>
          <cell r="J134">
            <v>36960</v>
          </cell>
          <cell r="K134">
            <v>37.125460404778686</v>
          </cell>
          <cell r="L134">
            <v>34.692663580609207</v>
          </cell>
          <cell r="M134">
            <v>24.472156747279932</v>
          </cell>
          <cell r="O134">
            <v>36960</v>
          </cell>
          <cell r="P134">
            <v>34.043239049473605</v>
          </cell>
          <cell r="Q134">
            <v>23.037398888404006</v>
          </cell>
          <cell r="R134">
            <v>-2.0977119033656124</v>
          </cell>
          <cell r="T134">
            <v>36960</v>
          </cell>
          <cell r="U134">
            <v>7.2829382152281923</v>
          </cell>
          <cell r="V134">
            <v>18.060750646160407</v>
          </cell>
          <cell r="W134">
            <v>5.5368668231869682</v>
          </cell>
          <cell r="Y134">
            <v>36960</v>
          </cell>
          <cell r="Z134">
            <v>123.57266395572275</v>
          </cell>
          <cell r="AA134">
            <v>117.4614496771276</v>
          </cell>
          <cell r="AB134">
            <v>38.862303851520515</v>
          </cell>
        </row>
        <row r="135">
          <cell r="E135">
            <v>36961</v>
          </cell>
          <cell r="F135">
            <v>44.87676208210187</v>
          </cell>
          <cell r="G135">
            <v>41.150657171925587</v>
          </cell>
          <cell r="H135">
            <v>10.986883430038427</v>
          </cell>
          <cell r="J135">
            <v>36961</v>
          </cell>
          <cell r="K135">
            <v>37.055626518548685</v>
          </cell>
          <cell r="L135">
            <v>34.791034414503208</v>
          </cell>
          <cell r="M135">
            <v>24.362399529293132</v>
          </cell>
          <cell r="O135">
            <v>36961</v>
          </cell>
          <cell r="P135">
            <v>34.282459243222803</v>
          </cell>
          <cell r="Q135">
            <v>22.973428210709606</v>
          </cell>
          <cell r="R135">
            <v>-2.2468533019736125</v>
          </cell>
          <cell r="T135">
            <v>36961</v>
          </cell>
          <cell r="U135">
            <v>7.1022477963425725</v>
          </cell>
          <cell r="V135">
            <v>18.191910646160409</v>
          </cell>
          <cell r="W135">
            <v>5.5178741941625686</v>
          </cell>
          <cell r="Y135">
            <v>36961</v>
          </cell>
          <cell r="Z135">
            <v>123.31709564021594</v>
          </cell>
          <cell r="AA135">
            <v>117.10703044329881</v>
          </cell>
          <cell r="AB135">
            <v>38.620303851520518</v>
          </cell>
        </row>
        <row r="136">
          <cell r="E136">
            <v>36962</v>
          </cell>
          <cell r="F136">
            <v>44.902679593525072</v>
          </cell>
          <cell r="G136">
            <v>40.629215440797985</v>
          </cell>
          <cell r="H136">
            <v>10.846583869433626</v>
          </cell>
          <cell r="J136">
            <v>36962</v>
          </cell>
          <cell r="K136">
            <v>36.997477163625888</v>
          </cell>
          <cell r="L136">
            <v>34.908550558807612</v>
          </cell>
          <cell r="M136">
            <v>24.228137449779933</v>
          </cell>
          <cell r="O136">
            <v>36962</v>
          </cell>
          <cell r="P136">
            <v>34.653616678087204</v>
          </cell>
          <cell r="Q136">
            <v>23.060174499266008</v>
          </cell>
          <cell r="R136">
            <v>-2.2118533019736124</v>
          </cell>
          <cell r="T136">
            <v>36962</v>
          </cell>
          <cell r="U136">
            <v>6.934429602785813</v>
          </cell>
          <cell r="V136">
            <v>18.354270646160408</v>
          </cell>
          <cell r="W136">
            <v>5.5080157232097688</v>
          </cell>
          <cell r="Y136">
            <v>36962</v>
          </cell>
          <cell r="Z136">
            <v>123.48820303802398</v>
          </cell>
          <cell r="AA136">
            <v>116.95221114503201</v>
          </cell>
          <cell r="AB136">
            <v>38.370883740449713</v>
          </cell>
        </row>
        <row r="137">
          <cell r="E137">
            <v>36963</v>
          </cell>
          <cell r="F137">
            <v>44.962486504985073</v>
          </cell>
          <cell r="G137">
            <v>40.203798408936784</v>
          </cell>
          <cell r="H137">
            <v>10.656724433178026</v>
          </cell>
          <cell r="J137">
            <v>36963</v>
          </cell>
          <cell r="K137">
            <v>36.931831535883887</v>
          </cell>
          <cell r="L137">
            <v>35.030120085479211</v>
          </cell>
          <cell r="M137">
            <v>24.041664114030734</v>
          </cell>
          <cell r="O137">
            <v>36963</v>
          </cell>
          <cell r="P137">
            <v>35.024106831090805</v>
          </cell>
          <cell r="Q137">
            <v>23.054874934119606</v>
          </cell>
          <cell r="R137">
            <v>-2.5238682645624126</v>
          </cell>
          <cell r="T137">
            <v>36963</v>
          </cell>
          <cell r="U137">
            <v>6.841683458066333</v>
          </cell>
          <cell r="V137">
            <v>18.504564819015968</v>
          </cell>
          <cell r="W137">
            <v>5.1543124252425692</v>
          </cell>
          <cell r="Y137">
            <v>36963</v>
          </cell>
          <cell r="Z137">
            <v>123.7601083300261</v>
          </cell>
          <cell r="AA137">
            <v>116.79335824755157</v>
          </cell>
          <cell r="AB137">
            <v>37.328832707888914</v>
          </cell>
        </row>
        <row r="138">
          <cell r="E138">
            <v>36964</v>
          </cell>
          <cell r="F138">
            <v>44.995481463378674</v>
          </cell>
          <cell r="G138">
            <v>39.902545494386786</v>
          </cell>
          <cell r="H138">
            <v>10.512460224496026</v>
          </cell>
          <cell r="J138">
            <v>36964</v>
          </cell>
          <cell r="K138">
            <v>36.896632417726686</v>
          </cell>
          <cell r="L138">
            <v>35.103695009375613</v>
          </cell>
          <cell r="M138">
            <v>23.898979375710734</v>
          </cell>
          <cell r="O138">
            <v>36964</v>
          </cell>
          <cell r="P138">
            <v>35.404755285613604</v>
          </cell>
          <cell r="Q138">
            <v>22.761192475844805</v>
          </cell>
          <cell r="R138">
            <v>-2.6721294190136127</v>
          </cell>
          <cell r="T138">
            <v>36964</v>
          </cell>
          <cell r="U138">
            <v>6.7848274580663333</v>
          </cell>
          <cell r="V138">
            <v>18.527285774125961</v>
          </cell>
          <cell r="W138">
            <v>4.8695225266957696</v>
          </cell>
          <cell r="Y138">
            <v>36964</v>
          </cell>
          <cell r="Z138">
            <v>124.08169662478528</v>
          </cell>
          <cell r="AA138">
            <v>116.29471875373316</v>
          </cell>
          <cell r="AB138">
            <v>36.608832707888915</v>
          </cell>
        </row>
        <row r="139">
          <cell r="E139">
            <v>36965</v>
          </cell>
          <cell r="F139">
            <v>45.000152436404271</v>
          </cell>
          <cell r="G139">
            <v>39.674054697636784</v>
          </cell>
          <cell r="H139">
            <v>10.297787131384826</v>
          </cell>
          <cell r="J139">
            <v>36965</v>
          </cell>
          <cell r="K139">
            <v>36.983627515642688</v>
          </cell>
          <cell r="L139">
            <v>35.14758298920961</v>
          </cell>
          <cell r="M139">
            <v>23.776845498954735</v>
          </cell>
          <cell r="O139">
            <v>36965</v>
          </cell>
          <cell r="P139">
            <v>35.582109932374806</v>
          </cell>
          <cell r="Q139">
            <v>22.661224071383206</v>
          </cell>
          <cell r="R139">
            <v>-2.8165572521368127</v>
          </cell>
          <cell r="T139">
            <v>36965</v>
          </cell>
          <cell r="U139">
            <v>6.569753632708113</v>
          </cell>
          <cell r="V139">
            <v>18.32442826272921</v>
          </cell>
          <cell r="W139">
            <v>4.7277573296861695</v>
          </cell>
          <cell r="Y139">
            <v>36965</v>
          </cell>
          <cell r="Z139">
            <v>124.13564351712989</v>
          </cell>
          <cell r="AA139">
            <v>115.80729002095882</v>
          </cell>
          <cell r="AB139">
            <v>35.985832707888918</v>
          </cell>
        </row>
        <row r="140">
          <cell r="E140">
            <v>36966</v>
          </cell>
          <cell r="F140">
            <v>45.21299050439827</v>
          </cell>
          <cell r="G140">
            <v>39.414034832963985</v>
          </cell>
          <cell r="H140">
            <v>10.421287516206826</v>
          </cell>
          <cell r="J140">
            <v>36966</v>
          </cell>
          <cell r="K140">
            <v>37.09197563310429</v>
          </cell>
          <cell r="L140">
            <v>35.196166787670407</v>
          </cell>
          <cell r="M140">
            <v>23.716740440280336</v>
          </cell>
          <cell r="O140">
            <v>36966</v>
          </cell>
          <cell r="P140">
            <v>35.969857130097608</v>
          </cell>
          <cell r="Q140">
            <v>22.381976907405605</v>
          </cell>
          <cell r="R140">
            <v>-2.8426845298320127</v>
          </cell>
          <cell r="T140">
            <v>36966</v>
          </cell>
          <cell r="U140">
            <v>6.2593302420529531</v>
          </cell>
          <cell r="V140">
            <v>18.199794783912441</v>
          </cell>
          <cell r="W140">
            <v>4.7964892812337698</v>
          </cell>
          <cell r="Y140">
            <v>36966</v>
          </cell>
          <cell r="Z140">
            <v>124.53415350965312</v>
          </cell>
          <cell r="AA140">
            <v>115.19197331195244</v>
          </cell>
          <cell r="AB140">
            <v>36.091832707888919</v>
          </cell>
        </row>
        <row r="141">
          <cell r="E141">
            <v>36967</v>
          </cell>
          <cell r="F141">
            <v>45.523935453017991</v>
          </cell>
          <cell r="G141">
            <v>39.228519827546783</v>
          </cell>
          <cell r="H141">
            <v>10.549824459329226</v>
          </cell>
          <cell r="J141">
            <v>36967</v>
          </cell>
          <cell r="K141">
            <v>37.239949435019781</v>
          </cell>
          <cell r="L141">
            <v>35.213494819821605</v>
          </cell>
          <cell r="M141">
            <v>23.664039370763536</v>
          </cell>
          <cell r="O141">
            <v>36967</v>
          </cell>
          <cell r="P141">
            <v>36.33679836142155</v>
          </cell>
          <cell r="Q141">
            <v>22.091414346767206</v>
          </cell>
          <cell r="R141">
            <v>-2.9273338464680125</v>
          </cell>
          <cell r="T141">
            <v>36967</v>
          </cell>
          <cell r="U141">
            <v>6.0753628126445021</v>
          </cell>
          <cell r="V141">
            <v>17.851293919933809</v>
          </cell>
          <cell r="W141">
            <v>4.83530272426417</v>
          </cell>
          <cell r="Y141">
            <v>36967</v>
          </cell>
          <cell r="Z141">
            <v>125.17604606210384</v>
          </cell>
          <cell r="AA141">
            <v>114.38472291406941</v>
          </cell>
          <cell r="AB141">
            <v>36.12183270788892</v>
          </cell>
        </row>
        <row r="142">
          <cell r="E142">
            <v>36968</v>
          </cell>
          <cell r="F142">
            <v>45.713273131648393</v>
          </cell>
          <cell r="G142">
            <v>39.150117758274384</v>
          </cell>
          <cell r="H142">
            <v>10.434913553779227</v>
          </cell>
          <cell r="J142">
            <v>36968</v>
          </cell>
          <cell r="K142">
            <v>37.377586966924582</v>
          </cell>
          <cell r="L142">
            <v>35.314751292826408</v>
          </cell>
          <cell r="M142">
            <v>23.569271149043537</v>
          </cell>
          <cell r="O142">
            <v>36968</v>
          </cell>
          <cell r="P142">
            <v>36.413535422065948</v>
          </cell>
          <cell r="Q142">
            <v>21.958685242437607</v>
          </cell>
          <cell r="R142">
            <v>-3.0111881038656128</v>
          </cell>
          <cell r="T142">
            <v>36968</v>
          </cell>
          <cell r="U142">
            <v>5.8767437007879622</v>
          </cell>
          <cell r="V142">
            <v>17.834126822195032</v>
          </cell>
          <cell r="W142">
            <v>4.83883610893177</v>
          </cell>
          <cell r="Y142">
            <v>36968</v>
          </cell>
          <cell r="Z142">
            <v>125.38113922142689</v>
          </cell>
          <cell r="AA142">
            <v>114.25768111573342</v>
          </cell>
          <cell r="AB142">
            <v>35.831832707888921</v>
          </cell>
        </row>
        <row r="143">
          <cell r="E143">
            <v>36969</v>
          </cell>
          <cell r="F143">
            <v>45.83683030641599</v>
          </cell>
          <cell r="G143">
            <v>39.110105692227584</v>
          </cell>
          <cell r="H143">
            <v>10.256664112027227</v>
          </cell>
          <cell r="J143">
            <v>36969</v>
          </cell>
          <cell r="K143">
            <v>37.517418010478181</v>
          </cell>
          <cell r="L143">
            <v>35.442521571683208</v>
          </cell>
          <cell r="M143">
            <v>23.444826631375935</v>
          </cell>
          <cell r="O143">
            <v>36969</v>
          </cell>
          <cell r="P143">
            <v>36.794982485198751</v>
          </cell>
          <cell r="Q143">
            <v>21.880769083726808</v>
          </cell>
          <cell r="R143">
            <v>-3.1382098186624128</v>
          </cell>
          <cell r="T143">
            <v>36969</v>
          </cell>
          <cell r="U143">
            <v>5.7768789363875221</v>
          </cell>
          <cell r="V143">
            <v>17.92444682219503</v>
          </cell>
          <cell r="W143">
            <v>4.6475517831481703</v>
          </cell>
          <cell r="Y143">
            <v>36969</v>
          </cell>
          <cell r="Z143">
            <v>125.92610973848045</v>
          </cell>
          <cell r="AA143">
            <v>114.35784316983265</v>
          </cell>
          <cell r="AB143">
            <v>35.210832707888919</v>
          </cell>
        </row>
        <row r="144">
          <cell r="E144">
            <v>36970</v>
          </cell>
          <cell r="F144">
            <v>45.913216332619591</v>
          </cell>
          <cell r="G144">
            <v>39.062178527512785</v>
          </cell>
          <cell r="H144">
            <v>10.301024158284028</v>
          </cell>
          <cell r="J144">
            <v>36970</v>
          </cell>
          <cell r="K144">
            <v>37.657575596218983</v>
          </cell>
          <cell r="L144">
            <v>35.543469249358807</v>
          </cell>
          <cell r="M144">
            <v>23.310028596751135</v>
          </cell>
          <cell r="O144">
            <v>36970</v>
          </cell>
          <cell r="P144">
            <v>37.162668634638351</v>
          </cell>
          <cell r="Q144">
            <v>21.827134176131608</v>
          </cell>
          <cell r="R144">
            <v>-3.2634745945172128</v>
          </cell>
          <cell r="T144">
            <v>36970</v>
          </cell>
          <cell r="U144">
            <v>5.6098648529667425</v>
          </cell>
          <cell r="V144">
            <v>18.061675616216128</v>
          </cell>
          <cell r="W144">
            <v>4.4762545473709707</v>
          </cell>
          <cell r="Y144">
            <v>36970</v>
          </cell>
          <cell r="Z144">
            <v>126.34332541644366</v>
          </cell>
          <cell r="AA144">
            <v>114.49445756921934</v>
          </cell>
          <cell r="AB144">
            <v>34.823832707888918</v>
          </cell>
        </row>
        <row r="145">
          <cell r="E145">
            <v>36971</v>
          </cell>
          <cell r="F145">
            <v>45.965353052051988</v>
          </cell>
          <cell r="G145">
            <v>39.115053516237985</v>
          </cell>
          <cell r="H145">
            <v>10.222235207507227</v>
          </cell>
          <cell r="J145">
            <v>36971</v>
          </cell>
          <cell r="K145">
            <v>37.798066822890185</v>
          </cell>
          <cell r="L145">
            <v>35.589021884473205</v>
          </cell>
          <cell r="M145">
            <v>23.172458502906736</v>
          </cell>
          <cell r="O145">
            <v>36971</v>
          </cell>
          <cell r="P145">
            <v>37.465855603362748</v>
          </cell>
          <cell r="Q145">
            <v>21.694575441638808</v>
          </cell>
          <cell r="R145">
            <v>-3.3819316756432127</v>
          </cell>
          <cell r="T145">
            <v>36971</v>
          </cell>
          <cell r="U145">
            <v>5.492668861980663</v>
          </cell>
          <cell r="V145">
            <v>17.91993785614309</v>
          </cell>
          <cell r="W145">
            <v>4.4500706731181712</v>
          </cell>
          <cell r="Y145">
            <v>36971</v>
          </cell>
          <cell r="Z145">
            <v>126.72194434028557</v>
          </cell>
          <cell r="AA145">
            <v>114.3185886984931</v>
          </cell>
          <cell r="AB145">
            <v>34.462832707888921</v>
          </cell>
        </row>
        <row r="146">
          <cell r="E146">
            <v>36972</v>
          </cell>
          <cell r="F146">
            <v>45.941348651921189</v>
          </cell>
          <cell r="G146">
            <v>39.198119459792785</v>
          </cell>
          <cell r="H146">
            <v>10.149611515199627</v>
          </cell>
          <cell r="J146">
            <v>36972</v>
          </cell>
          <cell r="K146">
            <v>37.945046300846187</v>
          </cell>
          <cell r="L146">
            <v>35.589178056823606</v>
          </cell>
          <cell r="M146">
            <v>23.047584511275534</v>
          </cell>
          <cell r="O146">
            <v>36972</v>
          </cell>
          <cell r="P146">
            <v>37.832476941322348</v>
          </cell>
          <cell r="Q146">
            <v>21.896867973261607</v>
          </cell>
          <cell r="R146">
            <v>-3.5125985950732126</v>
          </cell>
          <cell r="T146">
            <v>36972</v>
          </cell>
          <cell r="U146">
            <v>5.4053310722366827</v>
          </cell>
          <cell r="V146">
            <v>17.922910460762171</v>
          </cell>
          <cell r="W146">
            <v>4.335235276486971</v>
          </cell>
          <cell r="Y146">
            <v>36972</v>
          </cell>
          <cell r="Z146">
            <v>127.12420296632641</v>
          </cell>
          <cell r="AA146">
            <v>114.60707595064017</v>
          </cell>
          <cell r="AB146">
            <v>34.019832707888924</v>
          </cell>
        </row>
        <row r="147">
          <cell r="E147">
            <v>36973</v>
          </cell>
          <cell r="F147">
            <v>45.907129160325589</v>
          </cell>
          <cell r="G147">
            <v>39.203841046811988</v>
          </cell>
          <cell r="H147">
            <v>9.9840830212620268</v>
          </cell>
          <cell r="J147">
            <v>36973</v>
          </cell>
          <cell r="K147">
            <v>38.071932786174585</v>
          </cell>
          <cell r="L147">
            <v>35.622659279126403</v>
          </cell>
          <cell r="M147">
            <v>22.875454186161935</v>
          </cell>
          <cell r="O147">
            <v>36973</v>
          </cell>
          <cell r="P147">
            <v>38.192677466057546</v>
          </cell>
          <cell r="Q147">
            <v>21.832872449966008</v>
          </cell>
          <cell r="R147">
            <v>-3.6455442110704128</v>
          </cell>
          <cell r="T147">
            <v>36973</v>
          </cell>
          <cell r="U147">
            <v>5.2815062748504431</v>
          </cell>
          <cell r="V147">
            <v>17.85253849570169</v>
          </cell>
          <cell r="W147">
            <v>4.1188397115353714</v>
          </cell>
          <cell r="Y147">
            <v>36973</v>
          </cell>
          <cell r="Z147">
            <v>127.45324568740816</v>
          </cell>
          <cell r="AA147">
            <v>114.5119112716061</v>
          </cell>
          <cell r="AB147">
            <v>33.332832707888926</v>
          </cell>
        </row>
        <row r="148">
          <cell r="E148">
            <v>36974</v>
          </cell>
          <cell r="F148">
            <v>45.874421701031586</v>
          </cell>
          <cell r="G148">
            <v>39.282076295619184</v>
          </cell>
          <cell r="H148">
            <v>9.7611540898092262</v>
          </cell>
          <cell r="J148">
            <v>36974</v>
          </cell>
          <cell r="K148">
            <v>38.216459648354984</v>
          </cell>
          <cell r="L148">
            <v>35.709391723544002</v>
          </cell>
          <cell r="M148">
            <v>22.706919374479135</v>
          </cell>
          <cell r="O148">
            <v>36974</v>
          </cell>
          <cell r="P148">
            <v>38.472552162113146</v>
          </cell>
          <cell r="Q148">
            <v>21.717833413690808</v>
          </cell>
          <cell r="R148">
            <v>-3.771682132338813</v>
          </cell>
          <cell r="T148">
            <v>36974</v>
          </cell>
          <cell r="U148">
            <v>5.0815563300732034</v>
          </cell>
          <cell r="V148">
            <v>18.204680170691343</v>
          </cell>
          <cell r="W148">
            <v>3.9244413759393715</v>
          </cell>
          <cell r="Y148">
            <v>36974</v>
          </cell>
          <cell r="Z148">
            <v>127.64498984157294</v>
          </cell>
          <cell r="AA148">
            <v>114.91398160354535</v>
          </cell>
          <cell r="AB148">
            <v>32.620832707888923</v>
          </cell>
        </row>
        <row r="149">
          <cell r="E149">
            <v>36975</v>
          </cell>
          <cell r="F149">
            <v>45.841284767773985</v>
          </cell>
          <cell r="G149">
            <v>39.270828337018784</v>
          </cell>
          <cell r="H149">
            <v>9.5769417037692257</v>
          </cell>
          <cell r="J149">
            <v>36975</v>
          </cell>
          <cell r="K149">
            <v>38.106922491407381</v>
          </cell>
          <cell r="L149">
            <v>35.796259044082404</v>
          </cell>
          <cell r="M149">
            <v>22.551304275420335</v>
          </cell>
          <cell r="O149">
            <v>36975</v>
          </cell>
          <cell r="P149">
            <v>38.731194517257549</v>
          </cell>
          <cell r="Q149">
            <v>21.792934214027607</v>
          </cell>
          <cell r="R149">
            <v>-3.8955662026412128</v>
          </cell>
          <cell r="T149">
            <v>36975</v>
          </cell>
          <cell r="U149">
            <v>4.9124401313223238</v>
          </cell>
          <cell r="V149">
            <v>18.715240170691345</v>
          </cell>
          <cell r="W149">
            <v>3.7691529313405714</v>
          </cell>
          <cell r="Y149">
            <v>36975</v>
          </cell>
          <cell r="Z149">
            <v>127.59184190776124</v>
          </cell>
          <cell r="AA149">
            <v>115.57526176582014</v>
          </cell>
          <cell r="AB149">
            <v>32.001832707888923</v>
          </cell>
        </row>
        <row r="150">
          <cell r="E150">
            <v>36976</v>
          </cell>
          <cell r="F150">
            <v>45.813823279704785</v>
          </cell>
          <cell r="G150">
            <v>39.159530691757581</v>
          </cell>
          <cell r="H150">
            <v>9.7513755710512253</v>
          </cell>
          <cell r="J150">
            <v>36976</v>
          </cell>
          <cell r="K150">
            <v>38.279744943982983</v>
          </cell>
          <cell r="L150">
            <v>35.809384620259202</v>
          </cell>
          <cell r="M150">
            <v>22.530554649046735</v>
          </cell>
          <cell r="O150">
            <v>36976</v>
          </cell>
          <cell r="P150">
            <v>39.081300629162349</v>
          </cell>
          <cell r="Q150">
            <v>21.835611504798408</v>
          </cell>
          <cell r="R150">
            <v>-3.9869912696616128</v>
          </cell>
          <cell r="T150">
            <v>36976</v>
          </cell>
          <cell r="U150">
            <v>5.0211501072185438</v>
          </cell>
          <cell r="V150">
            <v>19.166220170691346</v>
          </cell>
          <cell r="W150">
            <v>3.9078937574525714</v>
          </cell>
          <cell r="Y150">
            <v>36976</v>
          </cell>
          <cell r="Z150">
            <v>128.19601896006867</v>
          </cell>
          <cell r="AA150">
            <v>115.97074698750653</v>
          </cell>
          <cell r="AB150">
            <v>32.202832707888916</v>
          </cell>
        </row>
        <row r="151">
          <cell r="E151">
            <v>36977</v>
          </cell>
          <cell r="F151">
            <v>45.798596475540784</v>
          </cell>
          <cell r="G151">
            <v>39.068780358688784</v>
          </cell>
          <cell r="H151">
            <v>9.7052514871092246</v>
          </cell>
          <cell r="J151">
            <v>36977</v>
          </cell>
          <cell r="K151">
            <v>38.417283093482986</v>
          </cell>
          <cell r="L151">
            <v>35.8290445895516</v>
          </cell>
          <cell r="M151">
            <v>22.375156061655535</v>
          </cell>
          <cell r="O151">
            <v>36977</v>
          </cell>
          <cell r="P151">
            <v>39.290471842945948</v>
          </cell>
          <cell r="Q151">
            <v>21.927632159552406</v>
          </cell>
          <cell r="R151">
            <v>-4.0685703798636128</v>
          </cell>
          <cell r="T151">
            <v>36977</v>
          </cell>
          <cell r="U151">
            <v>5.2172468541868238</v>
          </cell>
          <cell r="V151">
            <v>19.630359577252424</v>
          </cell>
          <cell r="W151">
            <v>4.0129955389877718</v>
          </cell>
          <cell r="Y151">
            <v>36977</v>
          </cell>
          <cell r="Z151">
            <v>128.72359826615656</v>
          </cell>
          <cell r="AA151">
            <v>116.45581668504521</v>
          </cell>
          <cell r="AB151">
            <v>32.024832707888919</v>
          </cell>
        </row>
        <row r="152">
          <cell r="E152">
            <v>36978</v>
          </cell>
          <cell r="F152">
            <v>45.83291889891278</v>
          </cell>
          <cell r="G152">
            <v>39.125942988306782</v>
          </cell>
          <cell r="H152">
            <v>9.7169253703016238</v>
          </cell>
          <cell r="J152">
            <v>36978</v>
          </cell>
          <cell r="K152">
            <v>38.570200670125786</v>
          </cell>
          <cell r="L152">
            <v>35.856122745488001</v>
          </cell>
          <cell r="M152">
            <v>22.261189288951133</v>
          </cell>
          <cell r="O152">
            <v>36978</v>
          </cell>
          <cell r="P152">
            <v>39.524215356316347</v>
          </cell>
          <cell r="Q152">
            <v>21.850599794370005</v>
          </cell>
          <cell r="R152">
            <v>-4.1709168632972125</v>
          </cell>
          <cell r="T152">
            <v>36978</v>
          </cell>
          <cell r="U152">
            <v>5.423115813793844</v>
          </cell>
          <cell r="V152">
            <v>19.801942613626117</v>
          </cell>
          <cell r="W152">
            <v>3.6776349119333718</v>
          </cell>
          <cell r="Y152">
            <v>36978</v>
          </cell>
          <cell r="Z152">
            <v>129.35045073914876</v>
          </cell>
          <cell r="AA152">
            <v>116.63460814179089</v>
          </cell>
          <cell r="AB152">
            <v>31.484832707888916</v>
          </cell>
        </row>
        <row r="153">
          <cell r="E153">
            <v>36979</v>
          </cell>
          <cell r="F153">
            <v>45.853356180585578</v>
          </cell>
          <cell r="G153">
            <v>39.119355354617184</v>
          </cell>
          <cell r="H153">
            <v>10.024719776710423</v>
          </cell>
          <cell r="J153">
            <v>36979</v>
          </cell>
          <cell r="K153">
            <v>38.741866027559787</v>
          </cell>
          <cell r="L153">
            <v>35.919152486360801</v>
          </cell>
          <cell r="M153">
            <v>22.106184681807534</v>
          </cell>
          <cell r="O153">
            <v>36979</v>
          </cell>
          <cell r="P153">
            <v>39.798194546144344</v>
          </cell>
          <cell r="Q153">
            <v>21.520532727823607</v>
          </cell>
          <cell r="R153">
            <v>-4.2005083276740125</v>
          </cell>
          <cell r="T153">
            <v>36979</v>
          </cell>
          <cell r="U153">
            <v>5.5840217105188241</v>
          </cell>
          <cell r="V153">
            <v>19.73719257114697</v>
          </cell>
          <cell r="W153">
            <v>3.2894365770449716</v>
          </cell>
          <cell r="Y153">
            <v>36979</v>
          </cell>
          <cell r="Z153">
            <v>129.97743846480853</v>
          </cell>
          <cell r="AA153">
            <v>116.29623313994857</v>
          </cell>
          <cell r="AB153">
            <v>31.219832707888916</v>
          </cell>
        </row>
        <row r="154">
          <cell r="E154">
            <v>36980</v>
          </cell>
          <cell r="F154">
            <v>45.88598555370438</v>
          </cell>
          <cell r="G154">
            <v>39.387162540580384</v>
          </cell>
          <cell r="H154">
            <v>10.051833426362823</v>
          </cell>
          <cell r="J154">
            <v>36980</v>
          </cell>
          <cell r="K154">
            <v>38.920065778109389</v>
          </cell>
          <cell r="L154">
            <v>36.029183005960803</v>
          </cell>
          <cell r="M154">
            <v>22.064806107694732</v>
          </cell>
          <cell r="O154">
            <v>36980</v>
          </cell>
          <cell r="P154">
            <v>40.066480543925941</v>
          </cell>
          <cell r="Q154">
            <v>21.948441065200406</v>
          </cell>
          <cell r="R154">
            <v>-4.2862260051616126</v>
          </cell>
          <cell r="T154">
            <v>36980</v>
          </cell>
          <cell r="U154">
            <v>5.7414393208513239</v>
          </cell>
          <cell r="V154">
            <v>19.817700419280985</v>
          </cell>
          <cell r="W154">
            <v>3.1734191789929715</v>
          </cell>
          <cell r="Y154">
            <v>36980</v>
          </cell>
          <cell r="Z154">
            <v>130.61397119659102</v>
          </cell>
          <cell r="AA154">
            <v>117.18248703102259</v>
          </cell>
          <cell r="AB154">
            <v>31.003832707888915</v>
          </cell>
        </row>
        <row r="155">
          <cell r="E155">
            <v>36981</v>
          </cell>
          <cell r="F155">
            <v>45.908822210578776</v>
          </cell>
          <cell r="G155">
            <v>39.773291578201182</v>
          </cell>
          <cell r="H155">
            <v>10.311473508274423</v>
          </cell>
          <cell r="J155">
            <v>36981</v>
          </cell>
          <cell r="K155">
            <v>39.108093738619388</v>
          </cell>
          <cell r="L155">
            <v>36.114864836384804</v>
          </cell>
          <cell r="M155">
            <v>22.009024183629133</v>
          </cell>
          <cell r="O155">
            <v>36981</v>
          </cell>
          <cell r="P155">
            <v>39.957848123388743</v>
          </cell>
          <cell r="Q155">
            <v>21.683203270928004</v>
          </cell>
          <cell r="R155">
            <v>-4.1571996021060125</v>
          </cell>
          <cell r="T155">
            <v>36981</v>
          </cell>
          <cell r="U155">
            <v>5.9382641859096283</v>
          </cell>
          <cell r="V155">
            <v>19.956554257595428</v>
          </cell>
          <cell r="W155">
            <v>3.1695346180913715</v>
          </cell>
          <cell r="Y155">
            <v>36981</v>
          </cell>
          <cell r="Z155">
            <v>130.91302825849652</v>
          </cell>
          <cell r="AA155">
            <v>117.52791394310943</v>
          </cell>
          <cell r="AB155">
            <v>31.332832707888919</v>
          </cell>
        </row>
        <row r="156">
          <cell r="E156">
            <v>36982</v>
          </cell>
          <cell r="F156">
            <v>45.908822210578776</v>
          </cell>
          <cell r="G156">
            <v>40.199262312031983</v>
          </cell>
          <cell r="H156">
            <v>16.605467957902423</v>
          </cell>
          <cell r="J156">
            <v>36982</v>
          </cell>
          <cell r="K156">
            <v>39.28797292500419</v>
          </cell>
          <cell r="L156">
            <v>36.193071690219206</v>
          </cell>
          <cell r="M156">
            <v>21.941067914975534</v>
          </cell>
          <cell r="O156">
            <v>36982</v>
          </cell>
          <cell r="P156">
            <v>39.893135627029942</v>
          </cell>
          <cell r="Q156">
            <v>21.797112900339204</v>
          </cell>
          <cell r="R156">
            <v>-4.2587226313284123</v>
          </cell>
          <cell r="T156">
            <v>36982</v>
          </cell>
          <cell r="U156">
            <v>6.5232460575461086</v>
          </cell>
          <cell r="V156">
            <v>20.230374257595429</v>
          </cell>
          <cell r="W156">
            <v>3.2693708541277715</v>
          </cell>
          <cell r="Y156">
            <v>36982</v>
          </cell>
          <cell r="Z156">
            <v>131.61317682015903</v>
          </cell>
          <cell r="AA156">
            <v>118.41982116018582</v>
          </cell>
          <cell r="AB156">
            <v>37.557184095677314</v>
          </cell>
        </row>
        <row r="157">
          <cell r="E157">
            <v>36983</v>
          </cell>
          <cell r="F157">
            <v>45.916783451077578</v>
          </cell>
          <cell r="G157">
            <v>40.387006322813981</v>
          </cell>
          <cell r="H157">
            <v>16.871163267763624</v>
          </cell>
          <cell r="J157">
            <v>36983</v>
          </cell>
          <cell r="K157">
            <v>39.314082102493792</v>
          </cell>
          <cell r="L157">
            <v>36.304692328296007</v>
          </cell>
          <cell r="M157">
            <v>21.895710495299134</v>
          </cell>
          <cell r="O157">
            <v>36983</v>
          </cell>
          <cell r="P157">
            <v>39.924866655786339</v>
          </cell>
          <cell r="Q157">
            <v>22.019143487429606</v>
          </cell>
          <cell r="R157">
            <v>-4.2269419113696127</v>
          </cell>
          <cell r="T157">
            <v>36983</v>
          </cell>
          <cell r="U157">
            <v>7.1381193170491484</v>
          </cell>
          <cell r="V157">
            <v>20.599574257595428</v>
          </cell>
          <cell r="W157">
            <v>3.6309008561957716</v>
          </cell>
          <cell r="Y157">
            <v>36983</v>
          </cell>
          <cell r="Z157">
            <v>132.29385152640685</v>
          </cell>
          <cell r="AA157">
            <v>119.31041639613503</v>
          </cell>
          <cell r="AB157">
            <v>38.17083270788892</v>
          </cell>
        </row>
        <row r="158">
          <cell r="E158">
            <v>36984</v>
          </cell>
          <cell r="F158">
            <v>45.92678912961798</v>
          </cell>
          <cell r="G158">
            <v>40.538898131064379</v>
          </cell>
          <cell r="H158">
            <v>17.280075721684824</v>
          </cell>
          <cell r="J158">
            <v>36984</v>
          </cell>
          <cell r="K158">
            <v>39.472341483394594</v>
          </cell>
          <cell r="L158">
            <v>36.423035476183209</v>
          </cell>
          <cell r="M158">
            <v>21.770076938145536</v>
          </cell>
          <cell r="O158">
            <v>36984</v>
          </cell>
          <cell r="P158">
            <v>39.926062440667941</v>
          </cell>
          <cell r="Q158">
            <v>22.118596526314004</v>
          </cell>
          <cell r="R158">
            <v>-4.3392301846548129</v>
          </cell>
          <cell r="T158">
            <v>36984</v>
          </cell>
          <cell r="U158">
            <v>7.5762083153966682</v>
          </cell>
          <cell r="V158">
            <v>20.865818725231428</v>
          </cell>
          <cell r="W158">
            <v>3.8629102327133715</v>
          </cell>
          <cell r="Y158">
            <v>36984</v>
          </cell>
          <cell r="Z158">
            <v>132.90140136907718</v>
          </cell>
          <cell r="AA158">
            <v>119.94634885879302</v>
          </cell>
          <cell r="AB158">
            <v>38.573832707888918</v>
          </cell>
        </row>
        <row r="159">
          <cell r="E159">
            <v>36985</v>
          </cell>
          <cell r="F159">
            <v>45.936603142091982</v>
          </cell>
          <cell r="G159">
            <v>40.693987923126379</v>
          </cell>
          <cell r="H159">
            <v>17.838303140074824</v>
          </cell>
          <cell r="J159">
            <v>36985</v>
          </cell>
          <cell r="K159">
            <v>39.653676976719794</v>
          </cell>
          <cell r="L159">
            <v>36.518992737389212</v>
          </cell>
          <cell r="M159">
            <v>21.771088509051538</v>
          </cell>
          <cell r="O159">
            <v>36985</v>
          </cell>
          <cell r="P159">
            <v>39.918732634966339</v>
          </cell>
          <cell r="Q159">
            <v>22.017027355260804</v>
          </cell>
          <cell r="R159">
            <v>-4.4334592552392129</v>
          </cell>
          <cell r="T159">
            <v>36985</v>
          </cell>
          <cell r="U159">
            <v>8.0086410351624284</v>
          </cell>
          <cell r="V159">
            <v>21.188862936436742</v>
          </cell>
          <cell r="W159">
            <v>4.0769003140017714</v>
          </cell>
          <cell r="Y159">
            <v>36985</v>
          </cell>
          <cell r="Z159">
            <v>133.51765378894055</v>
          </cell>
          <cell r="AA159">
            <v>120.41887095221313</v>
          </cell>
          <cell r="AB159">
            <v>39.252832707888921</v>
          </cell>
        </row>
        <row r="160">
          <cell r="E160">
            <v>36986</v>
          </cell>
          <cell r="F160">
            <v>46.010777909788786</v>
          </cell>
          <cell r="G160">
            <v>40.831316659701976</v>
          </cell>
          <cell r="H160">
            <v>18.346775467376023</v>
          </cell>
          <cell r="J160">
            <v>36986</v>
          </cell>
          <cell r="K160">
            <v>39.518117254216193</v>
          </cell>
          <cell r="L160">
            <v>36.629821865599212</v>
          </cell>
          <cell r="M160">
            <v>21.709403980015139</v>
          </cell>
          <cell r="O160">
            <v>36986</v>
          </cell>
          <cell r="P160">
            <v>40.027218824572742</v>
          </cell>
          <cell r="Q160">
            <v>22.235938044714803</v>
          </cell>
          <cell r="R160">
            <v>-4.3755551603044127</v>
          </cell>
          <cell r="T160">
            <v>36986</v>
          </cell>
          <cell r="U160">
            <v>8.3635980716433878</v>
          </cell>
          <cell r="V160">
            <v>21.652725768065689</v>
          </cell>
          <cell r="W160">
            <v>4.2752084208021719</v>
          </cell>
          <cell r="Y160">
            <v>36986</v>
          </cell>
          <cell r="Z160">
            <v>133.91971206022112</v>
          </cell>
          <cell r="AA160">
            <v>121.34980233808167</v>
          </cell>
          <cell r="AB160">
            <v>39.955832707888916</v>
          </cell>
        </row>
        <row r="161">
          <cell r="E161">
            <v>36987</v>
          </cell>
          <cell r="F161">
            <v>46.134945576471587</v>
          </cell>
          <cell r="G161">
            <v>40.914471337546779</v>
          </cell>
          <cell r="H161">
            <v>18.749565255287223</v>
          </cell>
          <cell r="J161">
            <v>36987</v>
          </cell>
          <cell r="K161">
            <v>39.470060621959391</v>
          </cell>
          <cell r="L161">
            <v>36.521708006663211</v>
          </cell>
          <cell r="M161">
            <v>21.602170365235938</v>
          </cell>
          <cell r="O161">
            <v>36987</v>
          </cell>
          <cell r="P161">
            <v>40.12250135182714</v>
          </cell>
          <cell r="Q161">
            <v>22.114208442973602</v>
          </cell>
          <cell r="R161">
            <v>-4.3803720109132129</v>
          </cell>
          <cell r="T161">
            <v>36987</v>
          </cell>
          <cell r="U161">
            <v>8.7514535236104276</v>
          </cell>
          <cell r="V161">
            <v>21.855400990345689</v>
          </cell>
          <cell r="W161">
            <v>4.3384690982789715</v>
          </cell>
          <cell r="Y161">
            <v>36987</v>
          </cell>
          <cell r="Z161">
            <v>134.47896107386853</v>
          </cell>
          <cell r="AA161">
            <v>121.4057887775293</v>
          </cell>
          <cell r="AB161">
            <v>40.309832707888916</v>
          </cell>
        </row>
        <row r="162">
          <cell r="E162">
            <v>36988</v>
          </cell>
          <cell r="F162">
            <v>46.150442132877188</v>
          </cell>
          <cell r="G162">
            <v>40.925790283579175</v>
          </cell>
          <cell r="H162">
            <v>19.200289306656423</v>
          </cell>
          <cell r="J162">
            <v>36988</v>
          </cell>
          <cell r="K162">
            <v>39.593002911493393</v>
          </cell>
          <cell r="L162">
            <v>36.481955044743209</v>
          </cell>
          <cell r="M162">
            <v>21.488704053927137</v>
          </cell>
          <cell r="O162">
            <v>36988</v>
          </cell>
          <cell r="P162">
            <v>40.06517864713954</v>
          </cell>
          <cell r="Q162">
            <v>22.068289869236803</v>
          </cell>
          <cell r="R162">
            <v>-4.3911092133508127</v>
          </cell>
          <cell r="T162">
            <v>36988</v>
          </cell>
          <cell r="U162">
            <v>9.0583747846056273</v>
          </cell>
          <cell r="V162">
            <v>22.200106164150696</v>
          </cell>
          <cell r="W162">
            <v>4.4599485606561711</v>
          </cell>
          <cell r="Y162">
            <v>36988</v>
          </cell>
          <cell r="Z162">
            <v>134.86699847611573</v>
          </cell>
          <cell r="AA162">
            <v>121.67614136170988</v>
          </cell>
          <cell r="AB162">
            <v>40.757832707888916</v>
          </cell>
        </row>
        <row r="163">
          <cell r="E163">
            <v>36989</v>
          </cell>
          <cell r="F163">
            <v>46.136354676996788</v>
          </cell>
          <cell r="G163">
            <v>40.901807179677974</v>
          </cell>
          <cell r="H163">
            <v>19.754647910002422</v>
          </cell>
          <cell r="J163">
            <v>36989</v>
          </cell>
          <cell r="K163">
            <v>39.377337345456361</v>
          </cell>
          <cell r="L163">
            <v>36.594927993399608</v>
          </cell>
          <cell r="M163">
            <v>21.481303614141137</v>
          </cell>
          <cell r="O163">
            <v>36989</v>
          </cell>
          <cell r="P163">
            <v>40.25995715908514</v>
          </cell>
          <cell r="Q163">
            <v>22.178682071392405</v>
          </cell>
          <cell r="R163">
            <v>-4.4008951841996131</v>
          </cell>
          <cell r="T163">
            <v>36989</v>
          </cell>
          <cell r="U163">
            <v>9.4039136085380211</v>
          </cell>
          <cell r="V163">
            <v>22.639346164150698</v>
          </cell>
          <cell r="W163">
            <v>4.6652706533885713</v>
          </cell>
          <cell r="Y163">
            <v>36989</v>
          </cell>
          <cell r="Z163">
            <v>135.17756279007631</v>
          </cell>
          <cell r="AA163">
            <v>122.31476340862068</v>
          </cell>
          <cell r="AB163">
            <v>41.500326993332521</v>
          </cell>
        </row>
        <row r="164">
          <cell r="E164">
            <v>36990</v>
          </cell>
          <cell r="F164">
            <v>46.12257956581719</v>
          </cell>
          <cell r="G164">
            <v>40.878778856737171</v>
          </cell>
          <cell r="H164">
            <v>20.103661168802024</v>
          </cell>
          <cell r="J164">
            <v>36990</v>
          </cell>
          <cell r="K164">
            <v>39.473606951363159</v>
          </cell>
          <cell r="L164">
            <v>36.687708567023606</v>
          </cell>
          <cell r="M164">
            <v>21.369399026336335</v>
          </cell>
          <cell r="O164">
            <v>36990</v>
          </cell>
          <cell r="P164">
            <v>40.118642124855143</v>
          </cell>
          <cell r="Q164">
            <v>22.260874516186004</v>
          </cell>
          <cell r="R164">
            <v>-4.5361336942504131</v>
          </cell>
          <cell r="T164">
            <v>36990</v>
          </cell>
          <cell r="U164">
            <v>9.7922886885073002</v>
          </cell>
          <cell r="V164">
            <v>23.007670559002698</v>
          </cell>
          <cell r="W164">
            <v>4.7529062070009713</v>
          </cell>
          <cell r="Y164">
            <v>36990</v>
          </cell>
          <cell r="Z164">
            <v>135.50711733054277</v>
          </cell>
          <cell r="AA164">
            <v>122.83503249894947</v>
          </cell>
          <cell r="AB164">
            <v>41.689832707888918</v>
          </cell>
        </row>
        <row r="165">
          <cell r="E165">
            <v>36991</v>
          </cell>
          <cell r="F165">
            <v>46.108971275102789</v>
          </cell>
          <cell r="G165">
            <v>40.761489872215172</v>
          </cell>
          <cell r="H165">
            <v>20.324332699917225</v>
          </cell>
          <cell r="J165">
            <v>36991</v>
          </cell>
          <cell r="K165">
            <v>39.612437072125559</v>
          </cell>
          <cell r="L165">
            <v>36.722982221984402</v>
          </cell>
          <cell r="M165">
            <v>21.270268626919936</v>
          </cell>
          <cell r="O165">
            <v>36991</v>
          </cell>
          <cell r="P165">
            <v>40.091428739450343</v>
          </cell>
          <cell r="Q165">
            <v>22.337185652238404</v>
          </cell>
          <cell r="R165">
            <v>-4.6625236209024132</v>
          </cell>
          <cell r="T165">
            <v>36991</v>
          </cell>
          <cell r="U165">
            <v>10.20026481820042</v>
          </cell>
          <cell r="V165">
            <v>23.395078934034334</v>
          </cell>
          <cell r="W165">
            <v>4.8217550019541715</v>
          </cell>
          <cell r="Y165">
            <v>36991</v>
          </cell>
          <cell r="Z165">
            <v>136.01310190487911</v>
          </cell>
          <cell r="AA165">
            <v>123.21673668047231</v>
          </cell>
          <cell r="AB165">
            <v>41.753832707888918</v>
          </cell>
        </row>
        <row r="166">
          <cell r="E166">
            <v>36992</v>
          </cell>
          <cell r="F166">
            <v>46.060923431753586</v>
          </cell>
          <cell r="G166">
            <v>40.616448351152769</v>
          </cell>
          <cell r="H166">
            <v>20.610323316587223</v>
          </cell>
          <cell r="J166">
            <v>36992</v>
          </cell>
          <cell r="K166">
            <v>39.742931501633159</v>
          </cell>
          <cell r="L166">
            <v>36.844484310595604</v>
          </cell>
          <cell r="M166">
            <v>21.113272822308737</v>
          </cell>
          <cell r="O166">
            <v>36992</v>
          </cell>
          <cell r="P166">
            <v>40.060981876517943</v>
          </cell>
          <cell r="Q166">
            <v>22.033433626734404</v>
          </cell>
          <cell r="R166">
            <v>-4.7968712386816135</v>
          </cell>
          <cell r="T166">
            <v>36992</v>
          </cell>
          <cell r="U166">
            <v>10.579465482458019</v>
          </cell>
          <cell r="V166">
            <v>23.738726680259056</v>
          </cell>
          <cell r="W166">
            <v>4.8031078076745715</v>
          </cell>
          <cell r="Y166">
            <v>36992</v>
          </cell>
          <cell r="Z166">
            <v>136.44430229236272</v>
          </cell>
          <cell r="AA166">
            <v>123.23309296874183</v>
          </cell>
          <cell r="AB166">
            <v>41.729832707888917</v>
          </cell>
        </row>
        <row r="167">
          <cell r="E167">
            <v>36993</v>
          </cell>
          <cell r="F167">
            <v>46.030129083751987</v>
          </cell>
          <cell r="G167">
            <v>40.540459854568368</v>
          </cell>
          <cell r="H167">
            <v>20.960333948806422</v>
          </cell>
          <cell r="J167">
            <v>36993</v>
          </cell>
          <cell r="K167">
            <v>39.819241584455156</v>
          </cell>
          <cell r="L167">
            <v>36.935543438993605</v>
          </cell>
          <cell r="M167">
            <v>21.039062560895935</v>
          </cell>
          <cell r="O167">
            <v>36993</v>
          </cell>
          <cell r="P167">
            <v>40.112507750687541</v>
          </cell>
          <cell r="Q167">
            <v>21.867670520923603</v>
          </cell>
          <cell r="R167">
            <v>-4.9039632319444131</v>
          </cell>
          <cell r="T167">
            <v>36993</v>
          </cell>
          <cell r="U167">
            <v>11.126565620882019</v>
          </cell>
          <cell r="V167">
            <v>24.044111634227058</v>
          </cell>
          <cell r="W167">
            <v>4.9113994301309711</v>
          </cell>
          <cell r="Y167">
            <v>36993</v>
          </cell>
          <cell r="Z167">
            <v>137.0884440397767</v>
          </cell>
          <cell r="AA167">
            <v>123.38778544871263</v>
          </cell>
          <cell r="AB167">
            <v>42.006832707888918</v>
          </cell>
        </row>
        <row r="168">
          <cell r="E168">
            <v>36994</v>
          </cell>
          <cell r="F168">
            <v>46.016524342409184</v>
          </cell>
          <cell r="G168">
            <v>40.525041384337968</v>
          </cell>
          <cell r="H168">
            <v>21.315068794625223</v>
          </cell>
          <cell r="J168">
            <v>36994</v>
          </cell>
          <cell r="K168">
            <v>39.788941598470757</v>
          </cell>
          <cell r="L168">
            <v>37.062809707083204</v>
          </cell>
          <cell r="M168">
            <v>21.082301005727135</v>
          </cell>
          <cell r="O168">
            <v>36994</v>
          </cell>
          <cell r="P168">
            <v>40.090178300604343</v>
          </cell>
          <cell r="Q168">
            <v>21.716750887144002</v>
          </cell>
          <cell r="R168">
            <v>-5.003275002660013</v>
          </cell>
          <cell r="T168">
            <v>36994</v>
          </cell>
          <cell r="U168">
            <v>11.662327646666979</v>
          </cell>
          <cell r="V168">
            <v>24.096255307299018</v>
          </cell>
          <cell r="W168">
            <v>5.0377379101965714</v>
          </cell>
          <cell r="Y168">
            <v>36994</v>
          </cell>
          <cell r="Z168">
            <v>137.55797188815126</v>
          </cell>
          <cell r="AA168">
            <v>123.40085728586419</v>
          </cell>
          <cell r="AB168">
            <v>42.431832707888915</v>
          </cell>
        </row>
        <row r="169">
          <cell r="E169">
            <v>36995</v>
          </cell>
          <cell r="F169">
            <v>46.020907816335182</v>
          </cell>
          <cell r="G169">
            <v>40.491801519303969</v>
          </cell>
          <cell r="H169">
            <v>21.708058767548824</v>
          </cell>
          <cell r="J169">
            <v>36995</v>
          </cell>
          <cell r="K169">
            <v>39.71281673580156</v>
          </cell>
          <cell r="L169">
            <v>37.155597379450406</v>
          </cell>
          <cell r="M169">
            <v>21.023530510774336</v>
          </cell>
          <cell r="O169">
            <v>36995</v>
          </cell>
          <cell r="P169">
            <v>39.99567592840674</v>
          </cell>
          <cell r="Q169">
            <v>21.411245472069602</v>
          </cell>
          <cell r="R169">
            <v>-5.095055006840413</v>
          </cell>
          <cell r="T169">
            <v>36995</v>
          </cell>
          <cell r="U169">
            <v>12.186112672924899</v>
          </cell>
          <cell r="V169">
            <v>24.498170537922256</v>
          </cell>
          <cell r="W169">
            <v>5.2732984364061712</v>
          </cell>
          <cell r="Y169">
            <v>36995</v>
          </cell>
          <cell r="Z169">
            <v>137.9155131534684</v>
          </cell>
          <cell r="AA169">
            <v>123.55681490874625</v>
          </cell>
          <cell r="AB169">
            <v>42.909832707888917</v>
          </cell>
        </row>
        <row r="170">
          <cell r="E170">
            <v>36996</v>
          </cell>
          <cell r="F170">
            <v>46.032042195044383</v>
          </cell>
          <cell r="G170">
            <v>40.556581100375567</v>
          </cell>
          <cell r="H170">
            <v>22.118614580520823</v>
          </cell>
          <cell r="J170">
            <v>36996</v>
          </cell>
          <cell r="K170">
            <v>39.854976684973558</v>
          </cell>
          <cell r="L170">
            <v>37.230616897588007</v>
          </cell>
          <cell r="M170">
            <v>20.941912710832337</v>
          </cell>
          <cell r="O170">
            <v>36996</v>
          </cell>
          <cell r="P170">
            <v>40.09921784337434</v>
          </cell>
          <cell r="Q170">
            <v>21.181646918032801</v>
          </cell>
          <cell r="R170">
            <v>-5.1949027326676127</v>
          </cell>
          <cell r="T170">
            <v>36996</v>
          </cell>
          <cell r="U170">
            <v>12.76010569008778</v>
          </cell>
          <cell r="V170">
            <v>25.109770537922255</v>
          </cell>
          <cell r="W170">
            <v>5.5432081492033713</v>
          </cell>
          <cell r="Y170">
            <v>36996</v>
          </cell>
          <cell r="Z170">
            <v>138.74634241348008</v>
          </cell>
          <cell r="AA170">
            <v>124.07861545391863</v>
          </cell>
          <cell r="AB170">
            <v>43.408832707888919</v>
          </cell>
        </row>
        <row r="171">
          <cell r="E171">
            <v>36997</v>
          </cell>
          <cell r="F171">
            <v>46.042786142877581</v>
          </cell>
          <cell r="G171">
            <v>40.651313828379564</v>
          </cell>
          <cell r="H171">
            <v>22.456883891487223</v>
          </cell>
          <cell r="J171">
            <v>36997</v>
          </cell>
          <cell r="K171">
            <v>40.054714022391956</v>
          </cell>
          <cell r="L171">
            <v>37.318485140917609</v>
          </cell>
          <cell r="M171">
            <v>20.888909944729537</v>
          </cell>
          <cell r="O171">
            <v>36997</v>
          </cell>
          <cell r="P171">
            <v>40.153998491301138</v>
          </cell>
          <cell r="Q171">
            <v>20.942323085811999</v>
          </cell>
          <cell r="R171">
            <v>-5.3235642571436124</v>
          </cell>
          <cell r="T171">
            <v>36997</v>
          </cell>
          <cell r="U171">
            <v>13.23948381838378</v>
          </cell>
          <cell r="V171">
            <v>25.888950537922256</v>
          </cell>
          <cell r="W171">
            <v>5.6836031288157711</v>
          </cell>
          <cell r="Y171">
            <v>36997</v>
          </cell>
          <cell r="Z171">
            <v>139.49098247495445</v>
          </cell>
          <cell r="AA171">
            <v>124.80107259303142</v>
          </cell>
          <cell r="AB171">
            <v>43.705832707888916</v>
          </cell>
        </row>
        <row r="172">
          <cell r="E172">
            <v>36998</v>
          </cell>
          <cell r="F172">
            <v>46.053111264861982</v>
          </cell>
          <cell r="G172">
            <v>40.763537859628364</v>
          </cell>
          <cell r="H172">
            <v>22.784001076886423</v>
          </cell>
          <cell r="J172">
            <v>36998</v>
          </cell>
          <cell r="K172">
            <v>40.175893118187552</v>
          </cell>
          <cell r="L172">
            <v>37.377198845924809</v>
          </cell>
          <cell r="M172">
            <v>20.807750013723936</v>
          </cell>
          <cell r="O172">
            <v>36998</v>
          </cell>
          <cell r="P172">
            <v>40.278140959035142</v>
          </cell>
          <cell r="Q172">
            <v>20.692517959256399</v>
          </cell>
          <cell r="R172">
            <v>-5.2719106055964122</v>
          </cell>
          <cell r="T172">
            <v>36998</v>
          </cell>
          <cell r="U172">
            <v>13.8883203048529</v>
          </cell>
          <cell r="V172">
            <v>26.44868530244419</v>
          </cell>
          <cell r="W172">
            <v>5.7449922228749708</v>
          </cell>
          <cell r="Y172">
            <v>36998</v>
          </cell>
          <cell r="Z172">
            <v>140.39546564693757</v>
          </cell>
          <cell r="AA172">
            <v>125.28193996725378</v>
          </cell>
          <cell r="AB172">
            <v>44.064832707888918</v>
          </cell>
        </row>
        <row r="173">
          <cell r="E173">
            <v>36999</v>
          </cell>
          <cell r="F173">
            <v>46.110905682624782</v>
          </cell>
          <cell r="G173">
            <v>40.798325250679966</v>
          </cell>
          <cell r="H173">
            <v>23.186077441106022</v>
          </cell>
          <cell r="J173">
            <v>36999</v>
          </cell>
          <cell r="K173">
            <v>40.337238422493151</v>
          </cell>
          <cell r="L173">
            <v>37.479836024482012</v>
          </cell>
          <cell r="M173">
            <v>20.750899728806736</v>
          </cell>
          <cell r="O173">
            <v>36999</v>
          </cell>
          <cell r="P173">
            <v>40.457362575257939</v>
          </cell>
          <cell r="Q173">
            <v>20.781333531455598</v>
          </cell>
          <cell r="R173">
            <v>-5.3973528500312122</v>
          </cell>
          <cell r="T173">
            <v>36999</v>
          </cell>
          <cell r="U173">
            <v>14.53545309295402</v>
          </cell>
          <cell r="V173">
            <v>27.120204969960575</v>
          </cell>
          <cell r="W173">
            <v>5.8612083880073707</v>
          </cell>
          <cell r="Y173">
            <v>36999</v>
          </cell>
          <cell r="Z173">
            <v>141.44095977332989</v>
          </cell>
          <cell r="AA173">
            <v>126.17969977657815</v>
          </cell>
          <cell r="AB173">
            <v>44.400832707888917</v>
          </cell>
        </row>
        <row r="174">
          <cell r="E174">
            <v>37000</v>
          </cell>
          <cell r="F174">
            <v>46.126661343157181</v>
          </cell>
          <cell r="G174">
            <v>40.862107458331963</v>
          </cell>
          <cell r="H174">
            <v>23.751020270563224</v>
          </cell>
          <cell r="J174">
            <v>37000</v>
          </cell>
          <cell r="K174">
            <v>40.471739318351553</v>
          </cell>
          <cell r="L174">
            <v>37.586704053986409</v>
          </cell>
          <cell r="M174">
            <v>20.618529464356335</v>
          </cell>
          <cell r="O174">
            <v>37000</v>
          </cell>
          <cell r="P174">
            <v>40.631001029953936</v>
          </cell>
          <cell r="Q174">
            <v>21.122999237695598</v>
          </cell>
          <cell r="R174">
            <v>-5.5307385881068125</v>
          </cell>
          <cell r="T174">
            <v>37000</v>
          </cell>
          <cell r="U174">
            <v>14.614905066345701</v>
          </cell>
          <cell r="V174">
            <v>27.727573025284343</v>
          </cell>
          <cell r="W174">
            <v>5.9650215610761705</v>
          </cell>
          <cell r="Y174">
            <v>37000</v>
          </cell>
          <cell r="Z174">
            <v>141.84430675780837</v>
          </cell>
          <cell r="AA174">
            <v>127.29938377529831</v>
          </cell>
          <cell r="AB174">
            <v>44.803832707888915</v>
          </cell>
        </row>
        <row r="175">
          <cell r="E175">
            <v>37001</v>
          </cell>
          <cell r="F175">
            <v>46.137408840361978</v>
          </cell>
          <cell r="G175">
            <v>41.10233247759156</v>
          </cell>
          <cell r="H175">
            <v>24.270396267419624</v>
          </cell>
          <cell r="J175">
            <v>37001</v>
          </cell>
          <cell r="K175">
            <v>40.583511168287551</v>
          </cell>
          <cell r="L175">
            <v>37.585990630294809</v>
          </cell>
          <cell r="M175">
            <v>20.543769050345535</v>
          </cell>
          <cell r="O175">
            <v>37001</v>
          </cell>
          <cell r="P175">
            <v>40.733446189097137</v>
          </cell>
          <cell r="Q175">
            <v>21.182646074085998</v>
          </cell>
          <cell r="R175">
            <v>-5.4917526438000124</v>
          </cell>
          <cell r="T175">
            <v>37001</v>
          </cell>
          <cell r="U175">
            <v>14.6149902512641</v>
          </cell>
          <cell r="V175">
            <v>28.223256123587685</v>
          </cell>
          <cell r="W175">
            <v>6.3504200339237702</v>
          </cell>
          <cell r="Y175">
            <v>37001</v>
          </cell>
          <cell r="Z175">
            <v>142.06935644901077</v>
          </cell>
          <cell r="AA175">
            <v>128.09422530556003</v>
          </cell>
          <cell r="AB175">
            <v>45.672832707888915</v>
          </cell>
        </row>
        <row r="176">
          <cell r="E176">
            <v>37002</v>
          </cell>
          <cell r="F176">
            <v>46.118739145745977</v>
          </cell>
          <cell r="G176">
            <v>41.477557845657159</v>
          </cell>
          <cell r="H176">
            <v>24.748269462157225</v>
          </cell>
          <cell r="J176">
            <v>37002</v>
          </cell>
          <cell r="K176">
            <v>40.693423221807947</v>
          </cell>
          <cell r="L176">
            <v>37.719436354340012</v>
          </cell>
          <cell r="M176">
            <v>20.443470907672737</v>
          </cell>
          <cell r="O176">
            <v>37002</v>
          </cell>
          <cell r="P176">
            <v>40.939966022295536</v>
          </cell>
          <cell r="Q176">
            <v>21.459365378789197</v>
          </cell>
          <cell r="R176">
            <v>-5.532652406094412</v>
          </cell>
          <cell r="T176">
            <v>37002</v>
          </cell>
          <cell r="U176">
            <v>14.61556099021738</v>
          </cell>
          <cell r="V176">
            <v>29.013376123587687</v>
          </cell>
          <cell r="W176">
            <v>6.6587447441533705</v>
          </cell>
          <cell r="Y176">
            <v>37002</v>
          </cell>
          <cell r="Z176">
            <v>142.36768938006685</v>
          </cell>
          <cell r="AA176">
            <v>129.66973570237406</v>
          </cell>
          <cell r="AB176">
            <v>46.317832707888918</v>
          </cell>
        </row>
        <row r="177">
          <cell r="E177">
            <v>37003</v>
          </cell>
          <cell r="F177">
            <v>46.106028846046378</v>
          </cell>
          <cell r="G177">
            <v>41.921502597270361</v>
          </cell>
          <cell r="H177">
            <v>25.084714396121225</v>
          </cell>
          <cell r="J177">
            <v>37003</v>
          </cell>
          <cell r="K177">
            <v>40.714007958955548</v>
          </cell>
          <cell r="L177">
            <v>37.890111437097609</v>
          </cell>
          <cell r="M177">
            <v>20.327722350425137</v>
          </cell>
          <cell r="O177">
            <v>37003</v>
          </cell>
          <cell r="P177">
            <v>41.145712092485134</v>
          </cell>
          <cell r="Q177">
            <v>21.590585293493596</v>
          </cell>
          <cell r="R177">
            <v>-5.5490615043488116</v>
          </cell>
          <cell r="T177">
            <v>37003</v>
          </cell>
          <cell r="U177">
            <v>14.957271771887141</v>
          </cell>
          <cell r="V177">
            <v>29.483696123587688</v>
          </cell>
          <cell r="W177">
            <v>6.8114539163197705</v>
          </cell>
          <cell r="Y177">
            <v>37003</v>
          </cell>
          <cell r="Z177">
            <v>142.92302066937421</v>
          </cell>
          <cell r="AA177">
            <v>130.88589545144924</v>
          </cell>
          <cell r="AB177">
            <v>46.674829158517326</v>
          </cell>
        </row>
        <row r="178">
          <cell r="E178">
            <v>37004</v>
          </cell>
          <cell r="F178">
            <v>46.086063630796382</v>
          </cell>
          <cell r="G178">
            <v>42.328810735228359</v>
          </cell>
          <cell r="H178">
            <v>25.539417293054026</v>
          </cell>
          <cell r="J178">
            <v>37004</v>
          </cell>
          <cell r="K178">
            <v>40.793599067713949</v>
          </cell>
          <cell r="L178">
            <v>38.069113345628807</v>
          </cell>
          <cell r="M178">
            <v>20.258278895071136</v>
          </cell>
          <cell r="O178">
            <v>37004</v>
          </cell>
          <cell r="P178">
            <v>41.276232780984337</v>
          </cell>
          <cell r="Q178">
            <v>21.695625043276397</v>
          </cell>
          <cell r="R178">
            <v>-5.4242695016120113</v>
          </cell>
          <cell r="T178">
            <v>37004</v>
          </cell>
          <cell r="U178">
            <v>15.216114664937381</v>
          </cell>
          <cell r="V178">
            <v>30.300996123587687</v>
          </cell>
          <cell r="W178">
            <v>7.0204060213757709</v>
          </cell>
          <cell r="Y178">
            <v>37004</v>
          </cell>
          <cell r="Z178">
            <v>143.37201014443204</v>
          </cell>
          <cell r="AA178">
            <v>132.39454524772125</v>
          </cell>
          <cell r="AB178">
            <v>47.393832707888919</v>
          </cell>
        </row>
        <row r="179">
          <cell r="E179">
            <v>37005</v>
          </cell>
          <cell r="F179">
            <v>46.066194248579585</v>
          </cell>
          <cell r="G179">
            <v>42.667839611717156</v>
          </cell>
          <cell r="H179">
            <v>26.186655852428824</v>
          </cell>
          <cell r="J179">
            <v>37005</v>
          </cell>
          <cell r="K179">
            <v>40.929660678628352</v>
          </cell>
          <cell r="L179">
            <v>38.249847347500804</v>
          </cell>
          <cell r="M179">
            <v>20.191334197323535</v>
          </cell>
          <cell r="O179">
            <v>37005</v>
          </cell>
          <cell r="P179">
            <v>41.497940375259134</v>
          </cell>
          <cell r="Q179">
            <v>21.794545676420796</v>
          </cell>
          <cell r="R179">
            <v>-5.289092037573611</v>
          </cell>
          <cell r="T179">
            <v>37005</v>
          </cell>
          <cell r="U179">
            <v>15.39635743377994</v>
          </cell>
          <cell r="V179">
            <v>30.847629033093099</v>
          </cell>
          <cell r="W179">
            <v>7.3239346957101708</v>
          </cell>
          <cell r="Y179">
            <v>37005</v>
          </cell>
          <cell r="Z179">
            <v>143.89015273624702</v>
          </cell>
          <cell r="AA179">
            <v>133.55986166873186</v>
          </cell>
          <cell r="AB179">
            <v>48.412832707888924</v>
          </cell>
        </row>
        <row r="180">
          <cell r="E180">
            <v>37006</v>
          </cell>
          <cell r="F180">
            <v>46.075316133591585</v>
          </cell>
          <cell r="G180">
            <v>42.975200994790754</v>
          </cell>
          <cell r="H180">
            <v>26.825649221576825</v>
          </cell>
          <cell r="J180">
            <v>37006</v>
          </cell>
          <cell r="K180">
            <v>41.030359418775951</v>
          </cell>
          <cell r="L180">
            <v>38.419223360252801</v>
          </cell>
          <cell r="M180">
            <v>20.100892659583934</v>
          </cell>
          <cell r="O180">
            <v>37006</v>
          </cell>
          <cell r="P180">
            <v>41.689595440196733</v>
          </cell>
          <cell r="Q180">
            <v>21.962686154508397</v>
          </cell>
          <cell r="R180">
            <v>-5.1787566253636106</v>
          </cell>
          <cell r="T180">
            <v>37006</v>
          </cell>
          <cell r="U180">
            <v>15.570415777546661</v>
          </cell>
          <cell r="V180">
            <v>31.343873217762667</v>
          </cell>
          <cell r="W180">
            <v>7.5900474520917705</v>
          </cell>
          <cell r="Y180">
            <v>37006</v>
          </cell>
          <cell r="Z180">
            <v>144.36568677011093</v>
          </cell>
          <cell r="AA180">
            <v>134.70098372731462</v>
          </cell>
          <cell r="AB180">
            <v>49.337832707888921</v>
          </cell>
        </row>
        <row r="181">
          <cell r="E181">
            <v>37007</v>
          </cell>
          <cell r="F181">
            <v>46.118863373751985</v>
          </cell>
          <cell r="G181">
            <v>43.159874799138755</v>
          </cell>
          <cell r="H181">
            <v>27.335793302901624</v>
          </cell>
          <cell r="J181">
            <v>37007</v>
          </cell>
          <cell r="K181">
            <v>41.055712580114751</v>
          </cell>
          <cell r="L181">
            <v>38.435862814313602</v>
          </cell>
          <cell r="M181">
            <v>19.985459996408736</v>
          </cell>
          <cell r="O181">
            <v>37007</v>
          </cell>
          <cell r="P181">
            <v>41.97019065868713</v>
          </cell>
          <cell r="Q181">
            <v>21.956456654002796</v>
          </cell>
          <cell r="R181">
            <v>-5.2737807551864107</v>
          </cell>
          <cell r="T181">
            <v>37007</v>
          </cell>
          <cell r="U181">
            <v>15.76362628957162</v>
          </cell>
          <cell r="V181">
            <v>31.737705679178205</v>
          </cell>
          <cell r="W181">
            <v>7.8623601637649703</v>
          </cell>
          <cell r="Y181">
            <v>37007</v>
          </cell>
          <cell r="Z181">
            <v>144.90839290212548</v>
          </cell>
          <cell r="AA181">
            <v>135.28989994663334</v>
          </cell>
          <cell r="AB181">
            <v>49.909832707888924</v>
          </cell>
        </row>
        <row r="182">
          <cell r="E182">
            <v>37008</v>
          </cell>
          <cell r="F182">
            <v>46.171223703595182</v>
          </cell>
          <cell r="G182">
            <v>43.325133540834756</v>
          </cell>
          <cell r="H182">
            <v>27.600437998769223</v>
          </cell>
          <cell r="J182">
            <v>37008</v>
          </cell>
          <cell r="K182">
            <v>41.090247965782751</v>
          </cell>
          <cell r="L182">
            <v>38.581901708795598</v>
          </cell>
          <cell r="M182">
            <v>19.967514373599137</v>
          </cell>
          <cell r="O182">
            <v>37008</v>
          </cell>
          <cell r="P182">
            <v>41.651779728475127</v>
          </cell>
          <cell r="Q182">
            <v>22.155522806841198</v>
          </cell>
          <cell r="R182">
            <v>-5.3125508945208111</v>
          </cell>
          <cell r="T182">
            <v>37008</v>
          </cell>
          <cell r="U182">
            <v>15.92326280485354</v>
          </cell>
          <cell r="V182">
            <v>31.948508962422206</v>
          </cell>
          <cell r="W182">
            <v>8.0884312300413708</v>
          </cell>
          <cell r="Y182">
            <v>37008</v>
          </cell>
          <cell r="Z182">
            <v>144.83651420270661</v>
          </cell>
          <cell r="AA182">
            <v>136.01106701889375</v>
          </cell>
          <cell r="AB182">
            <v>50.343832707888922</v>
          </cell>
        </row>
        <row r="183">
          <cell r="E183">
            <v>37009</v>
          </cell>
          <cell r="F183">
            <v>46.191085987068782</v>
          </cell>
          <cell r="G183">
            <v>43.585625471930356</v>
          </cell>
          <cell r="H183">
            <v>28.057188883115224</v>
          </cell>
          <cell r="J183">
            <v>37009</v>
          </cell>
          <cell r="K183">
            <v>41.090247965782751</v>
          </cell>
          <cell r="L183">
            <v>38.721761147321999</v>
          </cell>
          <cell r="M183">
            <v>19.968579185079136</v>
          </cell>
          <cell r="O183">
            <v>37009</v>
          </cell>
          <cell r="P183">
            <v>41.25353988160753</v>
          </cell>
          <cell r="Q183">
            <v>22.276023619313598</v>
          </cell>
          <cell r="R183">
            <v>-5.277856140478411</v>
          </cell>
          <cell r="T183">
            <v>37009</v>
          </cell>
          <cell r="U183">
            <v>16.312968956999139</v>
          </cell>
          <cell r="V183">
            <v>32.408804542917643</v>
          </cell>
          <cell r="W183">
            <v>8.3369207801729708</v>
          </cell>
          <cell r="Y183">
            <v>37009</v>
          </cell>
          <cell r="Z183">
            <v>144.84784279145819</v>
          </cell>
          <cell r="AA183">
            <v>136.9922147814836</v>
          </cell>
          <cell r="AB183">
            <v>51.084832707888921</v>
          </cell>
        </row>
        <row r="184">
          <cell r="E184">
            <v>37010</v>
          </cell>
          <cell r="F184">
            <v>46.290138300309984</v>
          </cell>
          <cell r="G184">
            <v>43.823923182411157</v>
          </cell>
          <cell r="H184">
            <v>28.732833063404822</v>
          </cell>
          <cell r="J184">
            <v>37010</v>
          </cell>
          <cell r="K184">
            <v>41.176189341608755</v>
          </cell>
          <cell r="L184">
            <v>38.9054837200812</v>
          </cell>
          <cell r="M184">
            <v>20.268706948831937</v>
          </cell>
          <cell r="O184">
            <v>37010</v>
          </cell>
          <cell r="P184">
            <v>41.270565863825134</v>
          </cell>
          <cell r="Q184">
            <v>22.213660806954</v>
          </cell>
          <cell r="R184">
            <v>-5.069785231890811</v>
          </cell>
          <cell r="T184">
            <v>37010</v>
          </cell>
          <cell r="U184">
            <v>16.723321745915619</v>
          </cell>
          <cell r="V184">
            <v>32.93948454291764</v>
          </cell>
          <cell r="W184">
            <v>8.6110779275429703</v>
          </cell>
          <cell r="Y184">
            <v>37010</v>
          </cell>
          <cell r="Z184">
            <v>145.46021525165949</v>
          </cell>
          <cell r="AA184">
            <v>137.88255225236401</v>
          </cell>
          <cell r="AB184">
            <v>52.54283270788892</v>
          </cell>
        </row>
        <row r="185">
          <cell r="E185">
            <v>37011</v>
          </cell>
          <cell r="F185">
            <v>46.375344514939584</v>
          </cell>
          <cell r="G185">
            <v>44.020799726319957</v>
          </cell>
          <cell r="H185">
            <v>29.140968204945622</v>
          </cell>
          <cell r="J185">
            <v>37011</v>
          </cell>
          <cell r="K185">
            <v>41.275667579441958</v>
          </cell>
          <cell r="L185">
            <v>39.108355152622401</v>
          </cell>
          <cell r="M185">
            <v>20.267113280983537</v>
          </cell>
          <cell r="O185">
            <v>37011</v>
          </cell>
          <cell r="P185">
            <v>41.375839872133533</v>
          </cell>
          <cell r="Q185">
            <v>22.413511370915998</v>
          </cell>
          <cell r="R185">
            <v>-4.8570859427368109</v>
          </cell>
          <cell r="T185">
            <v>37011</v>
          </cell>
          <cell r="U185">
            <v>16.965340617581859</v>
          </cell>
          <cell r="V185">
            <v>33.350284542917642</v>
          </cell>
          <cell r="W185">
            <v>8.9478371646965709</v>
          </cell>
          <cell r="Y185">
            <v>37011</v>
          </cell>
          <cell r="Z185">
            <v>145.99219258409693</v>
          </cell>
          <cell r="AA185">
            <v>138.89295079277599</v>
          </cell>
          <cell r="AB185">
            <v>53.498832707888923</v>
          </cell>
        </row>
        <row r="186">
          <cell r="E186">
            <v>37012</v>
          </cell>
          <cell r="F186">
            <v>46.507796414936784</v>
          </cell>
          <cell r="G186">
            <v>44.176297696115959</v>
          </cell>
          <cell r="H186">
            <v>29.546164466801621</v>
          </cell>
          <cell r="J186">
            <v>37012</v>
          </cell>
          <cell r="K186">
            <v>41.383696253459561</v>
          </cell>
          <cell r="L186">
            <v>39.313558522304803</v>
          </cell>
          <cell r="M186">
            <v>20.241682033469537</v>
          </cell>
          <cell r="O186">
            <v>37012</v>
          </cell>
          <cell r="P186">
            <v>41.256846835895935</v>
          </cell>
          <cell r="Q186">
            <v>22.563436473952397</v>
          </cell>
          <cell r="R186">
            <v>-4.4441453053972113</v>
          </cell>
          <cell r="T186">
            <v>37012</v>
          </cell>
          <cell r="U186">
            <v>17.13789970678474</v>
          </cell>
          <cell r="V186">
            <v>33.731031607042894</v>
          </cell>
          <cell r="W186">
            <v>9.400131513014971</v>
          </cell>
          <cell r="Y186">
            <v>37012</v>
          </cell>
          <cell r="Z186">
            <v>146.28623921107703</v>
          </cell>
          <cell r="AA186">
            <v>139.78432429941606</v>
          </cell>
          <cell r="AB186">
            <v>54.743832707888913</v>
          </cell>
        </row>
        <row r="187">
          <cell r="E187">
            <v>37013</v>
          </cell>
          <cell r="F187">
            <v>46.938090283376383</v>
          </cell>
          <cell r="G187">
            <v>44.438152585905961</v>
          </cell>
          <cell r="H187">
            <v>29.944443003409219</v>
          </cell>
          <cell r="J187">
            <v>37013</v>
          </cell>
          <cell r="K187">
            <v>41.498115390144363</v>
          </cell>
          <cell r="L187">
            <v>39.5008908059812</v>
          </cell>
          <cell r="M187">
            <v>20.171681326774337</v>
          </cell>
          <cell r="O187">
            <v>37013</v>
          </cell>
          <cell r="P187">
            <v>41.383729418505133</v>
          </cell>
          <cell r="Q187">
            <v>22.957295689570397</v>
          </cell>
          <cell r="R187">
            <v>-4.4041193952116116</v>
          </cell>
          <cell r="T187">
            <v>37013</v>
          </cell>
          <cell r="U187">
            <v>17.3044702962241</v>
          </cell>
          <cell r="V187">
            <v>34.148938749270357</v>
          </cell>
          <cell r="W187">
            <v>9.8858277729169703</v>
          </cell>
          <cell r="Y187">
            <v>37013</v>
          </cell>
          <cell r="Z187">
            <v>147.12440538824998</v>
          </cell>
          <cell r="AA187">
            <v>141.04527783072791</v>
          </cell>
          <cell r="AB187">
            <v>55.597832707888912</v>
          </cell>
        </row>
        <row r="188">
          <cell r="E188">
            <v>37014</v>
          </cell>
          <cell r="F188">
            <v>47.36376996873598</v>
          </cell>
          <cell r="G188">
            <v>44.501941892301161</v>
          </cell>
          <cell r="H188">
            <v>30.331427439585621</v>
          </cell>
          <cell r="J188">
            <v>37014</v>
          </cell>
          <cell r="K188">
            <v>41.578565446829963</v>
          </cell>
          <cell r="L188">
            <v>39.681880362608403</v>
          </cell>
          <cell r="M188">
            <v>20.080579605917137</v>
          </cell>
          <cell r="O188">
            <v>37014</v>
          </cell>
          <cell r="P188">
            <v>41.376321526628331</v>
          </cell>
          <cell r="Q188">
            <v>22.783294492275999</v>
          </cell>
          <cell r="R188">
            <v>-4.2883640925684112</v>
          </cell>
          <cell r="T188">
            <v>37014</v>
          </cell>
          <cell r="U188">
            <v>17.470737855819941</v>
          </cell>
          <cell r="V188">
            <v>34.543383410842658</v>
          </cell>
          <cell r="W188">
            <v>10.25418975495457</v>
          </cell>
          <cell r="Y188">
            <v>37014</v>
          </cell>
          <cell r="Z188">
            <v>147.7893947980142</v>
          </cell>
          <cell r="AA188">
            <v>141.51050015802821</v>
          </cell>
          <cell r="AB188">
            <v>56.377832707888913</v>
          </cell>
        </row>
        <row r="189">
          <cell r="E189">
            <v>37015</v>
          </cell>
          <cell r="F189">
            <v>47.433831014748378</v>
          </cell>
          <cell r="G189">
            <v>44.648527390009562</v>
          </cell>
          <cell r="H189">
            <v>30.849160077391222</v>
          </cell>
          <cell r="J189">
            <v>37015</v>
          </cell>
          <cell r="K189">
            <v>41.585547060767162</v>
          </cell>
          <cell r="L189">
            <v>39.849211937318806</v>
          </cell>
          <cell r="M189">
            <v>20.034274504023536</v>
          </cell>
          <cell r="O189">
            <v>37015</v>
          </cell>
          <cell r="P189">
            <v>41.05041787296873</v>
          </cell>
          <cell r="Q189">
            <v>22.947094088896801</v>
          </cell>
          <cell r="R189">
            <v>-4.1783303769444116</v>
          </cell>
          <cell r="T189">
            <v>37015</v>
          </cell>
          <cell r="U189">
            <v>17.652804240723942</v>
          </cell>
          <cell r="V189">
            <v>35.069950025028838</v>
          </cell>
          <cell r="W189">
            <v>10.56772850341857</v>
          </cell>
          <cell r="Y189">
            <v>37015</v>
          </cell>
          <cell r="Z189">
            <v>147.72260018920821</v>
          </cell>
          <cell r="AA189">
            <v>142.514783441254</v>
          </cell>
          <cell r="AB189">
            <v>57.272832707888917</v>
          </cell>
        </row>
        <row r="190">
          <cell r="E190">
            <v>37016</v>
          </cell>
          <cell r="F190">
            <v>47.381208031406779</v>
          </cell>
          <cell r="G190">
            <v>45.071328535001562</v>
          </cell>
          <cell r="H190">
            <v>31.382091124388023</v>
          </cell>
          <cell r="J190">
            <v>37016</v>
          </cell>
          <cell r="K190">
            <v>41.58514597042236</v>
          </cell>
          <cell r="L190">
            <v>39.986945302256807</v>
          </cell>
          <cell r="M190">
            <v>19.975003547675136</v>
          </cell>
          <cell r="O190">
            <v>37016</v>
          </cell>
          <cell r="P190">
            <v>40.832947521689128</v>
          </cell>
          <cell r="Q190">
            <v>23.144751141210001</v>
          </cell>
          <cell r="R190">
            <v>-4.0725914009564113</v>
          </cell>
          <cell r="T190">
            <v>37016</v>
          </cell>
          <cell r="U190">
            <v>17.785990860642343</v>
          </cell>
          <cell r="V190">
            <v>35.511566825155867</v>
          </cell>
          <cell r="W190">
            <v>10.94032943678217</v>
          </cell>
          <cell r="Y190">
            <v>37016</v>
          </cell>
          <cell r="Z190">
            <v>147.5852923841606</v>
          </cell>
          <cell r="AA190">
            <v>143.71459180362424</v>
          </cell>
          <cell r="AB190">
            <v>58.224832707888922</v>
          </cell>
        </row>
        <row r="191">
          <cell r="E191">
            <v>37017</v>
          </cell>
          <cell r="F191">
            <v>47.581623298800778</v>
          </cell>
          <cell r="G191">
            <v>45.616458772187563</v>
          </cell>
          <cell r="H191">
            <v>31.901449374386424</v>
          </cell>
          <cell r="J191">
            <v>37017</v>
          </cell>
          <cell r="K191">
            <v>41.43876633626676</v>
          </cell>
          <cell r="L191">
            <v>40.140192970458408</v>
          </cell>
          <cell r="M191">
            <v>19.911004828355537</v>
          </cell>
          <cell r="O191">
            <v>37017</v>
          </cell>
          <cell r="P191">
            <v>40.586336829573526</v>
          </cell>
          <cell r="Q191">
            <v>23.2182334280972</v>
          </cell>
          <cell r="R191">
            <v>-3.9675906942612111</v>
          </cell>
          <cell r="T191">
            <v>37017</v>
          </cell>
          <cell r="U191">
            <v>17.907371001947624</v>
          </cell>
          <cell r="V191">
            <v>36.37130682515587</v>
          </cell>
          <cell r="W191">
            <v>11.31996919940817</v>
          </cell>
          <cell r="Y191">
            <v>37017</v>
          </cell>
          <cell r="Z191">
            <v>147.51409746658868</v>
          </cell>
          <cell r="AA191">
            <v>145.34619199589903</v>
          </cell>
          <cell r="AB191">
            <v>59.16483270788892</v>
          </cell>
        </row>
        <row r="192">
          <cell r="E192">
            <v>37018</v>
          </cell>
          <cell r="F192">
            <v>47.95010131145478</v>
          </cell>
          <cell r="G192">
            <v>46.145758812037563</v>
          </cell>
          <cell r="H192">
            <v>32.283049413845625</v>
          </cell>
          <cell r="J192">
            <v>37018</v>
          </cell>
          <cell r="K192">
            <v>41.305128946155158</v>
          </cell>
          <cell r="L192">
            <v>40.308695837796805</v>
          </cell>
          <cell r="M192">
            <v>19.911182296935536</v>
          </cell>
          <cell r="O192">
            <v>37018</v>
          </cell>
          <cell r="P192">
            <v>40.765391625331127</v>
          </cell>
          <cell r="Q192">
            <v>23.301377104479599</v>
          </cell>
          <cell r="R192">
            <v>-4.0066092896076109</v>
          </cell>
          <cell r="T192">
            <v>37018</v>
          </cell>
          <cell r="U192">
            <v>18.063617179276903</v>
          </cell>
          <cell r="V192">
            <v>37.410746825155869</v>
          </cell>
          <cell r="W192">
            <v>11.69021028671537</v>
          </cell>
          <cell r="Y192">
            <v>37018</v>
          </cell>
          <cell r="Z192">
            <v>148.08423906221796</v>
          </cell>
          <cell r="AA192">
            <v>147.16657857946984</v>
          </cell>
          <cell r="AB192">
            <v>59.877832707888921</v>
          </cell>
        </row>
        <row r="193">
          <cell r="E193">
            <v>37019</v>
          </cell>
          <cell r="F193">
            <v>48.325269889574777</v>
          </cell>
          <cell r="G193">
            <v>46.616966286910362</v>
          </cell>
          <cell r="H193">
            <v>32.698521106483625</v>
          </cell>
          <cell r="J193">
            <v>37019</v>
          </cell>
          <cell r="K193">
            <v>41.290885317924356</v>
          </cell>
          <cell r="L193">
            <v>40.489394345952803</v>
          </cell>
          <cell r="M193">
            <v>19.889630512580336</v>
          </cell>
          <cell r="O193">
            <v>37019</v>
          </cell>
          <cell r="P193">
            <v>40.982939356090725</v>
          </cell>
          <cell r="Q193">
            <v>23.385248402039998</v>
          </cell>
          <cell r="R193">
            <v>-4.0038872749380108</v>
          </cell>
          <cell r="T193">
            <v>37019</v>
          </cell>
          <cell r="U193">
            <v>18.184886429111142</v>
          </cell>
          <cell r="V193">
            <v>38.07519218547597</v>
          </cell>
          <cell r="W193">
            <v>12.07956836376297</v>
          </cell>
          <cell r="Y193">
            <v>37019</v>
          </cell>
          <cell r="Z193">
            <v>148.783980992701</v>
          </cell>
          <cell r="AA193">
            <v>148.56680122037912</v>
          </cell>
          <cell r="AB193">
            <v>60.663832707888922</v>
          </cell>
        </row>
        <row r="194">
          <cell r="E194">
            <v>37020</v>
          </cell>
          <cell r="F194">
            <v>48.505233677809578</v>
          </cell>
          <cell r="G194">
            <v>46.898243338095561</v>
          </cell>
          <cell r="H194">
            <v>33.014784313530022</v>
          </cell>
          <cell r="J194">
            <v>37020</v>
          </cell>
          <cell r="K194">
            <v>41.268474585641954</v>
          </cell>
          <cell r="L194">
            <v>40.651306030230003</v>
          </cell>
          <cell r="M194">
            <v>19.864039543344337</v>
          </cell>
          <cell r="O194">
            <v>37020</v>
          </cell>
          <cell r="P194">
            <v>41.157010834121927</v>
          </cell>
          <cell r="Q194">
            <v>23.278000236426799</v>
          </cell>
          <cell r="R194">
            <v>-3.9259398785780109</v>
          </cell>
          <cell r="T194">
            <v>37020</v>
          </cell>
          <cell r="U194">
            <v>18.334587547550502</v>
          </cell>
          <cell r="V194">
            <v>38.735311006842998</v>
          </cell>
          <cell r="W194">
            <v>12.47394872959257</v>
          </cell>
          <cell r="Y194">
            <v>37020</v>
          </cell>
          <cell r="Z194">
            <v>149.26530664512396</v>
          </cell>
          <cell r="AA194">
            <v>149.56286061159537</v>
          </cell>
          <cell r="AB194">
            <v>61.42683270788892</v>
          </cell>
        </row>
        <row r="195">
          <cell r="E195">
            <v>37021</v>
          </cell>
          <cell r="F195">
            <v>48.600658533275578</v>
          </cell>
          <cell r="G195">
            <v>47.116338025429158</v>
          </cell>
          <cell r="H195">
            <v>33.469199711363224</v>
          </cell>
          <cell r="J195">
            <v>37021</v>
          </cell>
          <cell r="K195">
            <v>41.179690604439557</v>
          </cell>
          <cell r="L195">
            <v>40.830339883105601</v>
          </cell>
          <cell r="M195">
            <v>19.892548096035537</v>
          </cell>
          <cell r="O195">
            <v>37021</v>
          </cell>
          <cell r="P195">
            <v>40.926894071831526</v>
          </cell>
          <cell r="Q195">
            <v>23.2485010557116</v>
          </cell>
          <cell r="R195">
            <v>-3.7335146000032107</v>
          </cell>
          <cell r="T195">
            <v>37021</v>
          </cell>
          <cell r="U195">
            <v>18.57572967881482</v>
          </cell>
          <cell r="V195">
            <v>39.404052246289361</v>
          </cell>
          <cell r="W195">
            <v>12.83159950049337</v>
          </cell>
          <cell r="Y195">
            <v>37021</v>
          </cell>
          <cell r="Z195">
            <v>149.28297288836148</v>
          </cell>
          <cell r="AA195">
            <v>150.59923121053572</v>
          </cell>
          <cell r="AB195">
            <v>62.459832707888921</v>
          </cell>
        </row>
        <row r="196">
          <cell r="E196">
            <v>37022</v>
          </cell>
          <cell r="F196">
            <v>48.64343910917038</v>
          </cell>
          <cell r="G196">
            <v>47.421640772974762</v>
          </cell>
          <cell r="H196">
            <v>33.917435653240823</v>
          </cell>
          <cell r="J196">
            <v>37022</v>
          </cell>
          <cell r="K196">
            <v>41.179577024548358</v>
          </cell>
          <cell r="L196">
            <v>40.958454451007604</v>
          </cell>
          <cell r="M196">
            <v>19.895227871593537</v>
          </cell>
          <cell r="O196">
            <v>37022</v>
          </cell>
          <cell r="P196">
            <v>40.56682416715033</v>
          </cell>
          <cell r="Q196">
            <v>23.095256583533999</v>
          </cell>
          <cell r="R196">
            <v>-3.3429882443176107</v>
          </cell>
          <cell r="T196">
            <v>37022</v>
          </cell>
          <cell r="U196">
            <v>18.576696659641062</v>
          </cell>
          <cell r="V196">
            <v>40.08170652607771</v>
          </cell>
          <cell r="W196">
            <v>13.330157427372169</v>
          </cell>
          <cell r="Y196">
            <v>37022</v>
          </cell>
          <cell r="Z196">
            <v>148.96653696051013</v>
          </cell>
          <cell r="AA196">
            <v>151.55705833359409</v>
          </cell>
          <cell r="AB196">
            <v>63.799832707888918</v>
          </cell>
        </row>
        <row r="197">
          <cell r="E197">
            <v>37023</v>
          </cell>
          <cell r="F197">
            <v>48.854708354917179</v>
          </cell>
          <cell r="G197">
            <v>47.511755768527159</v>
          </cell>
          <cell r="H197">
            <v>34.357149553906822</v>
          </cell>
          <cell r="J197">
            <v>37023</v>
          </cell>
          <cell r="K197">
            <v>41.179577024548358</v>
          </cell>
          <cell r="L197">
            <v>40.893955270292402</v>
          </cell>
          <cell r="M197">
            <v>19.895234970336737</v>
          </cell>
          <cell r="O197">
            <v>37023</v>
          </cell>
          <cell r="P197">
            <v>40.544278205399529</v>
          </cell>
          <cell r="Q197">
            <v>22.8508110080944</v>
          </cell>
          <cell r="R197">
            <v>-2.9638021308940106</v>
          </cell>
          <cell r="T197">
            <v>37023</v>
          </cell>
          <cell r="U197">
            <v>18.579760778050662</v>
          </cell>
          <cell r="V197">
            <v>40.865366053128113</v>
          </cell>
          <cell r="W197">
            <v>13.79525031453937</v>
          </cell>
          <cell r="Y197">
            <v>37023</v>
          </cell>
          <cell r="Z197">
            <v>149.15832436291572</v>
          </cell>
          <cell r="AA197">
            <v>152.12188810004207</v>
          </cell>
          <cell r="AB197">
            <v>65.083832707888917</v>
          </cell>
        </row>
        <row r="198">
          <cell r="E198">
            <v>37024</v>
          </cell>
          <cell r="F198">
            <v>48.984941897664378</v>
          </cell>
          <cell r="G198">
            <v>47.558848830915956</v>
          </cell>
          <cell r="H198">
            <v>34.64788568040602</v>
          </cell>
          <cell r="J198">
            <v>37024</v>
          </cell>
          <cell r="K198">
            <v>41.179577024548358</v>
          </cell>
          <cell r="L198">
            <v>40.986696800828803</v>
          </cell>
          <cell r="M198">
            <v>19.917525023984737</v>
          </cell>
          <cell r="O198">
            <v>37024</v>
          </cell>
          <cell r="P198">
            <v>40.274685332173931</v>
          </cell>
          <cell r="Q198">
            <v>22.621822945972799</v>
          </cell>
          <cell r="R198">
            <v>-2.5691975472400106</v>
          </cell>
          <cell r="T198">
            <v>37024</v>
          </cell>
          <cell r="U198">
            <v>18.688623171198824</v>
          </cell>
          <cell r="V198">
            <v>41.591666053128115</v>
          </cell>
          <cell r="W198">
            <v>14.22161955073817</v>
          </cell>
          <cell r="Y198">
            <v>37024</v>
          </cell>
          <cell r="Z198">
            <v>149.12782742558551</v>
          </cell>
          <cell r="AA198">
            <v>152.75903463084569</v>
          </cell>
          <cell r="AB198">
            <v>66.217832707888917</v>
          </cell>
        </row>
        <row r="199">
          <cell r="E199">
            <v>37025</v>
          </cell>
          <cell r="F199">
            <v>49.201457114635978</v>
          </cell>
          <cell r="G199">
            <v>47.686981145675958</v>
          </cell>
          <cell r="H199">
            <v>34.950476708049223</v>
          </cell>
          <cell r="J199">
            <v>37025</v>
          </cell>
          <cell r="K199">
            <v>41.272155283991161</v>
          </cell>
          <cell r="L199">
            <v>41.090796320485204</v>
          </cell>
          <cell r="M199">
            <v>19.917851566171937</v>
          </cell>
          <cell r="O199">
            <v>37025</v>
          </cell>
          <cell r="P199">
            <v>40.116265876203528</v>
          </cell>
          <cell r="Q199">
            <v>22.404835309230798</v>
          </cell>
          <cell r="R199">
            <v>-2.2282736596644108</v>
          </cell>
          <cell r="T199">
            <v>37025</v>
          </cell>
          <cell r="U199">
            <v>19.064919029738984</v>
          </cell>
          <cell r="V199">
            <v>42.215186053128114</v>
          </cell>
          <cell r="W199">
            <v>14.66177809333217</v>
          </cell>
          <cell r="Y199">
            <v>37025</v>
          </cell>
          <cell r="Z199">
            <v>149.65479730456966</v>
          </cell>
          <cell r="AA199">
            <v>153.39779882852008</v>
          </cell>
          <cell r="AB199">
            <v>67.30183270788892</v>
          </cell>
        </row>
        <row r="200">
          <cell r="E200">
            <v>37026</v>
          </cell>
          <cell r="F200">
            <v>49.423576789363977</v>
          </cell>
          <cell r="G200">
            <v>47.736849816655955</v>
          </cell>
          <cell r="H200">
            <v>35.230021665893624</v>
          </cell>
          <cell r="J200">
            <v>37026</v>
          </cell>
          <cell r="K200">
            <v>41.382565586352364</v>
          </cell>
          <cell r="L200">
            <v>41.204642414555202</v>
          </cell>
          <cell r="M200">
            <v>19.918341379452738</v>
          </cell>
          <cell r="O200">
            <v>37026</v>
          </cell>
          <cell r="P200">
            <v>39.846168992210728</v>
          </cell>
          <cell r="Q200">
            <v>22.188433318802797</v>
          </cell>
          <cell r="R200">
            <v>-1.8730351564260108</v>
          </cell>
          <cell r="T200">
            <v>37026</v>
          </cell>
          <cell r="U200">
            <v>19.344044451860263</v>
          </cell>
          <cell r="V200">
            <v>42.684560500890647</v>
          </cell>
          <cell r="W200">
            <v>15.08750481896857</v>
          </cell>
          <cell r="Y200">
            <v>37026</v>
          </cell>
          <cell r="Z200">
            <v>149.99635581978734</v>
          </cell>
          <cell r="AA200">
            <v>153.81448605090461</v>
          </cell>
          <cell r="AB200">
            <v>68.362832707888913</v>
          </cell>
        </row>
        <row r="201">
          <cell r="E201">
            <v>37027</v>
          </cell>
          <cell r="F201">
            <v>49.832794489242779</v>
          </cell>
          <cell r="G201">
            <v>47.848924774297558</v>
          </cell>
          <cell r="H201">
            <v>35.662235744368822</v>
          </cell>
          <cell r="J201">
            <v>37027</v>
          </cell>
          <cell r="K201">
            <v>41.471551881735962</v>
          </cell>
          <cell r="L201">
            <v>41.330272422337202</v>
          </cell>
          <cell r="M201">
            <v>19.895568611267137</v>
          </cell>
          <cell r="O201">
            <v>37027</v>
          </cell>
          <cell r="P201">
            <v>39.652479430651127</v>
          </cell>
          <cell r="Q201">
            <v>22.035401808921197</v>
          </cell>
          <cell r="R201">
            <v>-1.7820651156656109</v>
          </cell>
          <cell r="T201">
            <v>37027</v>
          </cell>
          <cell r="U201">
            <v>19.556409810973545</v>
          </cell>
          <cell r="V201">
            <v>43.213213578459033</v>
          </cell>
          <cell r="W201">
            <v>15.593093467918571</v>
          </cell>
          <cell r="Y201">
            <v>37027</v>
          </cell>
          <cell r="Z201">
            <v>150.51323561260341</v>
          </cell>
          <cell r="AA201">
            <v>154.42781258401499</v>
          </cell>
          <cell r="AB201">
            <v>69.368832707888913</v>
          </cell>
        </row>
        <row r="202">
          <cell r="E202">
            <v>37028</v>
          </cell>
          <cell r="F202">
            <v>50.395078839371578</v>
          </cell>
          <cell r="G202">
            <v>48.100710096858357</v>
          </cell>
          <cell r="H202">
            <v>36.161884333872422</v>
          </cell>
          <cell r="J202">
            <v>37028</v>
          </cell>
          <cell r="K202">
            <v>41.527984783715162</v>
          </cell>
          <cell r="L202">
            <v>41.444540891627604</v>
          </cell>
          <cell r="M202">
            <v>19.883603679603539</v>
          </cell>
          <cell r="O202">
            <v>37028</v>
          </cell>
          <cell r="P202">
            <v>39.489719093213928</v>
          </cell>
          <cell r="Q202">
            <v>21.960009253417997</v>
          </cell>
          <cell r="R202">
            <v>-1.3801168821712109</v>
          </cell>
          <cell r="T202">
            <v>37028</v>
          </cell>
          <cell r="U202">
            <v>19.770113215763626</v>
          </cell>
          <cell r="V202">
            <v>42.978861774374231</v>
          </cell>
          <cell r="W202">
            <v>16.090461576584172</v>
          </cell>
          <cell r="Y202">
            <v>37028</v>
          </cell>
          <cell r="Z202">
            <v>151.1828959320643</v>
          </cell>
          <cell r="AA202">
            <v>154.48412201627821</v>
          </cell>
          <cell r="AB202">
            <v>70.755832707888914</v>
          </cell>
        </row>
        <row r="203">
          <cell r="E203">
            <v>37029</v>
          </cell>
          <cell r="F203">
            <v>50.932219441085977</v>
          </cell>
          <cell r="G203">
            <v>48.452885845753556</v>
          </cell>
          <cell r="H203">
            <v>36.570757744706022</v>
          </cell>
          <cell r="J203">
            <v>37029</v>
          </cell>
          <cell r="K203">
            <v>41.52792602683116</v>
          </cell>
          <cell r="L203">
            <v>41.584819156002801</v>
          </cell>
          <cell r="M203">
            <v>20.09042556273554</v>
          </cell>
          <cell r="O203">
            <v>37029</v>
          </cell>
          <cell r="P203">
            <v>39.400072261365125</v>
          </cell>
          <cell r="Q203">
            <v>21.840501558298396</v>
          </cell>
          <cell r="R203">
            <v>-1.0013531439680108</v>
          </cell>
          <cell r="T203">
            <v>37029</v>
          </cell>
          <cell r="U203">
            <v>19.874669184607786</v>
          </cell>
          <cell r="V203">
            <v>42.732626674172629</v>
          </cell>
          <cell r="W203">
            <v>16.511002544415373</v>
          </cell>
          <cell r="Y203">
            <v>37029</v>
          </cell>
          <cell r="Z203">
            <v>151.73488691389005</v>
          </cell>
          <cell r="AA203">
            <v>154.61083323422736</v>
          </cell>
          <cell r="AB203">
            <v>72.170832707888934</v>
          </cell>
        </row>
        <row r="204">
          <cell r="E204">
            <v>37030</v>
          </cell>
          <cell r="F204">
            <v>51.226490741698775</v>
          </cell>
          <cell r="G204">
            <v>48.877277109222355</v>
          </cell>
          <cell r="H204">
            <v>36.944815369515219</v>
          </cell>
          <cell r="J204">
            <v>37030</v>
          </cell>
          <cell r="K204">
            <v>41.44908028610876</v>
          </cell>
          <cell r="L204">
            <v>41.704014153073999</v>
          </cell>
          <cell r="M204">
            <v>20.313397086647541</v>
          </cell>
          <cell r="O204">
            <v>37030</v>
          </cell>
          <cell r="P204">
            <v>39.178594669549128</v>
          </cell>
          <cell r="Q204">
            <v>21.663316574678795</v>
          </cell>
          <cell r="R204">
            <v>-0.62707581146721081</v>
          </cell>
          <cell r="T204">
            <v>37030</v>
          </cell>
          <cell r="U204">
            <v>20.162794061229228</v>
          </cell>
          <cell r="V204">
            <v>42.418605675154225</v>
          </cell>
          <cell r="W204">
            <v>16.965696063193374</v>
          </cell>
          <cell r="Y204">
            <v>37030</v>
          </cell>
          <cell r="Z204">
            <v>152.0169597585859</v>
          </cell>
          <cell r="AA204">
            <v>154.66321351212937</v>
          </cell>
          <cell r="AB204">
            <v>73.596832707888922</v>
          </cell>
        </row>
        <row r="205">
          <cell r="E205">
            <v>37031</v>
          </cell>
          <cell r="F205">
            <v>51.109258547122373</v>
          </cell>
          <cell r="G205">
            <v>49.377355172689555</v>
          </cell>
          <cell r="H205">
            <v>37.304334768250818</v>
          </cell>
          <cell r="J205">
            <v>37031</v>
          </cell>
          <cell r="K205">
            <v>41.350418403743561</v>
          </cell>
          <cell r="L205">
            <v>41.866227533937199</v>
          </cell>
          <cell r="M205">
            <v>20.551038163382341</v>
          </cell>
          <cell r="O205">
            <v>37031</v>
          </cell>
          <cell r="P205">
            <v>38.95188175462313</v>
          </cell>
          <cell r="Q205">
            <v>21.940135261786796</v>
          </cell>
          <cell r="R205">
            <v>-0.21731541108121077</v>
          </cell>
          <cell r="T205">
            <v>37031</v>
          </cell>
          <cell r="U205">
            <v>20.421050841711466</v>
          </cell>
          <cell r="V205">
            <v>42.518738842035908</v>
          </cell>
          <cell r="W205">
            <v>17.425775187336974</v>
          </cell>
          <cell r="Y205">
            <v>37031</v>
          </cell>
          <cell r="Z205">
            <v>151.83260954720052</v>
          </cell>
          <cell r="AA205">
            <v>155.70245681044946</v>
          </cell>
          <cell r="AB205">
            <v>75.063832707888935</v>
          </cell>
        </row>
        <row r="206">
          <cell r="E206">
            <v>37032</v>
          </cell>
          <cell r="F206">
            <v>51.365757435167971</v>
          </cell>
          <cell r="G206">
            <v>49.958312766805953</v>
          </cell>
          <cell r="H206">
            <v>37.674253825774422</v>
          </cell>
          <cell r="J206">
            <v>37032</v>
          </cell>
          <cell r="K206">
            <v>41.46759380837436</v>
          </cell>
          <cell r="L206">
            <v>41.920522271302396</v>
          </cell>
          <cell r="M206">
            <v>20.785892983411141</v>
          </cell>
          <cell r="O206">
            <v>37032</v>
          </cell>
          <cell r="P206">
            <v>39.062401734156332</v>
          </cell>
          <cell r="Q206">
            <v>21.807118658357595</v>
          </cell>
          <cell r="R206">
            <v>0.21546976287398928</v>
          </cell>
          <cell r="T206">
            <v>37032</v>
          </cell>
          <cell r="U206">
            <v>20.658273802471786</v>
          </cell>
          <cell r="V206">
            <v>42.616633775186628</v>
          </cell>
          <cell r="W206">
            <v>17.864216135829373</v>
          </cell>
          <cell r="Y206">
            <v>37032</v>
          </cell>
          <cell r="Z206">
            <v>152.55402678017046</v>
          </cell>
          <cell r="AA206">
            <v>156.30258747165257</v>
          </cell>
          <cell r="AB206">
            <v>76.539832707888934</v>
          </cell>
        </row>
        <row r="207">
          <cell r="E207">
            <v>37033</v>
          </cell>
          <cell r="F207">
            <v>51.929912304129971</v>
          </cell>
          <cell r="G207">
            <v>50.545861543983555</v>
          </cell>
          <cell r="H207">
            <v>37.978179417139224</v>
          </cell>
          <cell r="J207">
            <v>37033</v>
          </cell>
          <cell r="K207">
            <v>41.575356279521962</v>
          </cell>
          <cell r="L207">
            <v>41.995275586569996</v>
          </cell>
          <cell r="M207">
            <v>20.786961344262743</v>
          </cell>
          <cell r="O207">
            <v>37033</v>
          </cell>
          <cell r="P207">
            <v>39.220107059739931</v>
          </cell>
          <cell r="Q207">
            <v>21.599934385974795</v>
          </cell>
          <cell r="R207">
            <v>0.63198461741478928</v>
          </cell>
          <cell r="T207">
            <v>37033</v>
          </cell>
          <cell r="U207">
            <v>20.874967197897707</v>
          </cell>
          <cell r="V207">
            <v>42.668127063536225</v>
          </cell>
          <cell r="W207">
            <v>18.217707329072173</v>
          </cell>
          <cell r="Y207">
            <v>37033</v>
          </cell>
          <cell r="Z207">
            <v>153.60034284128957</v>
          </cell>
          <cell r="AA207">
            <v>156.80919858006459</v>
          </cell>
          <cell r="AB207">
            <v>77.614832707888922</v>
          </cell>
        </row>
        <row r="208">
          <cell r="E208">
            <v>37034</v>
          </cell>
          <cell r="F208">
            <v>52.432915049795568</v>
          </cell>
          <cell r="G208">
            <v>51.044253655940757</v>
          </cell>
          <cell r="H208">
            <v>38.308668505558423</v>
          </cell>
          <cell r="J208">
            <v>37034</v>
          </cell>
          <cell r="K208">
            <v>41.675924174436361</v>
          </cell>
          <cell r="L208">
            <v>42.045463700993999</v>
          </cell>
          <cell r="M208">
            <v>20.764479624548343</v>
          </cell>
          <cell r="O208">
            <v>37034</v>
          </cell>
          <cell r="P208">
            <v>39.549456446527934</v>
          </cell>
          <cell r="Q208">
            <v>21.393534524715594</v>
          </cell>
          <cell r="R208">
            <v>0.97759722487398926</v>
          </cell>
          <cell r="T208">
            <v>37034</v>
          </cell>
          <cell r="U208">
            <v>21.067159132214506</v>
          </cell>
          <cell r="V208">
            <v>42.729224951435427</v>
          </cell>
          <cell r="W208">
            <v>18.600087352908172</v>
          </cell>
          <cell r="Y208">
            <v>37034</v>
          </cell>
          <cell r="Z208">
            <v>154.72545480297435</v>
          </cell>
          <cell r="AA208">
            <v>157.21247683308579</v>
          </cell>
          <cell r="AB208">
            <v>78.650832707888924</v>
          </cell>
        </row>
        <row r="209">
          <cell r="E209">
            <v>37035</v>
          </cell>
          <cell r="F209">
            <v>52.742054668040765</v>
          </cell>
          <cell r="G209">
            <v>51.31205374316076</v>
          </cell>
          <cell r="H209">
            <v>38.263612782468023</v>
          </cell>
          <cell r="J209">
            <v>37035</v>
          </cell>
          <cell r="K209">
            <v>41.760097521930362</v>
          </cell>
          <cell r="L209">
            <v>42.165368572385198</v>
          </cell>
          <cell r="M209">
            <v>20.587415672910744</v>
          </cell>
          <cell r="O209">
            <v>37035</v>
          </cell>
          <cell r="P209">
            <v>39.879221109793136</v>
          </cell>
          <cell r="Q209">
            <v>21.224513095775993</v>
          </cell>
          <cell r="R209">
            <v>1.1080575740559893</v>
          </cell>
          <cell r="T209">
            <v>37035</v>
          </cell>
          <cell r="U209">
            <v>21.290172822603946</v>
          </cell>
          <cell r="V209">
            <v>42.801673729711425</v>
          </cell>
          <cell r="W209">
            <v>18.811746678454174</v>
          </cell>
          <cell r="Y209">
            <v>37035</v>
          </cell>
          <cell r="Z209">
            <v>155.67154612236823</v>
          </cell>
          <cell r="AA209">
            <v>157.50360914103337</v>
          </cell>
          <cell r="AB209">
            <v>78.770832707888928</v>
          </cell>
        </row>
        <row r="210">
          <cell r="E210">
            <v>37036</v>
          </cell>
          <cell r="F210">
            <v>53.099316666438767</v>
          </cell>
          <cell r="G210">
            <v>51.674022208300357</v>
          </cell>
          <cell r="H210">
            <v>38.71519933113602</v>
          </cell>
          <cell r="J210">
            <v>37036</v>
          </cell>
          <cell r="K210">
            <v>41.760605082069162</v>
          </cell>
          <cell r="L210">
            <v>42.108702854791197</v>
          </cell>
          <cell r="M210">
            <v>20.590272917048743</v>
          </cell>
          <cell r="O210">
            <v>37036</v>
          </cell>
          <cell r="P210">
            <v>39.755255403943934</v>
          </cell>
          <cell r="Q210">
            <v>21.039938320485195</v>
          </cell>
          <cell r="R210">
            <v>1.5305495703711893</v>
          </cell>
          <cell r="T210">
            <v>37036</v>
          </cell>
          <cell r="U210">
            <v>21.434643576153707</v>
          </cell>
          <cell r="V210">
            <v>42.912846152143423</v>
          </cell>
          <cell r="W210">
            <v>19.180810889332975</v>
          </cell>
          <cell r="Y210">
            <v>37036</v>
          </cell>
          <cell r="Z210">
            <v>156.04982072860557</v>
          </cell>
          <cell r="AA210">
            <v>157.73550953572018</v>
          </cell>
          <cell r="AB210">
            <v>80.016832707888923</v>
          </cell>
        </row>
        <row r="211">
          <cell r="E211">
            <v>37037</v>
          </cell>
          <cell r="F211">
            <v>53.294482413236366</v>
          </cell>
          <cell r="G211">
            <v>52.085369531139158</v>
          </cell>
          <cell r="H211">
            <v>39.296210165826423</v>
          </cell>
          <cell r="J211">
            <v>37037</v>
          </cell>
          <cell r="K211">
            <v>41.760605082069162</v>
          </cell>
          <cell r="L211">
            <v>42.173468238376394</v>
          </cell>
          <cell r="M211">
            <v>20.686027864073544</v>
          </cell>
          <cell r="O211">
            <v>37037</v>
          </cell>
          <cell r="P211">
            <v>39.396062194047936</v>
          </cell>
          <cell r="Q211">
            <v>20.920398681021194</v>
          </cell>
          <cell r="R211">
            <v>1.9004647251755893</v>
          </cell>
          <cell r="T211">
            <v>37037</v>
          </cell>
          <cell r="U211">
            <v>21.583509487589868</v>
          </cell>
          <cell r="V211">
            <v>43.017118596185021</v>
          </cell>
          <cell r="W211">
            <v>19.502129952813373</v>
          </cell>
          <cell r="Y211">
            <v>37037</v>
          </cell>
          <cell r="Z211">
            <v>156.03465917694334</v>
          </cell>
          <cell r="AA211">
            <v>158.19635504672175</v>
          </cell>
          <cell r="AB211">
            <v>81.384832707888933</v>
          </cell>
        </row>
        <row r="212">
          <cell r="E212">
            <v>37038</v>
          </cell>
          <cell r="F212">
            <v>53.692342123995168</v>
          </cell>
          <cell r="G212">
            <v>52.57631861085116</v>
          </cell>
          <cell r="H212">
            <v>39.94830781492162</v>
          </cell>
          <cell r="J212">
            <v>37038</v>
          </cell>
          <cell r="K212">
            <v>41.760605082069162</v>
          </cell>
          <cell r="L212">
            <v>42.290696883581191</v>
          </cell>
          <cell r="M212">
            <v>20.780717999618343</v>
          </cell>
          <cell r="O212">
            <v>37038</v>
          </cell>
          <cell r="P212">
            <v>39.223924416843538</v>
          </cell>
          <cell r="Q212">
            <v>20.833509710905595</v>
          </cell>
          <cell r="R212">
            <v>2.3236630464391892</v>
          </cell>
          <cell r="T212">
            <v>37038</v>
          </cell>
          <cell r="U212">
            <v>21.776176847059308</v>
          </cell>
          <cell r="V212">
            <v>43.149495674429744</v>
          </cell>
          <cell r="W212">
            <v>19.825143846909771</v>
          </cell>
          <cell r="Y212">
            <v>37038</v>
          </cell>
          <cell r="Z212">
            <v>156.45304846996717</v>
          </cell>
          <cell r="AA212">
            <v>158.8500208797677</v>
          </cell>
          <cell r="AB212">
            <v>82.877832707888928</v>
          </cell>
        </row>
        <row r="213">
          <cell r="E213">
            <v>37039</v>
          </cell>
          <cell r="F213">
            <v>54.306017825520371</v>
          </cell>
          <cell r="G213">
            <v>53.076446365520759</v>
          </cell>
          <cell r="H213">
            <v>40.517857728715619</v>
          </cell>
          <cell r="J213">
            <v>37039</v>
          </cell>
          <cell r="K213">
            <v>41.941747261675161</v>
          </cell>
          <cell r="L213">
            <v>42.442556747487188</v>
          </cell>
          <cell r="M213">
            <v>20.875436530135943</v>
          </cell>
          <cell r="O213">
            <v>37039</v>
          </cell>
          <cell r="P213">
            <v>39.29194067146674</v>
          </cell>
          <cell r="Q213">
            <v>20.700439866902396</v>
          </cell>
          <cell r="R213">
            <v>2.7617864752807892</v>
          </cell>
          <cell r="T213">
            <v>37039</v>
          </cell>
          <cell r="U213">
            <v>21.978184362553069</v>
          </cell>
          <cell r="V213">
            <v>43.26238599271614</v>
          </cell>
          <cell r="W213">
            <v>20.138751973756573</v>
          </cell>
          <cell r="Y213">
            <v>37039</v>
          </cell>
          <cell r="Z213">
            <v>157.51789012121534</v>
          </cell>
          <cell r="AA213">
            <v>159.48182897262649</v>
          </cell>
          <cell r="AB213">
            <v>84.293832707888924</v>
          </cell>
        </row>
        <row r="214">
          <cell r="E214">
            <v>37040</v>
          </cell>
          <cell r="F214">
            <v>54.916044773040774</v>
          </cell>
          <cell r="G214">
            <v>53.57158725309236</v>
          </cell>
          <cell r="H214">
            <v>40.906059599350819</v>
          </cell>
          <cell r="J214">
            <v>37040</v>
          </cell>
          <cell r="K214">
            <v>42.135699123385564</v>
          </cell>
          <cell r="L214">
            <v>42.571246313588389</v>
          </cell>
          <cell r="M214">
            <v>20.948298030340744</v>
          </cell>
          <cell r="O214">
            <v>37040</v>
          </cell>
          <cell r="P214">
            <v>39.601715273880743</v>
          </cell>
          <cell r="Q214">
            <v>20.587267800088796</v>
          </cell>
          <cell r="R214">
            <v>3.1744112185479891</v>
          </cell>
          <cell r="T214">
            <v>37040</v>
          </cell>
          <cell r="U214">
            <v>22.240383541388269</v>
          </cell>
          <cell r="V214">
            <v>43.394272547805741</v>
          </cell>
          <cell r="W214">
            <v>20.513063859649375</v>
          </cell>
          <cell r="Y214">
            <v>37040</v>
          </cell>
          <cell r="Z214">
            <v>158.89384271169536</v>
          </cell>
          <cell r="AA214">
            <v>160.1243739145753</v>
          </cell>
          <cell r="AB214">
            <v>85.541832707888915</v>
          </cell>
        </row>
        <row r="215">
          <cell r="E215">
            <v>37041</v>
          </cell>
          <cell r="F215">
            <v>55.426487001579972</v>
          </cell>
          <cell r="G215">
            <v>53.939241811535162</v>
          </cell>
          <cell r="H215">
            <v>41.235281562108817</v>
          </cell>
          <cell r="J215">
            <v>37041</v>
          </cell>
          <cell r="K215">
            <v>42.319109351443963</v>
          </cell>
          <cell r="L215">
            <v>42.678966192276789</v>
          </cell>
          <cell r="M215">
            <v>20.992370577497944</v>
          </cell>
          <cell r="O215">
            <v>37041</v>
          </cell>
          <cell r="P215">
            <v>39.548208143663139</v>
          </cell>
          <cell r="Q215">
            <v>20.433625798291995</v>
          </cell>
          <cell r="R215">
            <v>3.5095034885847891</v>
          </cell>
          <cell r="T215">
            <v>37041</v>
          </cell>
          <cell r="U215">
            <v>22.438754758076268</v>
          </cell>
          <cell r="V215">
            <v>43.564392933770542</v>
          </cell>
          <cell r="W215">
            <v>20.867677079697376</v>
          </cell>
          <cell r="Y215">
            <v>37041</v>
          </cell>
          <cell r="Z215">
            <v>159.73255925476334</v>
          </cell>
          <cell r="AA215">
            <v>160.61622673587448</v>
          </cell>
          <cell r="AB215">
            <v>86.604832707888932</v>
          </cell>
        </row>
        <row r="216">
          <cell r="E216">
            <v>37042</v>
          </cell>
          <cell r="F216">
            <v>55.755002639389573</v>
          </cell>
          <cell r="G216">
            <v>54.01926594362876</v>
          </cell>
          <cell r="H216">
            <v>41.510322367392817</v>
          </cell>
          <cell r="J216">
            <v>37042</v>
          </cell>
          <cell r="K216">
            <v>42.424128158344764</v>
          </cell>
          <cell r="L216">
            <v>42.58165307111959</v>
          </cell>
          <cell r="M216">
            <v>21.051251102970344</v>
          </cell>
          <cell r="O216">
            <v>37042</v>
          </cell>
          <cell r="P216">
            <v>39.413299725171136</v>
          </cell>
          <cell r="Q216">
            <v>20.171000341517196</v>
          </cell>
          <cell r="R216">
            <v>3.9402229282687893</v>
          </cell>
          <cell r="T216">
            <v>37042</v>
          </cell>
          <cell r="U216">
            <v>22.686855832916269</v>
          </cell>
          <cell r="V216">
            <v>43.657683622081741</v>
          </cell>
          <cell r="W216">
            <v>21.188036309256976</v>
          </cell>
          <cell r="Y216">
            <v>37042</v>
          </cell>
          <cell r="Z216">
            <v>160.27928635582174</v>
          </cell>
          <cell r="AA216">
            <v>160.42960297834728</v>
          </cell>
          <cell r="AB216">
            <v>87.689832707888925</v>
          </cell>
        </row>
        <row r="217">
          <cell r="E217">
            <v>37043</v>
          </cell>
          <cell r="F217">
            <v>55.823707825450775</v>
          </cell>
          <cell r="G217">
            <v>53.816870126881959</v>
          </cell>
          <cell r="H217">
            <v>41.872358270592819</v>
          </cell>
          <cell r="J217">
            <v>37043</v>
          </cell>
          <cell r="K217">
            <v>42.424163652060763</v>
          </cell>
          <cell r="L217">
            <v>42.343156595829193</v>
          </cell>
          <cell r="M217">
            <v>21.397520697523145</v>
          </cell>
          <cell r="O217">
            <v>37043</v>
          </cell>
          <cell r="P217">
            <v>39.161723462187133</v>
          </cell>
          <cell r="Q217">
            <v>19.923839496803595</v>
          </cell>
          <cell r="R217">
            <v>4.3511333250531896</v>
          </cell>
          <cell r="T217">
            <v>37043</v>
          </cell>
          <cell r="U217">
            <v>22.787346417530991</v>
          </cell>
          <cell r="V217">
            <v>43.729798759427339</v>
          </cell>
          <cell r="W217">
            <v>21.490820414719774</v>
          </cell>
          <cell r="Y217">
            <v>37043</v>
          </cell>
          <cell r="Z217">
            <v>160.19694135722966</v>
          </cell>
          <cell r="AA217">
            <v>159.81366497894209</v>
          </cell>
          <cell r="AB217">
            <v>89.111832707888937</v>
          </cell>
        </row>
        <row r="218">
          <cell r="E218">
            <v>37044</v>
          </cell>
          <cell r="F218">
            <v>56.023658125165177</v>
          </cell>
          <cell r="G218">
            <v>53.702871409833158</v>
          </cell>
          <cell r="H218">
            <v>42.292958805192818</v>
          </cell>
          <cell r="J218">
            <v>37044</v>
          </cell>
          <cell r="K218">
            <v>42.428356315221166</v>
          </cell>
          <cell r="L218">
            <v>42.270429971745195</v>
          </cell>
          <cell r="M218">
            <v>21.683312549383544</v>
          </cell>
          <cell r="O218">
            <v>37044</v>
          </cell>
          <cell r="P218">
            <v>38.964001814489933</v>
          </cell>
          <cell r="Q218">
            <v>19.760851999583995</v>
          </cell>
          <cell r="R218">
            <v>4.7614509767803899</v>
          </cell>
          <cell r="T218">
            <v>37044</v>
          </cell>
          <cell r="U218">
            <v>23.038335261104752</v>
          </cell>
          <cell r="V218">
            <v>43.874846384409736</v>
          </cell>
          <cell r="W218">
            <v>21.822110376532173</v>
          </cell>
          <cell r="Y218">
            <v>37044</v>
          </cell>
          <cell r="Z218">
            <v>160.45435151598102</v>
          </cell>
          <cell r="AA218">
            <v>159.60899976557209</v>
          </cell>
          <cell r="AB218">
            <v>90.559832707888916</v>
          </cell>
        </row>
        <row r="219">
          <cell r="E219">
            <v>37045</v>
          </cell>
          <cell r="F219">
            <v>56.422316444533976</v>
          </cell>
          <cell r="G219">
            <v>53.930332888819159</v>
          </cell>
          <cell r="H219">
            <v>42.768574599592817</v>
          </cell>
          <cell r="J219">
            <v>37045</v>
          </cell>
          <cell r="K219">
            <v>42.584542863107565</v>
          </cell>
          <cell r="L219">
            <v>42.143603825733997</v>
          </cell>
          <cell r="M219">
            <v>21.997297059862746</v>
          </cell>
          <cell r="O219">
            <v>37045</v>
          </cell>
          <cell r="P219">
            <v>39.276956653857532</v>
          </cell>
          <cell r="Q219">
            <v>19.708178971692394</v>
          </cell>
          <cell r="R219">
            <v>5.19299742004719</v>
          </cell>
          <cell r="T219">
            <v>37045</v>
          </cell>
          <cell r="U219">
            <v>23.233215965210032</v>
          </cell>
          <cell r="V219">
            <v>43.993621560808933</v>
          </cell>
          <cell r="W219">
            <v>22.195963628386174</v>
          </cell>
          <cell r="Y219">
            <v>37045</v>
          </cell>
          <cell r="Z219">
            <v>161.51703192670911</v>
          </cell>
          <cell r="AA219">
            <v>159.77573724705448</v>
          </cell>
          <cell r="AB219">
            <v>92.154832707888929</v>
          </cell>
        </row>
        <row r="220">
          <cell r="E220">
            <v>37046</v>
          </cell>
          <cell r="F220">
            <v>56.505212018251974</v>
          </cell>
          <cell r="G220">
            <v>54.199563372793961</v>
          </cell>
          <cell r="H220">
            <v>43.388135159230821</v>
          </cell>
          <cell r="J220">
            <v>37046</v>
          </cell>
          <cell r="K220">
            <v>42.475953388377164</v>
          </cell>
          <cell r="L220">
            <v>41.987754468149596</v>
          </cell>
          <cell r="M220">
            <v>22.295121281447145</v>
          </cell>
          <cell r="O220">
            <v>37046</v>
          </cell>
          <cell r="P220">
            <v>39.152220734371134</v>
          </cell>
          <cell r="Q220">
            <v>19.767265007369993</v>
          </cell>
          <cell r="R220">
            <v>5.62611268556119</v>
          </cell>
          <cell r="T220">
            <v>37046</v>
          </cell>
          <cell r="U220">
            <v>23.385441414390833</v>
          </cell>
          <cell r="V220">
            <v>44.054343215318532</v>
          </cell>
          <cell r="W220">
            <v>22.573463581649776</v>
          </cell>
          <cell r="Y220">
            <v>37046</v>
          </cell>
          <cell r="Z220">
            <v>161.51882755539111</v>
          </cell>
          <cell r="AA220">
            <v>160.00892606363209</v>
          </cell>
          <cell r="AB220">
            <v>93.882832707888923</v>
          </cell>
        </row>
        <row r="221">
          <cell r="E221">
            <v>37047</v>
          </cell>
          <cell r="F221">
            <v>56.388821024744772</v>
          </cell>
          <cell r="G221">
            <v>54.387935622349161</v>
          </cell>
          <cell r="H221">
            <v>43.847462887358418</v>
          </cell>
          <cell r="J221">
            <v>37047</v>
          </cell>
          <cell r="K221">
            <v>42.358831224320362</v>
          </cell>
          <cell r="L221">
            <v>41.895126517504394</v>
          </cell>
          <cell r="M221">
            <v>22.604701021770744</v>
          </cell>
          <cell r="O221">
            <v>37047</v>
          </cell>
          <cell r="P221">
            <v>39.032216127227535</v>
          </cell>
          <cell r="Q221">
            <v>19.762260040066394</v>
          </cell>
          <cell r="R221">
            <v>6.0576981719155905</v>
          </cell>
          <cell r="T221">
            <v>37047</v>
          </cell>
          <cell r="U221">
            <v>23.501889197843632</v>
          </cell>
          <cell r="V221">
            <v>44.138746277143333</v>
          </cell>
          <cell r="W221">
            <v>22.948970626844176</v>
          </cell>
          <cell r="Y221">
            <v>37047</v>
          </cell>
          <cell r="Z221">
            <v>161.28175757413629</v>
          </cell>
          <cell r="AA221">
            <v>160.18406845706329</v>
          </cell>
          <cell r="AB221">
            <v>95.458832707888931</v>
          </cell>
        </row>
        <row r="222">
          <cell r="E222">
            <v>37048</v>
          </cell>
          <cell r="F222">
            <v>56.264458142623972</v>
          </cell>
          <cell r="G222">
            <v>54.437680065323164</v>
          </cell>
          <cell r="H222">
            <v>44.647171802554418</v>
          </cell>
          <cell r="J222">
            <v>37048</v>
          </cell>
          <cell r="K222">
            <v>42.222954180729161</v>
          </cell>
          <cell r="L222">
            <v>41.826158677944797</v>
          </cell>
          <cell r="M222">
            <v>22.940982684641146</v>
          </cell>
          <cell r="O222">
            <v>37048</v>
          </cell>
          <cell r="P222">
            <v>38.923324602563532</v>
          </cell>
          <cell r="Q222">
            <v>19.571307044010393</v>
          </cell>
          <cell r="R222">
            <v>6.4818406260247903</v>
          </cell>
          <cell r="T222">
            <v>37048</v>
          </cell>
          <cell r="U222">
            <v>23.65580467874603</v>
          </cell>
          <cell r="V222">
            <v>44.017186403763333</v>
          </cell>
          <cell r="W222">
            <v>23.328837594668574</v>
          </cell>
          <cell r="Y222">
            <v>37048</v>
          </cell>
          <cell r="Z222">
            <v>161.06654160466269</v>
          </cell>
          <cell r="AA222">
            <v>159.85233219104168</v>
          </cell>
          <cell r="AB222">
            <v>97.398832707888928</v>
          </cell>
        </row>
        <row r="223">
          <cell r="E223">
            <v>37049</v>
          </cell>
          <cell r="F223">
            <v>56.453781623767973</v>
          </cell>
          <cell r="G223">
            <v>54.398384972339564</v>
          </cell>
          <cell r="H223">
            <v>45.163637314698818</v>
          </cell>
          <cell r="J223">
            <v>37049</v>
          </cell>
          <cell r="K223">
            <v>42.10821009564436</v>
          </cell>
          <cell r="L223">
            <v>41.670429998994798</v>
          </cell>
          <cell r="M223">
            <v>23.227711570603944</v>
          </cell>
          <cell r="O223">
            <v>37049</v>
          </cell>
          <cell r="P223">
            <v>38.727803565258334</v>
          </cell>
          <cell r="Q223">
            <v>19.363796229440393</v>
          </cell>
          <cell r="R223">
            <v>6.9161165360519901</v>
          </cell>
          <cell r="T223">
            <v>37049</v>
          </cell>
          <cell r="U223">
            <v>23.893264617736431</v>
          </cell>
          <cell r="V223">
            <v>43.86552076047213</v>
          </cell>
          <cell r="W223">
            <v>23.694367286534174</v>
          </cell>
          <cell r="Y223">
            <v>37049</v>
          </cell>
          <cell r="Z223">
            <v>161.18305990240711</v>
          </cell>
          <cell r="AA223">
            <v>159.29813196124687</v>
          </cell>
          <cell r="AB223">
            <v>99.001832707888923</v>
          </cell>
        </row>
        <row r="224">
          <cell r="E224">
            <v>37050</v>
          </cell>
          <cell r="F224">
            <v>56.550278389457176</v>
          </cell>
          <cell r="G224">
            <v>54.261904535576363</v>
          </cell>
          <cell r="H224">
            <v>45.529630767232817</v>
          </cell>
          <cell r="J224">
            <v>37050</v>
          </cell>
          <cell r="K224">
            <v>41.939320346801559</v>
          </cell>
          <cell r="L224">
            <v>41.522889720325999</v>
          </cell>
          <cell r="M224">
            <v>23.488980814079945</v>
          </cell>
          <cell r="O224">
            <v>37050</v>
          </cell>
          <cell r="P224">
            <v>38.437510756861535</v>
          </cell>
          <cell r="Q224">
            <v>19.582646579577194</v>
          </cell>
          <cell r="R224">
            <v>7.3343705826767902</v>
          </cell>
          <cell r="T224">
            <v>37050</v>
          </cell>
          <cell r="U224">
            <v>24.077310517457391</v>
          </cell>
          <cell r="V224">
            <v>43.738084689718526</v>
          </cell>
          <cell r="W224">
            <v>24.024850543899372</v>
          </cell>
          <cell r="Y224">
            <v>37050</v>
          </cell>
          <cell r="Z224">
            <v>161.00442001057766</v>
          </cell>
          <cell r="AA224">
            <v>159.10552552519806</v>
          </cell>
          <cell r="AB224">
            <v>100.37783270788893</v>
          </cell>
        </row>
        <row r="225">
          <cell r="E225">
            <v>37051</v>
          </cell>
          <cell r="F225">
            <v>56.557898890282374</v>
          </cell>
          <cell r="G225">
            <v>54.298015842234761</v>
          </cell>
          <cell r="H225">
            <v>45.839881338788814</v>
          </cell>
          <cell r="J225">
            <v>37051</v>
          </cell>
          <cell r="K225">
            <v>41.818844026582759</v>
          </cell>
          <cell r="L225">
            <v>41.404415245689599</v>
          </cell>
          <cell r="M225">
            <v>23.750147125779545</v>
          </cell>
          <cell r="O225">
            <v>37051</v>
          </cell>
          <cell r="P225">
            <v>38.225683906425935</v>
          </cell>
          <cell r="Q225">
            <v>19.386060730791993</v>
          </cell>
          <cell r="R225">
            <v>7.7109692042039901</v>
          </cell>
          <cell r="T225">
            <v>37051</v>
          </cell>
          <cell r="U225">
            <v>24.22534892504747</v>
          </cell>
          <cell r="V225">
            <v>43.632972604332927</v>
          </cell>
          <cell r="W225">
            <v>24.346835039116574</v>
          </cell>
          <cell r="Y225">
            <v>37051</v>
          </cell>
          <cell r="Z225">
            <v>160.82777574833852</v>
          </cell>
          <cell r="AA225">
            <v>158.72146442304927</v>
          </cell>
          <cell r="AB225">
            <v>101.64783270788892</v>
          </cell>
        </row>
        <row r="226">
          <cell r="E226">
            <v>37052</v>
          </cell>
          <cell r="F226">
            <v>56.458679756575975</v>
          </cell>
          <cell r="G226">
            <v>54.529094130881163</v>
          </cell>
          <cell r="H226">
            <v>46.161053326758015</v>
          </cell>
          <cell r="J226">
            <v>37052</v>
          </cell>
          <cell r="K226">
            <v>41.707695454928761</v>
          </cell>
          <cell r="L226">
            <v>41.377148973058397</v>
          </cell>
          <cell r="M226">
            <v>24.005283055130747</v>
          </cell>
          <cell r="O226">
            <v>37052</v>
          </cell>
          <cell r="P226">
            <v>38.214442693221137</v>
          </cell>
          <cell r="Q226">
            <v>19.248195685757192</v>
          </cell>
          <cell r="R226">
            <v>8.0588427613723894</v>
          </cell>
          <cell r="T226">
            <v>37052</v>
          </cell>
          <cell r="U226">
            <v>24.416410329603949</v>
          </cell>
          <cell r="V226">
            <v>43.759073683714526</v>
          </cell>
          <cell r="W226">
            <v>24.686653564627772</v>
          </cell>
          <cell r="Y226">
            <v>37052</v>
          </cell>
          <cell r="Z226">
            <v>160.79722823432982</v>
          </cell>
          <cell r="AA226">
            <v>158.91351247341129</v>
          </cell>
          <cell r="AB226">
            <v>102.91183270788892</v>
          </cell>
        </row>
        <row r="227">
          <cell r="E227">
            <v>37053</v>
          </cell>
          <cell r="F227">
            <v>56.470158424330378</v>
          </cell>
          <cell r="G227">
            <v>54.830677136989962</v>
          </cell>
          <cell r="H227">
            <v>46.530919143707614</v>
          </cell>
          <cell r="J227">
            <v>37053</v>
          </cell>
          <cell r="K227">
            <v>41.687712492820758</v>
          </cell>
          <cell r="L227">
            <v>41.377102831227596</v>
          </cell>
          <cell r="M227">
            <v>24.264685329145145</v>
          </cell>
          <cell r="O227">
            <v>37053</v>
          </cell>
          <cell r="P227">
            <v>38.436515872770734</v>
          </cell>
          <cell r="Q227">
            <v>19.116073523971192</v>
          </cell>
          <cell r="R227">
            <v>8.4585939338463891</v>
          </cell>
          <cell r="T227">
            <v>37053</v>
          </cell>
          <cell r="U227">
            <v>24.416410329603949</v>
          </cell>
          <cell r="V227">
            <v>43.916253060825724</v>
          </cell>
          <cell r="W227">
            <v>25.037634301189772</v>
          </cell>
          <cell r="Y227">
            <v>37053</v>
          </cell>
          <cell r="Z227">
            <v>161.01079711952582</v>
          </cell>
          <cell r="AA227">
            <v>159.24010655301447</v>
          </cell>
          <cell r="AB227">
            <v>104.29183270788891</v>
          </cell>
        </row>
        <row r="228">
          <cell r="E228">
            <v>37054</v>
          </cell>
          <cell r="F228">
            <v>56.677789564187179</v>
          </cell>
          <cell r="G228">
            <v>55.054266251560364</v>
          </cell>
          <cell r="H228">
            <v>46.810183701195612</v>
          </cell>
          <cell r="J228">
            <v>37054</v>
          </cell>
          <cell r="K228">
            <v>41.687712492820758</v>
          </cell>
          <cell r="L228">
            <v>41.377102831227596</v>
          </cell>
          <cell r="M228">
            <v>24.500541071965145</v>
          </cell>
          <cell r="O228">
            <v>37054</v>
          </cell>
          <cell r="P228">
            <v>38.741388793005136</v>
          </cell>
          <cell r="Q228">
            <v>18.961057915365192</v>
          </cell>
          <cell r="R228">
            <v>8.8603185569299896</v>
          </cell>
          <cell r="T228">
            <v>37054</v>
          </cell>
          <cell r="U228">
            <v>24.51968000618027</v>
          </cell>
          <cell r="V228">
            <v>43.913476457411328</v>
          </cell>
          <cell r="W228">
            <v>25.357789377798174</v>
          </cell>
          <cell r="Y228">
            <v>37054</v>
          </cell>
          <cell r="Z228">
            <v>161.62657085619335</v>
          </cell>
          <cell r="AA228">
            <v>159.30590345556448</v>
          </cell>
          <cell r="AB228">
            <v>105.52883270788892</v>
          </cell>
        </row>
        <row r="229">
          <cell r="E229">
            <v>37055</v>
          </cell>
          <cell r="F229">
            <v>56.966892979750376</v>
          </cell>
          <cell r="G229">
            <v>55.322655534465966</v>
          </cell>
          <cell r="H229">
            <v>47.055597901734409</v>
          </cell>
          <cell r="J229">
            <v>37055</v>
          </cell>
          <cell r="K229">
            <v>41.739444583890759</v>
          </cell>
          <cell r="L229">
            <v>41.377102831227596</v>
          </cell>
          <cell r="M229">
            <v>24.714245186629544</v>
          </cell>
          <cell r="O229">
            <v>37055</v>
          </cell>
          <cell r="P229">
            <v>39.057357048861135</v>
          </cell>
          <cell r="Q229">
            <v>18.80425342347279</v>
          </cell>
          <cell r="R229">
            <v>9.2595373236639897</v>
          </cell>
          <cell r="T229">
            <v>37055</v>
          </cell>
          <cell r="U229">
            <v>24.608950976206192</v>
          </cell>
          <cell r="V229">
            <v>43.90911683426333</v>
          </cell>
          <cell r="W229">
            <v>25.665452295860973</v>
          </cell>
          <cell r="Y229">
            <v>37055</v>
          </cell>
          <cell r="Z229">
            <v>162.37264558870845</v>
          </cell>
          <cell r="AA229">
            <v>159.41312862342966</v>
          </cell>
          <cell r="AB229">
            <v>106.69483270788891</v>
          </cell>
        </row>
        <row r="230">
          <cell r="E230">
            <v>37056</v>
          </cell>
          <cell r="F230">
            <v>57.423949110053975</v>
          </cell>
          <cell r="G230">
            <v>55.836583245916366</v>
          </cell>
          <cell r="H230">
            <v>47.527344881090407</v>
          </cell>
          <cell r="J230">
            <v>37056</v>
          </cell>
          <cell r="K230">
            <v>41.92077133081996</v>
          </cell>
          <cell r="L230">
            <v>41.377102831227596</v>
          </cell>
          <cell r="M230">
            <v>24.904548294335143</v>
          </cell>
          <cell r="O230">
            <v>37056</v>
          </cell>
          <cell r="P230">
            <v>39.391881419441937</v>
          </cell>
          <cell r="Q230">
            <v>18.84647994405039</v>
          </cell>
          <cell r="R230">
            <v>9.6457760384567894</v>
          </cell>
          <cell r="T230">
            <v>37056</v>
          </cell>
          <cell r="U230">
            <v>24.700373581453551</v>
          </cell>
          <cell r="V230">
            <v>43.977235379187327</v>
          </cell>
          <cell r="W230">
            <v>25.965163494006575</v>
          </cell>
          <cell r="Y230">
            <v>37056</v>
          </cell>
          <cell r="Z230">
            <v>163.43697544176942</v>
          </cell>
          <cell r="AA230">
            <v>160.03740140038167</v>
          </cell>
          <cell r="AB230">
            <v>108.04283270788892</v>
          </cell>
        </row>
        <row r="231">
          <cell r="E231">
            <v>37057</v>
          </cell>
          <cell r="F231">
            <v>57.650974016333173</v>
          </cell>
          <cell r="G231">
            <v>56.389067781057562</v>
          </cell>
          <cell r="H231">
            <v>48.127394545043209</v>
          </cell>
          <cell r="J231">
            <v>37057</v>
          </cell>
          <cell r="K231">
            <v>41.920895558825961</v>
          </cell>
          <cell r="L231">
            <v>41.377102831227596</v>
          </cell>
          <cell r="M231">
            <v>25.148571141206745</v>
          </cell>
          <cell r="O231">
            <v>37057</v>
          </cell>
          <cell r="P231">
            <v>39.619480970572738</v>
          </cell>
          <cell r="Q231">
            <v>18.719241717585991</v>
          </cell>
          <cell r="R231">
            <v>10.040866886019989</v>
          </cell>
          <cell r="T231">
            <v>37057</v>
          </cell>
          <cell r="U231">
            <v>24.748976736455152</v>
          </cell>
          <cell r="V231">
            <v>44.000035547522529</v>
          </cell>
          <cell r="W231">
            <v>26.291000135618976</v>
          </cell>
          <cell r="Y231">
            <v>37057</v>
          </cell>
          <cell r="Z231">
            <v>163.94032728218701</v>
          </cell>
          <cell r="AA231">
            <v>160.48544787739365</v>
          </cell>
          <cell r="AB231">
            <v>109.60783270788892</v>
          </cell>
        </row>
        <row r="232">
          <cell r="E232">
            <v>37058</v>
          </cell>
          <cell r="F232">
            <v>57.593239937887574</v>
          </cell>
          <cell r="G232">
            <v>56.971750369771563</v>
          </cell>
          <cell r="H232">
            <v>48.643948791477612</v>
          </cell>
          <cell r="J232">
            <v>37058</v>
          </cell>
          <cell r="K232">
            <v>41.920895558825961</v>
          </cell>
          <cell r="L232">
            <v>41.354819876322793</v>
          </cell>
          <cell r="M232">
            <v>25.388444772677946</v>
          </cell>
          <cell r="O232">
            <v>37058</v>
          </cell>
          <cell r="P232">
            <v>39.479255593423936</v>
          </cell>
          <cell r="Q232">
            <v>18.524458949573592</v>
          </cell>
          <cell r="R232">
            <v>10.417813345963989</v>
          </cell>
          <cell r="T232">
            <v>37058</v>
          </cell>
          <cell r="U232">
            <v>24.751279429881713</v>
          </cell>
          <cell r="V232">
            <v>44.03478290066333</v>
          </cell>
          <cell r="W232">
            <v>26.604625797769376</v>
          </cell>
          <cell r="Y232">
            <v>37058</v>
          </cell>
          <cell r="Z232">
            <v>163.74467052001918</v>
          </cell>
          <cell r="AA232">
            <v>160.88581209633128</v>
          </cell>
          <cell r="AB232">
            <v>111.05483270788892</v>
          </cell>
        </row>
        <row r="233">
          <cell r="E233">
            <v>37059</v>
          </cell>
          <cell r="F233">
            <v>57.423658061582778</v>
          </cell>
          <cell r="G233">
            <v>57.472375036465166</v>
          </cell>
          <cell r="H233">
            <v>49.15237497694801</v>
          </cell>
          <cell r="J233">
            <v>37059</v>
          </cell>
          <cell r="K233">
            <v>41.920895558825961</v>
          </cell>
          <cell r="L233">
            <v>41.471718429968796</v>
          </cell>
          <cell r="M233">
            <v>25.609595468959146</v>
          </cell>
          <cell r="O233">
            <v>37059</v>
          </cell>
          <cell r="P233">
            <v>39.392980664595136</v>
          </cell>
          <cell r="Q233">
            <v>18.505700167319993</v>
          </cell>
          <cell r="R233">
            <v>10.789627414574388</v>
          </cell>
          <cell r="T233">
            <v>37059</v>
          </cell>
          <cell r="U233">
            <v>24.806135762202352</v>
          </cell>
          <cell r="V233">
            <v>44.077668253008611</v>
          </cell>
          <cell r="W233">
            <v>26.914234847407375</v>
          </cell>
          <cell r="Y233">
            <v>37059</v>
          </cell>
          <cell r="Z233">
            <v>163.54367004720623</v>
          </cell>
          <cell r="AA233">
            <v>161.52746188676258</v>
          </cell>
          <cell r="AB233">
            <v>112.46583270788892</v>
          </cell>
        </row>
        <row r="234">
          <cell r="E234">
            <v>37060</v>
          </cell>
          <cell r="F234">
            <v>57.187823614992375</v>
          </cell>
          <cell r="G234">
            <v>58.010175821297167</v>
          </cell>
          <cell r="H234">
            <v>49.475012855388009</v>
          </cell>
          <cell r="J234">
            <v>37060</v>
          </cell>
          <cell r="K234">
            <v>41.920895558825961</v>
          </cell>
          <cell r="L234">
            <v>41.594384712464795</v>
          </cell>
          <cell r="M234">
            <v>25.860564436051945</v>
          </cell>
          <cell r="O234">
            <v>37060</v>
          </cell>
          <cell r="P234">
            <v>39.320076218583537</v>
          </cell>
          <cell r="Q234">
            <v>18.404340409191192</v>
          </cell>
          <cell r="R234">
            <v>11.176927391475589</v>
          </cell>
          <cell r="T234">
            <v>37060</v>
          </cell>
          <cell r="U234">
            <v>24.893952894580913</v>
          </cell>
          <cell r="V234">
            <v>44.122651283969489</v>
          </cell>
          <cell r="W234">
            <v>27.192328024973374</v>
          </cell>
          <cell r="Y234">
            <v>37060</v>
          </cell>
          <cell r="Z234">
            <v>163.3227482869828</v>
          </cell>
          <cell r="AA234">
            <v>162.13155222692265</v>
          </cell>
          <cell r="AB234">
            <v>113.70483270788893</v>
          </cell>
        </row>
        <row r="235">
          <cell r="E235">
            <v>37061</v>
          </cell>
          <cell r="F235">
            <v>57.140744750089972</v>
          </cell>
          <cell r="G235">
            <v>58.40655899347037</v>
          </cell>
          <cell r="H235">
            <v>49.542628384368008</v>
          </cell>
          <cell r="J235">
            <v>37061</v>
          </cell>
          <cell r="K235">
            <v>41.920895558825961</v>
          </cell>
          <cell r="L235">
            <v>41.717828307341193</v>
          </cell>
          <cell r="M235">
            <v>26.113911482116745</v>
          </cell>
          <cell r="O235">
            <v>37061</v>
          </cell>
          <cell r="P235">
            <v>39.146710358805535</v>
          </cell>
          <cell r="Q235">
            <v>18.308872607918392</v>
          </cell>
          <cell r="R235">
            <v>11.54724007589919</v>
          </cell>
          <cell r="T235">
            <v>37061</v>
          </cell>
          <cell r="U235">
            <v>24.981412250302192</v>
          </cell>
          <cell r="V235">
            <v>44.18690811259269</v>
          </cell>
          <cell r="W235">
            <v>27.439052765504975</v>
          </cell>
          <cell r="Y235">
            <v>37061</v>
          </cell>
          <cell r="Z235">
            <v>163.18976291802366</v>
          </cell>
          <cell r="AA235">
            <v>162.62016802132263</v>
          </cell>
          <cell r="AB235">
            <v>114.64283270788891</v>
          </cell>
        </row>
        <row r="236">
          <cell r="E236">
            <v>37062</v>
          </cell>
          <cell r="F236">
            <v>57.057973404377975</v>
          </cell>
          <cell r="G236">
            <v>58.752260688567169</v>
          </cell>
          <cell r="H236">
            <v>49.689178388360411</v>
          </cell>
          <cell r="J236">
            <v>37062</v>
          </cell>
          <cell r="K236">
            <v>41.81111704460956</v>
          </cell>
          <cell r="L236">
            <v>41.648037013570395</v>
          </cell>
          <cell r="M236">
            <v>26.342707524824345</v>
          </cell>
          <cell r="O236">
            <v>37062</v>
          </cell>
          <cell r="P236">
            <v>38.920788953746332</v>
          </cell>
          <cell r="Q236">
            <v>18.129291798468792</v>
          </cell>
          <cell r="R236">
            <v>11.910134573678789</v>
          </cell>
          <cell r="T236">
            <v>37062</v>
          </cell>
          <cell r="U236">
            <v>25.068943286272432</v>
          </cell>
          <cell r="V236">
            <v>44.203390399479886</v>
          </cell>
          <cell r="W236">
            <v>27.701812221025374</v>
          </cell>
          <cell r="Y236">
            <v>37062</v>
          </cell>
          <cell r="Z236">
            <v>162.8588226890063</v>
          </cell>
          <cell r="AA236">
            <v>162.73297990008624</v>
          </cell>
          <cell r="AB236">
            <v>115.64383270788892</v>
          </cell>
        </row>
        <row r="237">
          <cell r="E237">
            <v>37063</v>
          </cell>
          <cell r="F237">
            <v>57.032535058120779</v>
          </cell>
          <cell r="G237">
            <v>59.34872903657557</v>
          </cell>
          <cell r="H237">
            <v>49.862004390307611</v>
          </cell>
          <cell r="J237">
            <v>37063</v>
          </cell>
          <cell r="K237">
            <v>41.791538710863961</v>
          </cell>
          <cell r="L237">
            <v>41.771083078827594</v>
          </cell>
          <cell r="M237">
            <v>26.579408018085143</v>
          </cell>
          <cell r="O237">
            <v>37063</v>
          </cell>
          <cell r="P237">
            <v>38.726251092374333</v>
          </cell>
          <cell r="Q237">
            <v>18.402557564605193</v>
          </cell>
          <cell r="R237">
            <v>12.277614859565588</v>
          </cell>
          <cell r="T237">
            <v>37063</v>
          </cell>
          <cell r="U237">
            <v>25.161474185571951</v>
          </cell>
          <cell r="V237">
            <v>44.264239831367085</v>
          </cell>
          <cell r="W237">
            <v>27.992805439930574</v>
          </cell>
          <cell r="Y237">
            <v>37063</v>
          </cell>
          <cell r="Z237">
            <v>162.71179904693102</v>
          </cell>
          <cell r="AA237">
            <v>163.78660951137545</v>
          </cell>
          <cell r="AB237">
            <v>116.71183270788893</v>
          </cell>
        </row>
        <row r="238">
          <cell r="E238">
            <v>37064</v>
          </cell>
          <cell r="F238">
            <v>56.960547803134865</v>
          </cell>
          <cell r="G238">
            <v>59.792482122122372</v>
          </cell>
          <cell r="H238">
            <v>50.066639860534011</v>
          </cell>
          <cell r="J238">
            <v>37064</v>
          </cell>
          <cell r="K238">
            <v>41.791538710863961</v>
          </cell>
          <cell r="L238">
            <v>41.886831636075193</v>
          </cell>
          <cell r="M238">
            <v>26.811430439577144</v>
          </cell>
          <cell r="O238">
            <v>37064</v>
          </cell>
          <cell r="P238">
            <v>38.400314994458839</v>
          </cell>
          <cell r="Q238">
            <v>18.188231956563193</v>
          </cell>
          <cell r="R238">
            <v>12.653624285407188</v>
          </cell>
          <cell r="T238">
            <v>37064</v>
          </cell>
          <cell r="U238">
            <v>25.240660166056458</v>
          </cell>
          <cell r="V238">
            <v>44.285783522155889</v>
          </cell>
          <cell r="W238">
            <v>28.338138122370573</v>
          </cell>
          <cell r="Y238">
            <v>37064</v>
          </cell>
          <cell r="Z238">
            <v>162.39306167451412</v>
          </cell>
          <cell r="AA238">
            <v>164.15332923691665</v>
          </cell>
          <cell r="AB238">
            <v>117.86983270788892</v>
          </cell>
        </row>
        <row r="239">
          <cell r="E239">
            <v>37065</v>
          </cell>
          <cell r="F239">
            <v>57.118136352803262</v>
          </cell>
          <cell r="G239">
            <v>60.011932669407173</v>
          </cell>
          <cell r="H239">
            <v>50.277131793900409</v>
          </cell>
          <cell r="J239">
            <v>37065</v>
          </cell>
          <cell r="K239">
            <v>41.778161129303562</v>
          </cell>
          <cell r="L239">
            <v>41.962788188315194</v>
          </cell>
          <cell r="M239">
            <v>27.041309040622743</v>
          </cell>
          <cell r="O239">
            <v>37065</v>
          </cell>
          <cell r="P239">
            <v>38.114788992120836</v>
          </cell>
          <cell r="Q239">
            <v>17.957834793916394</v>
          </cell>
          <cell r="R239">
            <v>13.024795917757988</v>
          </cell>
          <cell r="T239">
            <v>37065</v>
          </cell>
          <cell r="U239">
            <v>25.303816248208456</v>
          </cell>
          <cell r="V239">
            <v>44.285924502196686</v>
          </cell>
          <cell r="W239">
            <v>28.671595955607774</v>
          </cell>
          <cell r="Y239">
            <v>37065</v>
          </cell>
          <cell r="Z239">
            <v>162.3149027224361</v>
          </cell>
          <cell r="AA239">
            <v>164.21848015383546</v>
          </cell>
          <cell r="AB239">
            <v>119.01483270788891</v>
          </cell>
        </row>
        <row r="240">
          <cell r="E240">
            <v>37066</v>
          </cell>
          <cell r="F240">
            <v>57.542208172828062</v>
          </cell>
          <cell r="G240">
            <v>60.417473220308374</v>
          </cell>
          <cell r="H240">
            <v>50.531376830980008</v>
          </cell>
          <cell r="J240">
            <v>37066</v>
          </cell>
          <cell r="K240">
            <v>41.778143382445563</v>
          </cell>
          <cell r="L240">
            <v>42.153385893863593</v>
          </cell>
          <cell r="M240">
            <v>27.279610300475142</v>
          </cell>
          <cell r="O240">
            <v>37066</v>
          </cell>
          <cell r="P240">
            <v>38.000924797845236</v>
          </cell>
          <cell r="Q240">
            <v>18.165252618129593</v>
          </cell>
          <cell r="R240">
            <v>13.393979902012788</v>
          </cell>
          <cell r="T240">
            <v>37066</v>
          </cell>
          <cell r="U240">
            <v>25.389760538869577</v>
          </cell>
          <cell r="V240">
            <v>44.362699254578764</v>
          </cell>
          <cell r="W240">
            <v>29.004865674420973</v>
          </cell>
          <cell r="Y240">
            <v>37066</v>
          </cell>
          <cell r="Z240">
            <v>162.71103689198844</v>
          </cell>
          <cell r="AA240">
            <v>165.09881098688032</v>
          </cell>
          <cell r="AB240">
            <v>120.20983270788891</v>
          </cell>
        </row>
        <row r="241">
          <cell r="E241">
            <v>37067</v>
          </cell>
          <cell r="F241">
            <v>58.031982410540465</v>
          </cell>
          <cell r="G241">
            <v>60.868772269876771</v>
          </cell>
          <cell r="H241">
            <v>50.63019133632401</v>
          </cell>
          <cell r="J241">
            <v>37067</v>
          </cell>
          <cell r="K241">
            <v>41.869674577266366</v>
          </cell>
          <cell r="L241">
            <v>42.344214308565995</v>
          </cell>
          <cell r="M241">
            <v>27.50922624802234</v>
          </cell>
          <cell r="O241">
            <v>37067</v>
          </cell>
          <cell r="P241">
            <v>38.214039363476438</v>
          </cell>
          <cell r="Q241">
            <v>18.391961276988791</v>
          </cell>
          <cell r="R241">
            <v>13.768455999323187</v>
          </cell>
          <cell r="T241">
            <v>37067</v>
          </cell>
          <cell r="U241">
            <v>25.617775009950858</v>
          </cell>
          <cell r="V241">
            <v>44.427424600253161</v>
          </cell>
          <cell r="W241">
            <v>29.303959124219372</v>
          </cell>
          <cell r="Y241">
            <v>37067</v>
          </cell>
          <cell r="Z241">
            <v>163.73347136123414</v>
          </cell>
          <cell r="AA241">
            <v>166.03237245568471</v>
          </cell>
          <cell r="AB241">
            <v>121.2118327078889</v>
          </cell>
        </row>
        <row r="242">
          <cell r="E242">
            <v>37068</v>
          </cell>
          <cell r="F242">
            <v>58.543734357200066</v>
          </cell>
          <cell r="G242">
            <v>61.310970730662774</v>
          </cell>
          <cell r="H242">
            <v>50.526730703555607</v>
          </cell>
          <cell r="J242">
            <v>37068</v>
          </cell>
          <cell r="K242">
            <v>41.969440314199169</v>
          </cell>
          <cell r="L242">
            <v>42.537410154125595</v>
          </cell>
          <cell r="M242">
            <v>27.70703272729034</v>
          </cell>
          <cell r="O242">
            <v>37068</v>
          </cell>
          <cell r="P242">
            <v>38.402744900614437</v>
          </cell>
          <cell r="Q242">
            <v>18.553162733598391</v>
          </cell>
          <cell r="R242">
            <v>14.154531443022387</v>
          </cell>
          <cell r="T242">
            <v>37068</v>
          </cell>
          <cell r="U242">
            <v>25.731573542441417</v>
          </cell>
          <cell r="V242">
            <v>44.504601141500359</v>
          </cell>
          <cell r="W242">
            <v>29.641537834020571</v>
          </cell>
          <cell r="Y242">
            <v>37068</v>
          </cell>
          <cell r="Z242">
            <v>164.6474931144551</v>
          </cell>
          <cell r="AA242">
            <v>166.90614475988713</v>
          </cell>
          <cell r="AB242">
            <v>122.02983270788891</v>
          </cell>
        </row>
        <row r="243">
          <cell r="E243">
            <v>37069</v>
          </cell>
          <cell r="F243">
            <v>58.960785520200069</v>
          </cell>
          <cell r="G243">
            <v>61.833207521028775</v>
          </cell>
          <cell r="H243">
            <v>50.46800989980521</v>
          </cell>
          <cell r="J243">
            <v>37069</v>
          </cell>
          <cell r="K243">
            <v>42.06418014094637</v>
          </cell>
          <cell r="L243">
            <v>42.675423919419998</v>
          </cell>
          <cell r="M243">
            <v>27.91667281147274</v>
          </cell>
          <cell r="O243">
            <v>37069</v>
          </cell>
          <cell r="P243">
            <v>38.557433260338037</v>
          </cell>
          <cell r="Q243">
            <v>18.506505890568793</v>
          </cell>
          <cell r="R243">
            <v>14.540454263742788</v>
          </cell>
          <cell r="T243">
            <v>37069</v>
          </cell>
          <cell r="U243">
            <v>25.836023103711497</v>
          </cell>
          <cell r="V243">
            <v>44.55062839758596</v>
          </cell>
          <cell r="W243">
            <v>29.950695732868173</v>
          </cell>
          <cell r="Y243">
            <v>37069</v>
          </cell>
          <cell r="Z243">
            <v>165.41842202519598</v>
          </cell>
          <cell r="AA243">
            <v>167.56576572860354</v>
          </cell>
          <cell r="AB243">
            <v>122.8758327078889</v>
          </cell>
        </row>
        <row r="244">
          <cell r="E244">
            <v>37070</v>
          </cell>
          <cell r="F244">
            <v>59.323204755532871</v>
          </cell>
          <cell r="G244">
            <v>62.357950167744377</v>
          </cell>
          <cell r="H244">
            <v>50.926137940332012</v>
          </cell>
          <cell r="J244">
            <v>37070</v>
          </cell>
          <cell r="K244">
            <v>42.143941619541572</v>
          </cell>
          <cell r="L244">
            <v>42.821093679255597</v>
          </cell>
          <cell r="M244">
            <v>28.16330799584194</v>
          </cell>
          <cell r="O244">
            <v>37070</v>
          </cell>
          <cell r="P244">
            <v>38.534024801288439</v>
          </cell>
          <cell r="Q244">
            <v>18.446805106909192</v>
          </cell>
          <cell r="R244">
            <v>14.910156456251189</v>
          </cell>
          <cell r="T244">
            <v>37070</v>
          </cell>
          <cell r="U244">
            <v>25.956569692003338</v>
          </cell>
          <cell r="V244">
            <v>44.576090594621164</v>
          </cell>
          <cell r="W244">
            <v>30.263230315463773</v>
          </cell>
          <cell r="Y244">
            <v>37070</v>
          </cell>
          <cell r="Z244">
            <v>165.95774086836622</v>
          </cell>
          <cell r="AA244">
            <v>168.20193954853033</v>
          </cell>
          <cell r="AB244">
            <v>124.26283270788892</v>
          </cell>
        </row>
        <row r="245">
          <cell r="E245">
            <v>37071</v>
          </cell>
          <cell r="F245">
            <v>59.680882030408071</v>
          </cell>
          <cell r="G245">
            <v>62.660619281562781</v>
          </cell>
          <cell r="H245">
            <v>51.482423852456812</v>
          </cell>
          <cell r="J245">
            <v>37071</v>
          </cell>
          <cell r="K245">
            <v>42.201523075008375</v>
          </cell>
          <cell r="L245">
            <v>42.786387923750794</v>
          </cell>
          <cell r="M245">
            <v>28.407735471075942</v>
          </cell>
          <cell r="O245">
            <v>37071</v>
          </cell>
          <cell r="P245">
            <v>38.431458256815638</v>
          </cell>
          <cell r="Q245">
            <v>18.235666834563993</v>
          </cell>
          <cell r="R245">
            <v>15.269686149753989</v>
          </cell>
          <cell r="T245">
            <v>37071</v>
          </cell>
          <cell r="U245">
            <v>25.969308445917257</v>
          </cell>
          <cell r="V245">
            <v>44.591075046693163</v>
          </cell>
          <cell r="W245">
            <v>30.579987234602171</v>
          </cell>
          <cell r="Y245">
            <v>37071</v>
          </cell>
          <cell r="Z245">
            <v>166.28317180814935</v>
          </cell>
          <cell r="AA245">
            <v>168.27374908657075</v>
          </cell>
          <cell r="AB245">
            <v>125.73983270788892</v>
          </cell>
        </row>
        <row r="246">
          <cell r="E246">
            <v>37072</v>
          </cell>
          <cell r="F246">
            <v>59.974120463885271</v>
          </cell>
          <cell r="G246">
            <v>62.970621397106783</v>
          </cell>
          <cell r="H246">
            <v>51.850145848960011</v>
          </cell>
          <cell r="J246">
            <v>37072</v>
          </cell>
          <cell r="K246">
            <v>42.253035105039174</v>
          </cell>
          <cell r="L246">
            <v>42.786366627521197</v>
          </cell>
          <cell r="M246">
            <v>28.608132991611942</v>
          </cell>
          <cell r="O246">
            <v>37072</v>
          </cell>
          <cell r="P246">
            <v>38.76020779980324</v>
          </cell>
          <cell r="Q246">
            <v>18.142449334885594</v>
          </cell>
          <cell r="R246">
            <v>15.626482827124789</v>
          </cell>
          <cell r="T246">
            <v>37072</v>
          </cell>
          <cell r="U246">
            <v>26.078508430327815</v>
          </cell>
          <cell r="V246">
            <v>44.593558611989963</v>
          </cell>
          <cell r="W246">
            <v>30.901071040192171</v>
          </cell>
          <cell r="Y246">
            <v>37072</v>
          </cell>
          <cell r="Z246">
            <v>167.06587179905551</v>
          </cell>
          <cell r="AA246">
            <v>168.49299597150355</v>
          </cell>
          <cell r="AB246">
            <v>126.98583270788892</v>
          </cell>
        </row>
        <row r="247">
          <cell r="E247">
            <v>37073</v>
          </cell>
          <cell r="F247">
            <v>60.19990309010447</v>
          </cell>
          <cell r="G247">
            <v>63.379012093402785</v>
          </cell>
          <cell r="H247">
            <v>52.261060148463613</v>
          </cell>
          <cell r="J247">
            <v>37073</v>
          </cell>
          <cell r="K247">
            <v>42.303177077632377</v>
          </cell>
          <cell r="L247">
            <v>42.8938415995692</v>
          </cell>
          <cell r="M247">
            <v>28.832527813535542</v>
          </cell>
          <cell r="O247">
            <v>37073</v>
          </cell>
          <cell r="P247">
            <v>39.016212971848837</v>
          </cell>
          <cell r="Q247">
            <v>18.083642992869194</v>
          </cell>
          <cell r="R247">
            <v>15.98554045420479</v>
          </cell>
          <cell r="T247">
            <v>37073</v>
          </cell>
          <cell r="U247">
            <v>26.210672831225416</v>
          </cell>
          <cell r="V247">
            <v>44.61456350816988</v>
          </cell>
          <cell r="W247">
            <v>31.229704291684971</v>
          </cell>
          <cell r="Y247">
            <v>37073</v>
          </cell>
          <cell r="Z247">
            <v>167.72996597081109</v>
          </cell>
          <cell r="AA247">
            <v>168.97106019401107</v>
          </cell>
          <cell r="AB247">
            <v>128.30883270788894</v>
          </cell>
        </row>
        <row r="248">
          <cell r="E248">
            <v>37074</v>
          </cell>
          <cell r="F248">
            <v>60.385141244536868</v>
          </cell>
          <cell r="G248">
            <v>63.925224888926785</v>
          </cell>
          <cell r="H248">
            <v>52.795858164922016</v>
          </cell>
          <cell r="J248">
            <v>37074</v>
          </cell>
          <cell r="K248">
            <v>42.354209942497178</v>
          </cell>
          <cell r="L248">
            <v>43.027773587523598</v>
          </cell>
          <cell r="M248">
            <v>29.094624060594342</v>
          </cell>
          <cell r="O248">
            <v>37074</v>
          </cell>
          <cell r="P248">
            <v>39.012105995560034</v>
          </cell>
          <cell r="Q248">
            <v>17.976955627968795</v>
          </cell>
          <cell r="R248">
            <v>16.205569195712791</v>
          </cell>
          <cell r="T248">
            <v>37074</v>
          </cell>
          <cell r="U248">
            <v>26.375888980462218</v>
          </cell>
          <cell r="V248">
            <v>44.620844901078677</v>
          </cell>
          <cell r="W248">
            <v>31.543781286659772</v>
          </cell>
          <cell r="Y248">
            <v>37074</v>
          </cell>
          <cell r="Z248">
            <v>168.1273461630563</v>
          </cell>
          <cell r="AA248">
            <v>169.55079900549785</v>
          </cell>
          <cell r="AB248">
            <v>129.63983270788893</v>
          </cell>
        </row>
        <row r="249">
          <cell r="E249">
            <v>37075</v>
          </cell>
          <cell r="F249">
            <v>60.721823986398071</v>
          </cell>
          <cell r="G249">
            <v>64.478287971638778</v>
          </cell>
          <cell r="H249">
            <v>53.266998201734417</v>
          </cell>
          <cell r="J249">
            <v>37075</v>
          </cell>
          <cell r="K249">
            <v>42.406339563186378</v>
          </cell>
          <cell r="L249">
            <v>43.150450518134399</v>
          </cell>
          <cell r="M249">
            <v>29.321343720915941</v>
          </cell>
          <cell r="O249">
            <v>37075</v>
          </cell>
          <cell r="P249">
            <v>39.088001855135232</v>
          </cell>
          <cell r="Q249">
            <v>17.878783205536795</v>
          </cell>
          <cell r="R249">
            <v>16.568612767099591</v>
          </cell>
          <cell r="T249">
            <v>37075</v>
          </cell>
          <cell r="U249">
            <v>26.561387658770059</v>
          </cell>
          <cell r="V249">
            <v>44.636574721186676</v>
          </cell>
          <cell r="W249">
            <v>31.887878018138974</v>
          </cell>
          <cell r="Y249">
            <v>37075</v>
          </cell>
          <cell r="Z249">
            <v>168.77755306348973</v>
          </cell>
          <cell r="AA249">
            <v>170.14409641649667</v>
          </cell>
          <cell r="AB249">
            <v>131.04483270788893</v>
          </cell>
        </row>
        <row r="250">
          <cell r="E250">
            <v>37076</v>
          </cell>
          <cell r="F250">
            <v>61.009518301436074</v>
          </cell>
          <cell r="G250">
            <v>65.073315274777585</v>
          </cell>
          <cell r="H250">
            <v>53.755689881108815</v>
          </cell>
          <cell r="J250">
            <v>37076</v>
          </cell>
          <cell r="K250">
            <v>42.455281848178778</v>
          </cell>
          <cell r="L250">
            <v>43.248800055798796</v>
          </cell>
          <cell r="M250">
            <v>29.585133018227943</v>
          </cell>
          <cell r="O250">
            <v>37076</v>
          </cell>
          <cell r="P250">
            <v>39.211590620899635</v>
          </cell>
          <cell r="Q250">
            <v>17.723512042175596</v>
          </cell>
          <cell r="R250">
            <v>16.91831780001359</v>
          </cell>
          <cell r="T250">
            <v>37076</v>
          </cell>
          <cell r="U250">
            <v>26.750446780862539</v>
          </cell>
          <cell r="V250">
            <v>44.85182103958028</v>
          </cell>
          <cell r="W250">
            <v>32.198692008538572</v>
          </cell>
          <cell r="Y250">
            <v>37076</v>
          </cell>
          <cell r="Z250">
            <v>169.42683755137705</v>
          </cell>
          <cell r="AA250">
            <v>170.89744841233227</v>
          </cell>
          <cell r="AB250">
            <v>132.45783270788891</v>
          </cell>
        </row>
        <row r="251">
          <cell r="E251">
            <v>37077</v>
          </cell>
          <cell r="F251">
            <v>61.502802867660876</v>
          </cell>
          <cell r="G251">
            <v>65.62291062143639</v>
          </cell>
          <cell r="H251">
            <v>53.822570690167616</v>
          </cell>
          <cell r="J251">
            <v>37077</v>
          </cell>
          <cell r="K251">
            <v>42.502133553298776</v>
          </cell>
          <cell r="L251">
            <v>43.334297318899594</v>
          </cell>
          <cell r="M251">
            <v>29.754725542647542</v>
          </cell>
          <cell r="O251">
            <v>37077</v>
          </cell>
          <cell r="P251">
            <v>39.569058129502835</v>
          </cell>
          <cell r="Q251">
            <v>17.650618244278796</v>
          </cell>
          <cell r="R251">
            <v>17.282096091321591</v>
          </cell>
          <cell r="T251">
            <v>37077</v>
          </cell>
          <cell r="U251">
            <v>26.85219770898734</v>
          </cell>
          <cell r="V251">
            <v>45.093635820061081</v>
          </cell>
          <cell r="W251">
            <v>32.499440383752173</v>
          </cell>
          <cell r="Y251">
            <v>37077</v>
          </cell>
          <cell r="Z251">
            <v>170.42619225944981</v>
          </cell>
          <cell r="AA251">
            <v>171.70146200467588</v>
          </cell>
          <cell r="AB251">
            <v>133.35883270788892</v>
          </cell>
        </row>
        <row r="252">
          <cell r="E252">
            <v>37078</v>
          </cell>
          <cell r="F252">
            <v>62.059940628969677</v>
          </cell>
          <cell r="G252">
            <v>66.178468912383195</v>
          </cell>
          <cell r="H252">
            <v>54.192653018784817</v>
          </cell>
          <cell r="J252">
            <v>37078</v>
          </cell>
          <cell r="K252">
            <v>42.446486505353974</v>
          </cell>
          <cell r="L252">
            <v>43.334300868271193</v>
          </cell>
          <cell r="M252">
            <v>29.95460485492994</v>
          </cell>
          <cell r="O252">
            <v>37078</v>
          </cell>
          <cell r="P252">
            <v>39.920981519666839</v>
          </cell>
          <cell r="Q252">
            <v>17.672159027171595</v>
          </cell>
          <cell r="R252">
            <v>17.63240451740759</v>
          </cell>
          <cell r="T252">
            <v>37078</v>
          </cell>
          <cell r="U252">
            <v>26.942403860520141</v>
          </cell>
          <cell r="V252">
            <v>45.310512139424283</v>
          </cell>
          <cell r="W252">
            <v>32.805170316766571</v>
          </cell>
          <cell r="Y252">
            <v>37078</v>
          </cell>
          <cell r="Z252">
            <v>171.36981251451064</v>
          </cell>
          <cell r="AA252">
            <v>172.49544094725024</v>
          </cell>
          <cell r="AB252">
            <v>134.58483270788892</v>
          </cell>
        </row>
        <row r="253">
          <cell r="E253">
            <v>37079</v>
          </cell>
          <cell r="F253">
            <v>62.458911293039279</v>
          </cell>
          <cell r="G253">
            <v>66.702952454971992</v>
          </cell>
          <cell r="H253">
            <v>54.453407603378814</v>
          </cell>
          <cell r="J253">
            <v>37079</v>
          </cell>
          <cell r="K253">
            <v>42.348793601435574</v>
          </cell>
          <cell r="L253">
            <v>43.376641322087593</v>
          </cell>
          <cell r="M253">
            <v>30.15573354601554</v>
          </cell>
          <cell r="O253">
            <v>37079</v>
          </cell>
          <cell r="P253">
            <v>39.956048957727241</v>
          </cell>
          <cell r="Q253">
            <v>17.551128651635594</v>
          </cell>
          <cell r="R253">
            <v>17.991920013423989</v>
          </cell>
          <cell r="T253">
            <v>37079</v>
          </cell>
          <cell r="U253">
            <v>27.039975384812301</v>
          </cell>
          <cell r="V253">
            <v>45.534864146613884</v>
          </cell>
          <cell r="W253">
            <v>33.086771545070569</v>
          </cell>
          <cell r="Y253">
            <v>37079</v>
          </cell>
          <cell r="Z253">
            <v>171.80372923701441</v>
          </cell>
          <cell r="AA253">
            <v>173.16558657530908</v>
          </cell>
          <cell r="AB253">
            <v>135.6878327078889</v>
          </cell>
        </row>
        <row r="254">
          <cell r="E254">
            <v>37080</v>
          </cell>
          <cell r="F254">
            <v>62.685094998249276</v>
          </cell>
          <cell r="G254">
            <v>67.209270313711997</v>
          </cell>
          <cell r="H254">
            <v>54.910115895265612</v>
          </cell>
          <cell r="J254">
            <v>37080</v>
          </cell>
          <cell r="K254">
            <v>42.255090191195571</v>
          </cell>
          <cell r="L254">
            <v>43.434946849360792</v>
          </cell>
          <cell r="M254">
            <v>30.386389459441538</v>
          </cell>
          <cell r="O254">
            <v>37080</v>
          </cell>
          <cell r="P254">
            <v>40.03075222844484</v>
          </cell>
          <cell r="Q254">
            <v>17.673471587968393</v>
          </cell>
          <cell r="R254">
            <v>18.343559453859989</v>
          </cell>
          <cell r="T254">
            <v>37080</v>
          </cell>
          <cell r="U254">
            <v>27.152334827162061</v>
          </cell>
          <cell r="V254">
            <v>45.678931501921888</v>
          </cell>
          <cell r="W254">
            <v>33.36476789932177</v>
          </cell>
          <cell r="Y254">
            <v>37080</v>
          </cell>
          <cell r="Z254">
            <v>172.12327224505174</v>
          </cell>
          <cell r="AA254">
            <v>173.99662025296306</v>
          </cell>
          <cell r="AB254">
            <v>137.00483270788891</v>
          </cell>
        </row>
        <row r="255">
          <cell r="E255">
            <v>37081</v>
          </cell>
          <cell r="F255">
            <v>62.788995753096074</v>
          </cell>
          <cell r="G255">
            <v>67.730995994567593</v>
          </cell>
          <cell r="H255">
            <v>55.197125181584809</v>
          </cell>
          <cell r="J255">
            <v>37081</v>
          </cell>
          <cell r="K255">
            <v>42.192007209748773</v>
          </cell>
          <cell r="L255">
            <v>43.497976590233591</v>
          </cell>
          <cell r="M255">
            <v>30.624747509239537</v>
          </cell>
          <cell r="O255">
            <v>37081</v>
          </cell>
          <cell r="P255">
            <v>40.100507675152038</v>
          </cell>
          <cell r="Q255">
            <v>17.735279991663194</v>
          </cell>
          <cell r="R255">
            <v>18.667559937646789</v>
          </cell>
          <cell r="T255">
            <v>37081</v>
          </cell>
          <cell r="U255">
            <v>27.263766827162062</v>
          </cell>
          <cell r="V255">
            <v>45.865803851075491</v>
          </cell>
          <cell r="W255">
            <v>33.630400079417768</v>
          </cell>
          <cell r="Y255">
            <v>37081</v>
          </cell>
          <cell r="Z255">
            <v>172.34527746515897</v>
          </cell>
          <cell r="AA255">
            <v>174.83005642753989</v>
          </cell>
          <cell r="AB255">
            <v>138.11983270788892</v>
          </cell>
        </row>
        <row r="256">
          <cell r="E256">
            <v>37082</v>
          </cell>
          <cell r="F256">
            <v>62.863702926532874</v>
          </cell>
          <cell r="G256">
            <v>68.24497694659199</v>
          </cell>
          <cell r="H256">
            <v>55.319266157084009</v>
          </cell>
          <cell r="J256">
            <v>37082</v>
          </cell>
          <cell r="K256">
            <v>42.111365486996775</v>
          </cell>
          <cell r="L256">
            <v>43.560509419082393</v>
          </cell>
          <cell r="M256">
            <v>30.856567616550336</v>
          </cell>
          <cell r="O256">
            <v>37082</v>
          </cell>
          <cell r="P256">
            <v>40.14690115798804</v>
          </cell>
          <cell r="Q256">
            <v>17.663021531282794</v>
          </cell>
          <cell r="R256">
            <v>18.99264652914319</v>
          </cell>
          <cell r="T256">
            <v>37082</v>
          </cell>
          <cell r="U256">
            <v>27.332262827162062</v>
          </cell>
          <cell r="V256">
            <v>46.062776289329094</v>
          </cell>
          <cell r="W256">
            <v>33.861352405111369</v>
          </cell>
          <cell r="Y256">
            <v>37082</v>
          </cell>
          <cell r="Z256">
            <v>172.45423239867975</v>
          </cell>
          <cell r="AA256">
            <v>175.53128418628626</v>
          </cell>
          <cell r="AB256">
            <v>139.02983270788891</v>
          </cell>
        </row>
        <row r="257">
          <cell r="E257">
            <v>37083</v>
          </cell>
          <cell r="F257">
            <v>63.218420025493671</v>
          </cell>
          <cell r="G257">
            <v>68.666670687644796</v>
          </cell>
          <cell r="H257">
            <v>55.218790545831212</v>
          </cell>
          <cell r="J257">
            <v>37083</v>
          </cell>
          <cell r="K257">
            <v>42.106218898176778</v>
          </cell>
          <cell r="L257">
            <v>43.560609419082397</v>
          </cell>
          <cell r="M257">
            <v>31.049355284375935</v>
          </cell>
          <cell r="O257">
            <v>37083</v>
          </cell>
          <cell r="P257">
            <v>40.230101624316042</v>
          </cell>
          <cell r="Q257">
            <v>17.492995630180395</v>
          </cell>
          <cell r="R257">
            <v>19.34629136453319</v>
          </cell>
          <cell r="T257">
            <v>37083</v>
          </cell>
          <cell r="U257">
            <v>27.43601248363694</v>
          </cell>
          <cell r="V257">
            <v>46.243188807223497</v>
          </cell>
          <cell r="W257">
            <v>34.11239551314857</v>
          </cell>
          <cell r="Y257">
            <v>37083</v>
          </cell>
          <cell r="Z257">
            <v>172.99075303162343</v>
          </cell>
          <cell r="AA257">
            <v>175.96346454413109</v>
          </cell>
          <cell r="AB257">
            <v>139.72683270788889</v>
          </cell>
        </row>
        <row r="258">
          <cell r="E258">
            <v>37084</v>
          </cell>
          <cell r="F258">
            <v>63.668008277950868</v>
          </cell>
          <cell r="G258">
            <v>69.185933104610001</v>
          </cell>
          <cell r="H258">
            <v>55.290615629528808</v>
          </cell>
          <cell r="J258">
            <v>37084</v>
          </cell>
          <cell r="K258">
            <v>42.106218898176778</v>
          </cell>
          <cell r="L258">
            <v>43.597469643148393</v>
          </cell>
          <cell r="M258">
            <v>31.281895914121534</v>
          </cell>
          <cell r="O258">
            <v>37084</v>
          </cell>
          <cell r="P258">
            <v>40.360242530054045</v>
          </cell>
          <cell r="Q258">
            <v>17.435030489233196</v>
          </cell>
          <cell r="R258">
            <v>19.69963450333719</v>
          </cell>
          <cell r="T258">
            <v>37084</v>
          </cell>
          <cell r="U258">
            <v>27.53266250396846</v>
          </cell>
          <cell r="V258">
            <v>46.428943525161095</v>
          </cell>
          <cell r="W258">
            <v>34.365686660901368</v>
          </cell>
          <cell r="Y258">
            <v>37084</v>
          </cell>
          <cell r="Z258">
            <v>173.66713221015016</v>
          </cell>
          <cell r="AA258">
            <v>176.64737676215267</v>
          </cell>
          <cell r="AB258">
            <v>140.63783270788889</v>
          </cell>
        </row>
        <row r="259">
          <cell r="E259">
            <v>37085</v>
          </cell>
          <cell r="F259">
            <v>63.988740143841667</v>
          </cell>
          <cell r="G259">
            <v>69.582142357574796</v>
          </cell>
          <cell r="H259">
            <v>55.661776967112409</v>
          </cell>
          <cell r="J259">
            <v>37085</v>
          </cell>
          <cell r="K259">
            <v>42.106218898176778</v>
          </cell>
          <cell r="L259">
            <v>43.617963714766795</v>
          </cell>
          <cell r="M259">
            <v>31.527505330098336</v>
          </cell>
          <cell r="O259">
            <v>37085</v>
          </cell>
          <cell r="P259">
            <v>40.134288730730098</v>
          </cell>
          <cell r="Q259">
            <v>17.381147125625997</v>
          </cell>
          <cell r="R259">
            <v>20.055795843191589</v>
          </cell>
          <cell r="T259">
            <v>37085</v>
          </cell>
          <cell r="U259">
            <v>27.605195144208004</v>
          </cell>
          <cell r="V259">
            <v>46.649536875994698</v>
          </cell>
          <cell r="W259">
            <v>34.652754567486568</v>
          </cell>
          <cell r="Y259">
            <v>37085</v>
          </cell>
          <cell r="Z259">
            <v>173.83444291695656</v>
          </cell>
          <cell r="AA259">
            <v>177.23079007396228</v>
          </cell>
          <cell r="AB259">
            <v>141.89783270788891</v>
          </cell>
        </row>
        <row r="260">
          <cell r="E260">
            <v>37086</v>
          </cell>
          <cell r="F260">
            <v>64.366673232517726</v>
          </cell>
          <cell r="G260">
            <v>69.886923347495198</v>
          </cell>
          <cell r="H260">
            <v>56.241829471470808</v>
          </cell>
          <cell r="J260">
            <v>37086</v>
          </cell>
          <cell r="K260">
            <v>42.106218898176778</v>
          </cell>
          <cell r="L260">
            <v>43.617963714766795</v>
          </cell>
          <cell r="M260">
            <v>31.765760448119934</v>
          </cell>
          <cell r="O260">
            <v>37086</v>
          </cell>
          <cell r="P260">
            <v>39.810352278786439</v>
          </cell>
          <cell r="Q260">
            <v>17.188568517377195</v>
          </cell>
          <cell r="R260">
            <v>20.40317958707919</v>
          </cell>
          <cell r="T260">
            <v>37086</v>
          </cell>
          <cell r="U260">
            <v>27.605195144208004</v>
          </cell>
          <cell r="V260">
            <v>46.823974896153899</v>
          </cell>
          <cell r="W260">
            <v>34.932063201218966</v>
          </cell>
          <cell r="Y260">
            <v>37086</v>
          </cell>
          <cell r="Z260">
            <v>173.88843955368895</v>
          </cell>
          <cell r="AA260">
            <v>177.51743047579311</v>
          </cell>
          <cell r="AB260">
            <v>143.3428327078889</v>
          </cell>
        </row>
        <row r="261">
          <cell r="E261">
            <v>37087</v>
          </cell>
          <cell r="F261">
            <v>64.756575252149332</v>
          </cell>
          <cell r="G261">
            <v>70.191502023234392</v>
          </cell>
          <cell r="H261">
            <v>56.785628694306808</v>
          </cell>
          <cell r="J261">
            <v>37087</v>
          </cell>
          <cell r="K261">
            <v>42.106218898176778</v>
          </cell>
          <cell r="L261">
            <v>43.617963714766795</v>
          </cell>
          <cell r="M261">
            <v>31.971258415645135</v>
          </cell>
          <cell r="O261">
            <v>37087</v>
          </cell>
          <cell r="P261">
            <v>39.574396800214039</v>
          </cell>
          <cell r="Q261">
            <v>17.011710075944794</v>
          </cell>
          <cell r="R261">
            <v>20.758116393731591</v>
          </cell>
          <cell r="T261">
            <v>37087</v>
          </cell>
          <cell r="U261">
            <v>27.864523445665924</v>
          </cell>
          <cell r="V261">
            <v>47.012817544675499</v>
          </cell>
          <cell r="W261">
            <v>35.216829204205368</v>
          </cell>
          <cell r="Y261">
            <v>37087</v>
          </cell>
          <cell r="Z261">
            <v>174.30171439620608</v>
          </cell>
          <cell r="AA261">
            <v>177.83399335862148</v>
          </cell>
          <cell r="AB261">
            <v>144.73183270788888</v>
          </cell>
        </row>
        <row r="262">
          <cell r="E262">
            <v>37088</v>
          </cell>
          <cell r="F262">
            <v>64.798543021947737</v>
          </cell>
          <cell r="G262">
            <v>70.442300620490386</v>
          </cell>
          <cell r="H262">
            <v>57.203485564660006</v>
          </cell>
          <cell r="J262">
            <v>37088</v>
          </cell>
          <cell r="K262">
            <v>42.106218898176778</v>
          </cell>
          <cell r="L262">
            <v>43.617963714766795</v>
          </cell>
          <cell r="M262">
            <v>32.175418270077138</v>
          </cell>
          <cell r="O262">
            <v>37088</v>
          </cell>
          <cell r="P262">
            <v>39.568955260203637</v>
          </cell>
          <cell r="Q262">
            <v>16.764212040929195</v>
          </cell>
          <cell r="R262">
            <v>21.11718111955479</v>
          </cell>
          <cell r="T262">
            <v>37088</v>
          </cell>
          <cell r="U262">
            <v>28.021651445665924</v>
          </cell>
          <cell r="V262">
            <v>47.201220350163503</v>
          </cell>
          <cell r="W262">
            <v>35.496747753596971</v>
          </cell>
          <cell r="Y262">
            <v>37088</v>
          </cell>
          <cell r="Z262">
            <v>174.49536862599408</v>
          </cell>
          <cell r="AA262">
            <v>178.02569672634988</v>
          </cell>
          <cell r="AB262">
            <v>145.99283270788891</v>
          </cell>
        </row>
        <row r="263">
          <cell r="E263">
            <v>37089</v>
          </cell>
          <cell r="F263">
            <v>64.977960206956141</v>
          </cell>
          <cell r="G263">
            <v>70.651117250461581</v>
          </cell>
          <cell r="H263">
            <v>57.262106986005605</v>
          </cell>
          <cell r="J263">
            <v>37089</v>
          </cell>
          <cell r="K263">
            <v>42.106218898176778</v>
          </cell>
          <cell r="L263">
            <v>43.671765089479592</v>
          </cell>
          <cell r="M263">
            <v>32.370175839140735</v>
          </cell>
          <cell r="O263">
            <v>37089</v>
          </cell>
          <cell r="P263">
            <v>39.564773747111239</v>
          </cell>
          <cell r="Q263">
            <v>16.719812598237194</v>
          </cell>
          <cell r="R263">
            <v>21.495884518440789</v>
          </cell>
          <cell r="T263">
            <v>37089</v>
          </cell>
          <cell r="U263">
            <v>28.138675445665925</v>
          </cell>
          <cell r="V263">
            <v>47.3779843407955</v>
          </cell>
          <cell r="W263">
            <v>35.76766536430177</v>
          </cell>
          <cell r="Y263">
            <v>37089</v>
          </cell>
          <cell r="Z263">
            <v>174.78762829791009</v>
          </cell>
          <cell r="AA263">
            <v>178.42067927897386</v>
          </cell>
          <cell r="AB263">
            <v>146.8958327078889</v>
          </cell>
        </row>
        <row r="264">
          <cell r="E264">
            <v>37090</v>
          </cell>
          <cell r="F264">
            <v>65.311920580800134</v>
          </cell>
          <cell r="G264">
            <v>70.924202351993983</v>
          </cell>
          <cell r="H264">
            <v>57.384744873528803</v>
          </cell>
          <cell r="J264">
            <v>37090</v>
          </cell>
          <cell r="K264">
            <v>42.18280723856158</v>
          </cell>
          <cell r="L264">
            <v>43.71776139604399</v>
          </cell>
          <cell r="M264">
            <v>32.566133095805135</v>
          </cell>
          <cell r="O264">
            <v>37090</v>
          </cell>
          <cell r="P264">
            <v>39.560684517680443</v>
          </cell>
          <cell r="Q264">
            <v>16.656047784095595</v>
          </cell>
          <cell r="R264">
            <v>21.862523603258389</v>
          </cell>
          <cell r="T264">
            <v>37090</v>
          </cell>
          <cell r="U264">
            <v>28.233572682150726</v>
          </cell>
          <cell r="V264">
            <v>47.5938215246019</v>
          </cell>
          <cell r="W264">
            <v>36.04143113529657</v>
          </cell>
          <cell r="Y264">
            <v>37090</v>
          </cell>
          <cell r="Z264">
            <v>175.28898501919286</v>
          </cell>
          <cell r="AA264">
            <v>178.89183305673546</v>
          </cell>
          <cell r="AB264">
            <v>147.8548327078889</v>
          </cell>
        </row>
        <row r="265">
          <cell r="E265">
            <v>37091</v>
          </cell>
          <cell r="F265">
            <v>65.721088589476537</v>
          </cell>
          <cell r="G265">
            <v>71.251961973652783</v>
          </cell>
          <cell r="H265">
            <v>57.4454959178344</v>
          </cell>
          <cell r="J265">
            <v>37091</v>
          </cell>
          <cell r="K265">
            <v>42.266469476545183</v>
          </cell>
          <cell r="L265">
            <v>43.717764945415588</v>
          </cell>
          <cell r="M265">
            <v>32.762700844384739</v>
          </cell>
          <cell r="O265">
            <v>37091</v>
          </cell>
          <cell r="P265">
            <v>39.558902379789643</v>
          </cell>
          <cell r="Q265">
            <v>16.853151134439194</v>
          </cell>
          <cell r="R265">
            <v>22.22129018186719</v>
          </cell>
          <cell r="T265">
            <v>37091</v>
          </cell>
          <cell r="U265">
            <v>28.360657221104645</v>
          </cell>
          <cell r="V265">
            <v>47.816088481853903</v>
          </cell>
          <cell r="W265">
            <v>36.36334576380257</v>
          </cell>
          <cell r="Y265">
            <v>37091</v>
          </cell>
          <cell r="Z265">
            <v>175.90711766691601</v>
          </cell>
          <cell r="AA265">
            <v>179.63896653536148</v>
          </cell>
          <cell r="AB265">
            <v>148.79283270788889</v>
          </cell>
        </row>
        <row r="266">
          <cell r="E266">
            <v>37092</v>
          </cell>
          <cell r="F266">
            <v>66.190439743002543</v>
          </cell>
          <cell r="G266">
            <v>71.508837095087983</v>
          </cell>
          <cell r="H266">
            <v>57.699719658684401</v>
          </cell>
          <cell r="J266">
            <v>37092</v>
          </cell>
          <cell r="K266">
            <v>42.344832502729986</v>
          </cell>
          <cell r="L266">
            <v>43.717764945415588</v>
          </cell>
          <cell r="M266">
            <v>32.944439318419541</v>
          </cell>
          <cell r="O266">
            <v>37092</v>
          </cell>
          <cell r="P266">
            <v>39.468265273264443</v>
          </cell>
          <cell r="Q266">
            <v>16.700872091336795</v>
          </cell>
          <cell r="R266">
            <v>22.58285721466839</v>
          </cell>
          <cell r="T266">
            <v>37092</v>
          </cell>
          <cell r="U266">
            <v>28.468472245459207</v>
          </cell>
          <cell r="V266">
            <v>48.016338238983501</v>
          </cell>
          <cell r="W266">
            <v>36.646816516116573</v>
          </cell>
          <cell r="Y266">
            <v>37092</v>
          </cell>
          <cell r="Z266">
            <v>176.47200976445617</v>
          </cell>
          <cell r="AA266">
            <v>179.94381237082388</v>
          </cell>
          <cell r="AB266">
            <v>149.87383270788891</v>
          </cell>
        </row>
        <row r="267">
          <cell r="E267">
            <v>37093</v>
          </cell>
          <cell r="F267">
            <v>66.555087983700147</v>
          </cell>
          <cell r="G267">
            <v>71.730658622601581</v>
          </cell>
          <cell r="H267">
            <v>58.027237923074402</v>
          </cell>
          <cell r="J267">
            <v>37093</v>
          </cell>
          <cell r="K267">
            <v>42.353624296183185</v>
          </cell>
          <cell r="L267">
            <v>43.717764945415588</v>
          </cell>
          <cell r="M267">
            <v>33.13697143148994</v>
          </cell>
          <cell r="O267">
            <v>37093</v>
          </cell>
          <cell r="P267">
            <v>39.394665150419243</v>
          </cell>
          <cell r="Q267">
            <v>16.547950611974795</v>
          </cell>
          <cell r="R267">
            <v>22.92673772878679</v>
          </cell>
          <cell r="T267">
            <v>37093</v>
          </cell>
          <cell r="U267">
            <v>28.519256458325767</v>
          </cell>
          <cell r="V267">
            <v>48.232695183956302</v>
          </cell>
          <cell r="W267">
            <v>36.947885624537776</v>
          </cell>
          <cell r="Y267">
            <v>37093</v>
          </cell>
          <cell r="Z267">
            <v>176.82263388862833</v>
          </cell>
          <cell r="AA267">
            <v>180.22906936394827</v>
          </cell>
          <cell r="AB267">
            <v>151.0388327078889</v>
          </cell>
        </row>
        <row r="268">
          <cell r="E268">
            <v>37094</v>
          </cell>
          <cell r="F268">
            <v>66.936141419932952</v>
          </cell>
          <cell r="G268">
            <v>71.961101573731582</v>
          </cell>
          <cell r="H268">
            <v>58.208979946480802</v>
          </cell>
          <cell r="J268">
            <v>37094</v>
          </cell>
          <cell r="K268">
            <v>42.390945938557188</v>
          </cell>
          <cell r="L268">
            <v>43.784070756275192</v>
          </cell>
          <cell r="M268">
            <v>33.321577797777543</v>
          </cell>
          <cell r="O268">
            <v>37094</v>
          </cell>
          <cell r="P268">
            <v>39.055348421483245</v>
          </cell>
          <cell r="Q268">
            <v>16.362797289113196</v>
          </cell>
          <cell r="R268">
            <v>23.27882793941599</v>
          </cell>
          <cell r="T268">
            <v>37094</v>
          </cell>
          <cell r="U268">
            <v>28.598316419115847</v>
          </cell>
          <cell r="V268">
            <v>48.467197659977103</v>
          </cell>
          <cell r="W268">
            <v>37.267447024214576</v>
          </cell>
          <cell r="Y268">
            <v>37094</v>
          </cell>
          <cell r="Z268">
            <v>176.98075219908924</v>
          </cell>
          <cell r="AA268">
            <v>180.57516727909706</v>
          </cell>
          <cell r="AB268">
            <v>152.07683270788891</v>
          </cell>
        </row>
        <row r="269">
          <cell r="E269">
            <v>37095</v>
          </cell>
          <cell r="F269">
            <v>67.38602781960455</v>
          </cell>
          <cell r="G269">
            <v>72.24466796959878</v>
          </cell>
          <cell r="H269">
            <v>58.340860397650403</v>
          </cell>
          <cell r="J269">
            <v>37095</v>
          </cell>
          <cell r="K269">
            <v>42.428154001039985</v>
          </cell>
          <cell r="L269">
            <v>43.843923809565993</v>
          </cell>
          <cell r="M269">
            <v>33.500246065378342</v>
          </cell>
          <cell r="O269">
            <v>37095</v>
          </cell>
          <cell r="P269">
            <v>39.357616102963242</v>
          </cell>
          <cell r="Q269">
            <v>16.384586528017998</v>
          </cell>
          <cell r="R269">
            <v>23.606285511141191</v>
          </cell>
          <cell r="T269">
            <v>37095</v>
          </cell>
          <cell r="U269">
            <v>28.638252419115847</v>
          </cell>
          <cell r="V269">
            <v>48.654358761661101</v>
          </cell>
          <cell r="W269">
            <v>37.598440733718974</v>
          </cell>
          <cell r="Y269">
            <v>37095</v>
          </cell>
          <cell r="Z269">
            <v>177.81005034272363</v>
          </cell>
          <cell r="AA269">
            <v>181.12753706884388</v>
          </cell>
          <cell r="AB269">
            <v>153.04583270788891</v>
          </cell>
        </row>
        <row r="270">
          <cell r="E270">
            <v>37096</v>
          </cell>
          <cell r="F270">
            <v>67.769672297105345</v>
          </cell>
          <cell r="G270">
            <v>72.474298114632376</v>
          </cell>
          <cell r="H270">
            <v>58.375835905396805</v>
          </cell>
          <cell r="J270">
            <v>37096</v>
          </cell>
          <cell r="K270">
            <v>42.468982422554788</v>
          </cell>
          <cell r="L270">
            <v>43.904334114197994</v>
          </cell>
          <cell r="M270">
            <v>33.560198501073941</v>
          </cell>
          <cell r="O270">
            <v>37096</v>
          </cell>
          <cell r="P270">
            <v>39.573367851693241</v>
          </cell>
          <cell r="Q270">
            <v>16.337283699357197</v>
          </cell>
          <cell r="R270">
            <v>23.959014608658393</v>
          </cell>
          <cell r="T270">
            <v>37096</v>
          </cell>
          <cell r="U270">
            <v>28.692924419115847</v>
          </cell>
          <cell r="V270">
            <v>48.886277862329898</v>
          </cell>
          <cell r="W270">
            <v>37.959783692759771</v>
          </cell>
          <cell r="Y270">
            <v>37096</v>
          </cell>
          <cell r="Z270">
            <v>178.50494699046922</v>
          </cell>
          <cell r="AA270">
            <v>181.60219379051745</v>
          </cell>
          <cell r="AB270">
            <v>153.8548327078889</v>
          </cell>
        </row>
        <row r="271">
          <cell r="E271">
            <v>37097</v>
          </cell>
          <cell r="F271">
            <v>68.149909377870145</v>
          </cell>
          <cell r="G271">
            <v>72.623886380714382</v>
          </cell>
          <cell r="H271">
            <v>58.285231096563606</v>
          </cell>
          <cell r="J271">
            <v>37097</v>
          </cell>
          <cell r="K271">
            <v>42.600390807301586</v>
          </cell>
          <cell r="L271">
            <v>43.94622379782119</v>
          </cell>
          <cell r="M271">
            <v>33.740765682480742</v>
          </cell>
          <cell r="O271">
            <v>37097</v>
          </cell>
          <cell r="P271">
            <v>39.823292950188041</v>
          </cell>
          <cell r="Q271">
            <v>16.507681577782396</v>
          </cell>
          <cell r="R271">
            <v>24.316656036469993</v>
          </cell>
          <cell r="T271">
            <v>37097</v>
          </cell>
          <cell r="U271">
            <v>28.741955065500488</v>
          </cell>
          <cell r="V271">
            <v>49.106526206069098</v>
          </cell>
          <cell r="W271">
            <v>38.271179892374569</v>
          </cell>
          <cell r="Y271">
            <v>37097</v>
          </cell>
          <cell r="Z271">
            <v>179.31554820086023</v>
          </cell>
          <cell r="AA271">
            <v>182.18431796238707</v>
          </cell>
          <cell r="AB271">
            <v>154.61383270788889</v>
          </cell>
        </row>
        <row r="272">
          <cell r="E272">
            <v>37098</v>
          </cell>
          <cell r="F272">
            <v>68.492679292025343</v>
          </cell>
          <cell r="G272">
            <v>72.764870970037975</v>
          </cell>
          <cell r="H272">
            <v>58.244186163381208</v>
          </cell>
          <cell r="J272">
            <v>37098</v>
          </cell>
          <cell r="K272">
            <v>42.648332169502787</v>
          </cell>
          <cell r="L272">
            <v>43.947760675723991</v>
          </cell>
          <cell r="M272">
            <v>33.905058995101541</v>
          </cell>
          <cell r="O272">
            <v>37098</v>
          </cell>
          <cell r="P272">
            <v>40.111970087811642</v>
          </cell>
          <cell r="Q272">
            <v>16.633265090385997</v>
          </cell>
          <cell r="R272">
            <v>24.682120279287993</v>
          </cell>
          <cell r="T272">
            <v>37098</v>
          </cell>
          <cell r="U272">
            <v>28.820222871948488</v>
          </cell>
          <cell r="V272">
            <v>49.322316246409102</v>
          </cell>
          <cell r="W272">
            <v>38.554467270118167</v>
          </cell>
          <cell r="Y272">
            <v>37098</v>
          </cell>
          <cell r="Z272">
            <v>180.07320442128827</v>
          </cell>
          <cell r="AA272">
            <v>182.66821298255707</v>
          </cell>
          <cell r="AB272">
            <v>155.38583270788891</v>
          </cell>
        </row>
        <row r="273">
          <cell r="E273">
            <v>37099</v>
          </cell>
          <cell r="F273">
            <v>68.719792932594544</v>
          </cell>
          <cell r="G273">
            <v>72.843116866959974</v>
          </cell>
          <cell r="H273">
            <v>58.282835270733607</v>
          </cell>
          <cell r="J273">
            <v>37099</v>
          </cell>
          <cell r="K273">
            <v>42.683584528233986</v>
          </cell>
          <cell r="L273">
            <v>43.947760675723991</v>
          </cell>
          <cell r="M273">
            <v>34.044545749609938</v>
          </cell>
          <cell r="O273">
            <v>37099</v>
          </cell>
          <cell r="P273">
            <v>40.416718780040043</v>
          </cell>
          <cell r="Q273">
            <v>16.984123669069998</v>
          </cell>
          <cell r="R273">
            <v>25.024254502579193</v>
          </cell>
          <cell r="T273">
            <v>37099</v>
          </cell>
          <cell r="U273">
            <v>28.848747612279368</v>
          </cell>
          <cell r="V273">
            <v>49.516107295197102</v>
          </cell>
          <cell r="W273">
            <v>38.814197184966169</v>
          </cell>
          <cell r="Y273">
            <v>37099</v>
          </cell>
          <cell r="Z273">
            <v>180.66884385314793</v>
          </cell>
          <cell r="AA273">
            <v>183.29110850695108</v>
          </cell>
          <cell r="AB273">
            <v>156.16583270788891</v>
          </cell>
        </row>
        <row r="274">
          <cell r="E274">
            <v>37100</v>
          </cell>
          <cell r="F274">
            <v>68.966119321634537</v>
          </cell>
          <cell r="G274">
            <v>72.883980782190775</v>
          </cell>
          <cell r="H274">
            <v>58.129406584580408</v>
          </cell>
          <cell r="J274">
            <v>37100</v>
          </cell>
          <cell r="K274">
            <v>42.702051908668786</v>
          </cell>
          <cell r="L274">
            <v>43.947760675723991</v>
          </cell>
          <cell r="M274">
            <v>34.051396036797939</v>
          </cell>
          <cell r="O274">
            <v>37100</v>
          </cell>
          <cell r="P274">
            <v>40.72142842918084</v>
          </cell>
          <cell r="Q274">
            <v>17.286018666531998</v>
          </cell>
          <cell r="R274">
            <v>25.297023356691593</v>
          </cell>
          <cell r="T274">
            <v>37100</v>
          </cell>
          <cell r="U274">
            <v>28.919539407601928</v>
          </cell>
          <cell r="V274">
            <v>49.682589469811504</v>
          </cell>
          <cell r="W274">
            <v>39.027006729818972</v>
          </cell>
          <cell r="Y274">
            <v>37100</v>
          </cell>
          <cell r="Z274">
            <v>181.30913906708611</v>
          </cell>
          <cell r="AA274">
            <v>183.80034959425828</v>
          </cell>
          <cell r="AB274">
            <v>156.50483270788891</v>
          </cell>
        </row>
        <row r="275">
          <cell r="E275">
            <v>37101</v>
          </cell>
          <cell r="F275">
            <v>69.131090114310595</v>
          </cell>
          <cell r="G275">
            <v>73.056977153974771</v>
          </cell>
          <cell r="H275">
            <v>57.984379261004406</v>
          </cell>
          <cell r="J275">
            <v>37101</v>
          </cell>
          <cell r="K275">
            <v>42.702051908668786</v>
          </cell>
          <cell r="L275">
            <v>44.014769262160392</v>
          </cell>
          <cell r="M275">
            <v>34.153429822183142</v>
          </cell>
          <cell r="O275">
            <v>37101</v>
          </cell>
          <cell r="P275">
            <v>40.663444891490698</v>
          </cell>
          <cell r="Q275">
            <v>17.635045769470398</v>
          </cell>
          <cell r="R275">
            <v>25.631061463363192</v>
          </cell>
          <cell r="T275">
            <v>37101</v>
          </cell>
          <cell r="U275">
            <v>28.919539407601928</v>
          </cell>
          <cell r="V275">
            <v>49.908525347493907</v>
          </cell>
          <cell r="W275">
            <v>39.29796216133817</v>
          </cell>
          <cell r="Y275">
            <v>37101</v>
          </cell>
          <cell r="Z275">
            <v>181.41612632207199</v>
          </cell>
          <cell r="AA275">
            <v>184.61531753309947</v>
          </cell>
          <cell r="AB275">
            <v>157.06683270788892</v>
          </cell>
        </row>
        <row r="276">
          <cell r="E276">
            <v>37102</v>
          </cell>
          <cell r="F276">
            <v>69.308154065948202</v>
          </cell>
          <cell r="G276">
            <v>73.243816074998776</v>
          </cell>
          <cell r="H276">
            <v>57.779360458645208</v>
          </cell>
          <cell r="J276">
            <v>37102</v>
          </cell>
          <cell r="K276">
            <v>42.702051908668786</v>
          </cell>
          <cell r="L276">
            <v>44.066121570469193</v>
          </cell>
          <cell r="M276">
            <v>34.287056564179942</v>
          </cell>
          <cell r="O276">
            <v>37102</v>
          </cell>
          <cell r="P276">
            <v>40.799247044930695</v>
          </cell>
          <cell r="Q276">
            <v>17.897734408238797</v>
          </cell>
          <cell r="R276">
            <v>25.968939990105991</v>
          </cell>
          <cell r="T276">
            <v>37102</v>
          </cell>
          <cell r="U276">
            <v>29.013451407601927</v>
          </cell>
          <cell r="V276">
            <v>50.154765611291509</v>
          </cell>
          <cell r="W276">
            <v>39.561475694957771</v>
          </cell>
          <cell r="Y276">
            <v>37102</v>
          </cell>
          <cell r="Z276">
            <v>181.82290442714961</v>
          </cell>
          <cell r="AA276">
            <v>185.36243766499825</v>
          </cell>
          <cell r="AB276">
            <v>157.59683270788892</v>
          </cell>
        </row>
        <row r="277">
          <cell r="E277">
            <v>37103</v>
          </cell>
          <cell r="F277">
            <v>69.556226745815408</v>
          </cell>
          <cell r="G277">
            <v>73.499697372385981</v>
          </cell>
          <cell r="H277">
            <v>57.64664945452121</v>
          </cell>
          <cell r="J277">
            <v>37103</v>
          </cell>
          <cell r="K277">
            <v>42.681018332567184</v>
          </cell>
          <cell r="L277">
            <v>44.108941189451592</v>
          </cell>
          <cell r="M277">
            <v>34.482793759805141</v>
          </cell>
          <cell r="O277">
            <v>37103</v>
          </cell>
          <cell r="P277">
            <v>40.949740047423091</v>
          </cell>
          <cell r="Q277">
            <v>18.156958860325599</v>
          </cell>
          <cell r="R277">
            <v>26.261052919438391</v>
          </cell>
          <cell r="T277">
            <v>37103</v>
          </cell>
          <cell r="U277">
            <v>29.110579407601929</v>
          </cell>
          <cell r="V277">
            <v>50.322914874378711</v>
          </cell>
          <cell r="W277">
            <v>39.900336574124168</v>
          </cell>
          <cell r="Y277">
            <v>37103</v>
          </cell>
          <cell r="Z277">
            <v>182.29756453340764</v>
          </cell>
          <cell r="AA277">
            <v>186.08851229654189</v>
          </cell>
          <cell r="AB277">
            <v>158.29083270788891</v>
          </cell>
        </row>
        <row r="278">
          <cell r="E278">
            <v>37104</v>
          </cell>
          <cell r="F278">
            <v>69.862125787789807</v>
          </cell>
          <cell r="G278">
            <v>73.664242690390381</v>
          </cell>
          <cell r="H278">
            <v>57.614335975474809</v>
          </cell>
          <cell r="J278">
            <v>37104</v>
          </cell>
          <cell r="K278">
            <v>42.663321165769581</v>
          </cell>
          <cell r="L278">
            <v>44.115408144506794</v>
          </cell>
          <cell r="M278">
            <v>34.605495536017138</v>
          </cell>
          <cell r="O278">
            <v>37104</v>
          </cell>
          <cell r="P278">
            <v>41.211005388179892</v>
          </cell>
          <cell r="Q278">
            <v>18.486592196841599</v>
          </cell>
          <cell r="R278">
            <v>26.541055392871591</v>
          </cell>
          <cell r="T278">
            <v>37104</v>
          </cell>
          <cell r="U278">
            <v>29.195851407601928</v>
          </cell>
          <cell r="V278">
            <v>50.513623655227512</v>
          </cell>
          <cell r="W278">
            <v>40.201945803525369</v>
          </cell>
          <cell r="Y278">
            <v>37104</v>
          </cell>
          <cell r="Z278">
            <v>182.9323037493412</v>
          </cell>
          <cell r="AA278">
            <v>186.7798666869663</v>
          </cell>
          <cell r="AB278">
            <v>158.96283270788891</v>
          </cell>
        </row>
        <row r="279">
          <cell r="E279">
            <v>37105</v>
          </cell>
          <cell r="F279">
            <v>70.16014877418381</v>
          </cell>
          <cell r="G279">
            <v>73.830992168158375</v>
          </cell>
          <cell r="H279">
            <v>57.684155664218409</v>
          </cell>
          <cell r="J279">
            <v>37105</v>
          </cell>
          <cell r="K279">
            <v>42.659369389715984</v>
          </cell>
          <cell r="L279">
            <v>44.115408144506794</v>
          </cell>
          <cell r="M279">
            <v>34.779719990374737</v>
          </cell>
          <cell r="O279">
            <v>37105</v>
          </cell>
          <cell r="P279">
            <v>41.429404968123492</v>
          </cell>
          <cell r="Q279">
            <v>18.83464322259</v>
          </cell>
          <cell r="R279">
            <v>26.868892747357993</v>
          </cell>
          <cell r="T279">
            <v>37105</v>
          </cell>
          <cell r="U279">
            <v>29.281121510920329</v>
          </cell>
          <cell r="V279">
            <v>50.702022648194713</v>
          </cell>
          <cell r="W279">
            <v>40.472064305937771</v>
          </cell>
          <cell r="Y279">
            <v>37105</v>
          </cell>
          <cell r="Z279">
            <v>183.53004464294361</v>
          </cell>
          <cell r="AA279">
            <v>187.48306618344986</v>
          </cell>
          <cell r="AB279">
            <v>159.80483270788892</v>
          </cell>
        </row>
        <row r="280">
          <cell r="E280">
            <v>37106</v>
          </cell>
          <cell r="F280">
            <v>70.314528691925815</v>
          </cell>
          <cell r="G280">
            <v>73.921916420435579</v>
          </cell>
          <cell r="H280">
            <v>57.579048123027611</v>
          </cell>
          <cell r="J280">
            <v>37106</v>
          </cell>
          <cell r="K280">
            <v>42.658244238918783</v>
          </cell>
          <cell r="L280">
            <v>44.115408144506794</v>
          </cell>
          <cell r="M280">
            <v>34.963510001194336</v>
          </cell>
          <cell r="O280">
            <v>37106</v>
          </cell>
          <cell r="P280">
            <v>41.720903856169095</v>
          </cell>
          <cell r="Q280">
            <v>19.196291890937999</v>
          </cell>
          <cell r="R280">
            <v>27.158063247633994</v>
          </cell>
          <cell r="T280">
            <v>37106</v>
          </cell>
          <cell r="U280">
            <v>29.34411273894337</v>
          </cell>
          <cell r="V280">
            <v>50.866876806944312</v>
          </cell>
          <cell r="W280">
            <v>40.733211336032973</v>
          </cell>
          <cell r="Y280">
            <v>37106</v>
          </cell>
          <cell r="Z280">
            <v>184.03778952595707</v>
          </cell>
          <cell r="AA280">
            <v>188.10049326282467</v>
          </cell>
          <cell r="AB280">
            <v>160.43383270788891</v>
          </cell>
        </row>
        <row r="281">
          <cell r="E281">
            <v>37107</v>
          </cell>
          <cell r="F281">
            <v>70.349812995001415</v>
          </cell>
          <cell r="G281">
            <v>73.846439033361577</v>
          </cell>
          <cell r="H281">
            <v>57.344778949312811</v>
          </cell>
          <cell r="J281">
            <v>37107</v>
          </cell>
          <cell r="K281">
            <v>42.658244238918783</v>
          </cell>
          <cell r="L281">
            <v>44.115408144506794</v>
          </cell>
          <cell r="M281">
            <v>35.118138374948337</v>
          </cell>
          <cell r="O281">
            <v>37107</v>
          </cell>
          <cell r="P281">
            <v>42.015877579011097</v>
          </cell>
          <cell r="Q281">
            <v>19.5790699684208</v>
          </cell>
          <cell r="R281">
            <v>27.389425132660794</v>
          </cell>
          <cell r="T281">
            <v>37107</v>
          </cell>
          <cell r="U281">
            <v>29.42749347674113</v>
          </cell>
          <cell r="V281">
            <v>51.049320651978711</v>
          </cell>
          <cell r="W281">
            <v>41.016490250966974</v>
          </cell>
          <cell r="Y281">
            <v>37107</v>
          </cell>
          <cell r="Z281">
            <v>184.45142828967244</v>
          </cell>
          <cell r="AA281">
            <v>188.59023779826788</v>
          </cell>
          <cell r="AB281">
            <v>160.86883270788894</v>
          </cell>
        </row>
        <row r="282">
          <cell r="E282">
            <v>37108</v>
          </cell>
          <cell r="F282">
            <v>70.200093402170211</v>
          </cell>
          <cell r="G282">
            <v>73.890046612839171</v>
          </cell>
          <cell r="H282">
            <v>57.253119977114409</v>
          </cell>
          <cell r="J282">
            <v>37108</v>
          </cell>
          <cell r="K282">
            <v>42.658244238918783</v>
          </cell>
          <cell r="L282">
            <v>44.267335446473197</v>
          </cell>
          <cell r="M282">
            <v>35.30155570174994</v>
          </cell>
          <cell r="O282">
            <v>37108</v>
          </cell>
          <cell r="P282">
            <v>42.2653022161103</v>
          </cell>
          <cell r="Q282">
            <v>19.966089544965602</v>
          </cell>
          <cell r="R282">
            <v>27.711700621849992</v>
          </cell>
          <cell r="T282">
            <v>37108</v>
          </cell>
          <cell r="U282">
            <v>29.497813476741129</v>
          </cell>
          <cell r="V282">
            <v>51.206211736001109</v>
          </cell>
          <cell r="W282">
            <v>41.313456407174577</v>
          </cell>
          <cell r="Y282">
            <v>37108</v>
          </cell>
          <cell r="Z282">
            <v>184.62145333394042</v>
          </cell>
          <cell r="AA282">
            <v>189.32968334027908</v>
          </cell>
          <cell r="AB282">
            <v>161.57983270788893</v>
          </cell>
        </row>
        <row r="283">
          <cell r="E283">
            <v>37109</v>
          </cell>
          <cell r="F283">
            <v>69.938195919921014</v>
          </cell>
          <cell r="G283">
            <v>74.042438882485172</v>
          </cell>
          <cell r="H283">
            <v>57.233878833670808</v>
          </cell>
          <cell r="J283">
            <v>37109</v>
          </cell>
          <cell r="K283">
            <v>42.658244238918783</v>
          </cell>
          <cell r="L283">
            <v>44.451849529099199</v>
          </cell>
          <cell r="M283">
            <v>35.477256694693139</v>
          </cell>
          <cell r="O283">
            <v>37109</v>
          </cell>
          <cell r="P283">
            <v>42.481455043831097</v>
          </cell>
          <cell r="Q283">
            <v>20.327684972739601</v>
          </cell>
          <cell r="R283">
            <v>27.947179777932792</v>
          </cell>
          <cell r="T283">
            <v>37109</v>
          </cell>
          <cell r="U283">
            <v>29.684293476741129</v>
          </cell>
          <cell r="V283">
            <v>51.351208175909107</v>
          </cell>
          <cell r="W283">
            <v>41.611517401592174</v>
          </cell>
          <cell r="Y283">
            <v>37109</v>
          </cell>
          <cell r="Z283">
            <v>184.76218867941202</v>
          </cell>
          <cell r="AA283">
            <v>190.1731815602331</v>
          </cell>
          <cell r="AB283">
            <v>162.26983270788892</v>
          </cell>
        </row>
        <row r="284">
          <cell r="E284">
            <v>37110</v>
          </cell>
          <cell r="F284">
            <v>69.879723572182613</v>
          </cell>
          <cell r="G284">
            <v>74.196140870251568</v>
          </cell>
          <cell r="H284">
            <v>57.408866402922406</v>
          </cell>
          <cell r="J284">
            <v>37110</v>
          </cell>
          <cell r="K284">
            <v>42.658244238918783</v>
          </cell>
          <cell r="L284">
            <v>44.6118090589964</v>
          </cell>
          <cell r="M284">
            <v>35.664173701892338</v>
          </cell>
          <cell r="O284">
            <v>37110</v>
          </cell>
          <cell r="P284">
            <v>42.756637470631496</v>
          </cell>
          <cell r="Q284">
            <v>20.5781957175484</v>
          </cell>
          <cell r="R284">
            <v>28.217464071925193</v>
          </cell>
          <cell r="T284">
            <v>37110</v>
          </cell>
          <cell r="U284">
            <v>29.917789476741127</v>
          </cell>
          <cell r="V284">
            <v>51.514863650964308</v>
          </cell>
          <cell r="W284">
            <v>41.879328531148971</v>
          </cell>
          <cell r="Y284">
            <v>37110</v>
          </cell>
          <cell r="Z284">
            <v>185.21239475847403</v>
          </cell>
          <cell r="AA284">
            <v>190.90100929776068</v>
          </cell>
          <cell r="AB284">
            <v>163.1698327078889</v>
          </cell>
        </row>
        <row r="285">
          <cell r="E285">
            <v>37111</v>
          </cell>
          <cell r="F285">
            <v>69.888717679817006</v>
          </cell>
          <cell r="G285">
            <v>74.236834415645575</v>
          </cell>
          <cell r="H285">
            <v>57.571140123102808</v>
          </cell>
          <cell r="J285">
            <v>37111</v>
          </cell>
          <cell r="K285">
            <v>42.704819093053985</v>
          </cell>
          <cell r="L285">
            <v>44.7782745870364</v>
          </cell>
          <cell r="M285">
            <v>35.86217184722674</v>
          </cell>
          <cell r="O285">
            <v>37111</v>
          </cell>
          <cell r="P285">
            <v>43.044217852430698</v>
          </cell>
          <cell r="Q285">
            <v>20.974021285032801</v>
          </cell>
          <cell r="R285">
            <v>28.523927110636393</v>
          </cell>
          <cell r="T285">
            <v>37111</v>
          </cell>
          <cell r="U285">
            <v>30.054230160542406</v>
          </cell>
          <cell r="V285">
            <v>51.668894369127507</v>
          </cell>
          <cell r="W285">
            <v>42.179593626922973</v>
          </cell>
          <cell r="Y285">
            <v>37111</v>
          </cell>
          <cell r="Z285">
            <v>185.69198478584411</v>
          </cell>
          <cell r="AA285">
            <v>191.65802465684229</v>
          </cell>
          <cell r="AB285">
            <v>164.13683270788891</v>
          </cell>
        </row>
        <row r="286">
          <cell r="E286">
            <v>37112</v>
          </cell>
          <cell r="F286">
            <v>69.949213169367411</v>
          </cell>
          <cell r="G286">
            <v>74.266088336372775</v>
          </cell>
          <cell r="H286">
            <v>57.819489653954811</v>
          </cell>
          <cell r="J286">
            <v>37112</v>
          </cell>
          <cell r="K286">
            <v>42.731696938080383</v>
          </cell>
          <cell r="L286">
            <v>44.865802090692398</v>
          </cell>
          <cell r="M286">
            <v>36.056283430659143</v>
          </cell>
          <cell r="O286">
            <v>37112</v>
          </cell>
          <cell r="P286">
            <v>43.2432449621815</v>
          </cell>
          <cell r="Q286">
            <v>21.346829177691202</v>
          </cell>
          <cell r="R286">
            <v>28.844594734490794</v>
          </cell>
          <cell r="T286">
            <v>37112</v>
          </cell>
          <cell r="U286">
            <v>30.276469094156166</v>
          </cell>
          <cell r="V286">
            <v>51.843715735044306</v>
          </cell>
          <cell r="W286">
            <v>42.420464888784174</v>
          </cell>
          <cell r="Y286">
            <v>37112</v>
          </cell>
          <cell r="Z286">
            <v>186.20062416378545</v>
          </cell>
          <cell r="AA286">
            <v>192.32243533980068</v>
          </cell>
          <cell r="AB286">
            <v>165.1408327078889</v>
          </cell>
        </row>
        <row r="287">
          <cell r="E287">
            <v>37113</v>
          </cell>
          <cell r="F287">
            <v>70.047967335394205</v>
          </cell>
          <cell r="G287">
            <v>74.280683352391975</v>
          </cell>
          <cell r="H287">
            <v>58.129537911329614</v>
          </cell>
          <cell r="J287">
            <v>37113</v>
          </cell>
          <cell r="K287">
            <v>42.867886326372385</v>
          </cell>
          <cell r="L287">
            <v>45.002530983467601</v>
          </cell>
          <cell r="M287">
            <v>36.249699337257944</v>
          </cell>
          <cell r="O287">
            <v>37113</v>
          </cell>
          <cell r="P287">
            <v>43.484619624491899</v>
          </cell>
          <cell r="Q287">
            <v>21.717106368398802</v>
          </cell>
          <cell r="R287">
            <v>29.143636037186393</v>
          </cell>
          <cell r="T287">
            <v>37113</v>
          </cell>
          <cell r="U287">
            <v>30.333305374246084</v>
          </cell>
          <cell r="V287">
            <v>52.004513536040307</v>
          </cell>
          <cell r="W287">
            <v>42.712959422114977</v>
          </cell>
          <cell r="Y287">
            <v>37113</v>
          </cell>
          <cell r="Z287">
            <v>186.73377866050458</v>
          </cell>
          <cell r="AA287">
            <v>193.00483424029869</v>
          </cell>
          <cell r="AB287">
            <v>166.23583270788893</v>
          </cell>
        </row>
        <row r="288">
          <cell r="E288">
            <v>37114</v>
          </cell>
          <cell r="F288">
            <v>69.991961800917807</v>
          </cell>
          <cell r="G288">
            <v>74.288804314612776</v>
          </cell>
          <cell r="H288">
            <v>58.385209795792413</v>
          </cell>
          <cell r="J288">
            <v>37114</v>
          </cell>
          <cell r="K288">
            <v>42.872965477131984</v>
          </cell>
          <cell r="L288">
            <v>45.137289975004798</v>
          </cell>
          <cell r="M288">
            <v>36.437170046426743</v>
          </cell>
          <cell r="O288">
            <v>37114</v>
          </cell>
          <cell r="P288">
            <v>43.276973933801095</v>
          </cell>
          <cell r="Q288">
            <v>22.093027059950401</v>
          </cell>
          <cell r="R288">
            <v>29.432096663142392</v>
          </cell>
          <cell r="T288">
            <v>37114</v>
          </cell>
          <cell r="U288">
            <v>30.449878352824324</v>
          </cell>
          <cell r="V288">
            <v>52.156912245421104</v>
          </cell>
          <cell r="W288">
            <v>42.99935620252738</v>
          </cell>
          <cell r="Y288">
            <v>37114</v>
          </cell>
          <cell r="Z288">
            <v>186.59177956467522</v>
          </cell>
          <cell r="AA288">
            <v>193.67603359498906</v>
          </cell>
          <cell r="AB288">
            <v>167.25383270788893</v>
          </cell>
        </row>
        <row r="289">
          <cell r="E289">
            <v>37115</v>
          </cell>
          <cell r="F289">
            <v>69.930287919996204</v>
          </cell>
          <cell r="G289">
            <v>74.296286389945578</v>
          </cell>
          <cell r="H289">
            <v>58.564893183670812</v>
          </cell>
          <cell r="J289">
            <v>37115</v>
          </cell>
          <cell r="K289">
            <v>42.872979674618385</v>
          </cell>
          <cell r="L289">
            <v>45.277089074213997</v>
          </cell>
          <cell r="M289">
            <v>36.62401251682234</v>
          </cell>
          <cell r="O289">
            <v>37115</v>
          </cell>
          <cell r="P289">
            <v>43.455333052725095</v>
          </cell>
          <cell r="Q289">
            <v>22.447772200536402</v>
          </cell>
          <cell r="R289">
            <v>29.703573545992391</v>
          </cell>
          <cell r="T289">
            <v>37115</v>
          </cell>
          <cell r="U289">
            <v>30.925799707651205</v>
          </cell>
          <cell r="V289">
            <v>52.304859615165107</v>
          </cell>
          <cell r="W289">
            <v>43.271353461403379</v>
          </cell>
          <cell r="Y289">
            <v>37115</v>
          </cell>
          <cell r="Z289">
            <v>187.18440035499088</v>
          </cell>
          <cell r="AA289">
            <v>194.32600727986107</v>
          </cell>
          <cell r="AB289">
            <v>168.16383270788893</v>
          </cell>
        </row>
        <row r="290">
          <cell r="E290">
            <v>37116</v>
          </cell>
          <cell r="F290">
            <v>70.157859429501798</v>
          </cell>
          <cell r="G290">
            <v>74.28527268987078</v>
          </cell>
          <cell r="H290">
            <v>58.793689226378412</v>
          </cell>
          <cell r="J290">
            <v>37116</v>
          </cell>
          <cell r="K290">
            <v>43.027966534903982</v>
          </cell>
          <cell r="L290">
            <v>45.424860062036799</v>
          </cell>
          <cell r="M290">
            <v>36.801395911903938</v>
          </cell>
          <cell r="O290">
            <v>37116</v>
          </cell>
          <cell r="P290">
            <v>43.616161825316695</v>
          </cell>
          <cell r="Q290">
            <v>22.780621267722001</v>
          </cell>
          <cell r="R290">
            <v>29.96575462462199</v>
          </cell>
          <cell r="T290">
            <v>37116</v>
          </cell>
          <cell r="U290">
            <v>31.040063707651203</v>
          </cell>
          <cell r="V290">
            <v>52.451619505148308</v>
          </cell>
          <cell r="W290">
            <v>43.532992944984578</v>
          </cell>
          <cell r="Y290">
            <v>37116</v>
          </cell>
          <cell r="Z290">
            <v>187.84205149737369</v>
          </cell>
          <cell r="AA290">
            <v>194.94237352477791</v>
          </cell>
          <cell r="AB290">
            <v>169.09383270788891</v>
          </cell>
        </row>
        <row r="291">
          <cell r="E291">
            <v>37117</v>
          </cell>
          <cell r="F291">
            <v>70.480060735235</v>
          </cell>
          <cell r="G291">
            <v>74.219687401445981</v>
          </cell>
          <cell r="H291">
            <v>58.872463979668815</v>
          </cell>
          <cell r="J291">
            <v>37117</v>
          </cell>
          <cell r="K291">
            <v>43.195614003686785</v>
          </cell>
          <cell r="L291">
            <v>45.5699867680176</v>
          </cell>
          <cell r="M291">
            <v>36.986587924505535</v>
          </cell>
          <cell r="O291">
            <v>37117</v>
          </cell>
          <cell r="P291">
            <v>43.884706927225096</v>
          </cell>
          <cell r="Q291">
            <v>23.087464089194402</v>
          </cell>
          <cell r="R291">
            <v>30.226661478847191</v>
          </cell>
          <cell r="T291">
            <v>37117</v>
          </cell>
          <cell r="U291">
            <v>31.259927707651205</v>
          </cell>
          <cell r="V291">
            <v>52.593680450241905</v>
          </cell>
          <cell r="W291">
            <v>43.775119324867376</v>
          </cell>
          <cell r="Y291">
            <v>37117</v>
          </cell>
          <cell r="Z291">
            <v>188.82030937379807</v>
          </cell>
          <cell r="AA291">
            <v>195.47081870889988</v>
          </cell>
          <cell r="AB291">
            <v>169.86083270788893</v>
          </cell>
        </row>
        <row r="292">
          <cell r="E292">
            <v>37118</v>
          </cell>
          <cell r="F292">
            <v>70.708881623543803</v>
          </cell>
          <cell r="G292">
            <v>74.141413109551181</v>
          </cell>
          <cell r="H292">
            <v>58.911940090604013</v>
          </cell>
          <cell r="J292">
            <v>37118</v>
          </cell>
          <cell r="K292">
            <v>43.368748800963182</v>
          </cell>
          <cell r="L292">
            <v>45.670600804762799</v>
          </cell>
          <cell r="M292">
            <v>37.056081071061932</v>
          </cell>
          <cell r="O292">
            <v>37118</v>
          </cell>
          <cell r="P292">
            <v>44.077781740802699</v>
          </cell>
          <cell r="Q292">
            <v>23.432235495584401</v>
          </cell>
          <cell r="R292">
            <v>30.468220708480793</v>
          </cell>
          <cell r="T292">
            <v>37118</v>
          </cell>
          <cell r="U292">
            <v>31.483054509660484</v>
          </cell>
          <cell r="V292">
            <v>52.738909563971504</v>
          </cell>
          <cell r="W292">
            <v>44.029590837742177</v>
          </cell>
          <cell r="Y292">
            <v>37118</v>
          </cell>
          <cell r="Z292">
            <v>189.63846667497018</v>
          </cell>
          <cell r="AA292">
            <v>195.98315897386988</v>
          </cell>
          <cell r="AB292">
            <v>170.46583270788892</v>
          </cell>
        </row>
        <row r="293">
          <cell r="E293">
            <v>37119</v>
          </cell>
          <cell r="F293">
            <v>70.808200139655</v>
          </cell>
          <cell r="G293">
            <v>73.968438033996776</v>
          </cell>
          <cell r="H293">
            <v>58.871232347723613</v>
          </cell>
          <cell r="J293">
            <v>37119</v>
          </cell>
          <cell r="K293">
            <v>43.532683627052386</v>
          </cell>
          <cell r="L293">
            <v>45.670601159699956</v>
          </cell>
          <cell r="M293">
            <v>37.118684887342731</v>
          </cell>
          <cell r="O293">
            <v>37119</v>
          </cell>
          <cell r="P293">
            <v>44.322464417444301</v>
          </cell>
          <cell r="Q293">
            <v>23.772861235945602</v>
          </cell>
          <cell r="R293">
            <v>30.739381697258391</v>
          </cell>
          <cell r="T293">
            <v>37119</v>
          </cell>
          <cell r="U293">
            <v>31.612808064439683</v>
          </cell>
          <cell r="V293">
            <v>52.877657373374781</v>
          </cell>
          <cell r="W293">
            <v>44.272533775564177</v>
          </cell>
          <cell r="Y293">
            <v>37119</v>
          </cell>
          <cell r="Z293">
            <v>190.27615624859135</v>
          </cell>
          <cell r="AA293">
            <v>196.28955780301712</v>
          </cell>
          <cell r="AB293">
            <v>171.00183270788889</v>
          </cell>
        </row>
        <row r="294">
          <cell r="E294">
            <v>37120</v>
          </cell>
          <cell r="F294">
            <v>71.150505086130593</v>
          </cell>
          <cell r="G294">
            <v>73.731872416856774</v>
          </cell>
          <cell r="H294">
            <v>59.078228150064014</v>
          </cell>
          <cell r="J294">
            <v>37120</v>
          </cell>
          <cell r="K294">
            <v>43.682719113955983</v>
          </cell>
          <cell r="L294">
            <v>45.769674769170756</v>
          </cell>
          <cell r="M294">
            <v>37.301385241081128</v>
          </cell>
          <cell r="O294">
            <v>37120</v>
          </cell>
          <cell r="P294">
            <v>44.376620375969502</v>
          </cell>
          <cell r="Q294">
            <v>24.147067581014401</v>
          </cell>
          <cell r="R294">
            <v>30.988639513892391</v>
          </cell>
          <cell r="T294">
            <v>37120</v>
          </cell>
          <cell r="U294">
            <v>31.662016723869122</v>
          </cell>
          <cell r="V294">
            <v>53.021097464295579</v>
          </cell>
          <cell r="W294">
            <v>44.547579802851381</v>
          </cell>
          <cell r="Y294">
            <v>37120</v>
          </cell>
          <cell r="Z294">
            <v>190.8718612999252</v>
          </cell>
          <cell r="AA294">
            <v>196.66971223133748</v>
          </cell>
          <cell r="AB294">
            <v>171.91583270788891</v>
          </cell>
        </row>
        <row r="295">
          <cell r="E295">
            <v>37121</v>
          </cell>
          <cell r="F295">
            <v>71.540957258360194</v>
          </cell>
          <cell r="G295">
            <v>73.517742377600371</v>
          </cell>
          <cell r="H295">
            <v>59.299726684762014</v>
          </cell>
          <cell r="J295">
            <v>37121</v>
          </cell>
          <cell r="K295">
            <v>43.825073760717181</v>
          </cell>
          <cell r="L295">
            <v>45.769681867913953</v>
          </cell>
          <cell r="M295">
            <v>37.48778758939833</v>
          </cell>
          <cell r="O295">
            <v>37121</v>
          </cell>
          <cell r="P295">
            <v>44.156672563313101</v>
          </cell>
          <cell r="Q295">
            <v>24.4919809622684</v>
          </cell>
          <cell r="R295">
            <v>31.219632264272789</v>
          </cell>
          <cell r="T295">
            <v>37121</v>
          </cell>
          <cell r="U295">
            <v>31.698355108666561</v>
          </cell>
          <cell r="V295">
            <v>53.159256504301176</v>
          </cell>
          <cell r="W295">
            <v>44.827686169455781</v>
          </cell>
          <cell r="Y295">
            <v>37121</v>
          </cell>
          <cell r="Z295">
            <v>191.22105869105701</v>
          </cell>
          <cell r="AA295">
            <v>196.9386617120839</v>
          </cell>
          <cell r="AB295">
            <v>172.83483270788892</v>
          </cell>
        </row>
        <row r="296">
          <cell r="E296">
            <v>37122</v>
          </cell>
          <cell r="F296">
            <v>71.966235864729001</v>
          </cell>
          <cell r="G296">
            <v>73.351582095517969</v>
          </cell>
          <cell r="H296">
            <v>59.491218831953617</v>
          </cell>
          <cell r="J296">
            <v>37122</v>
          </cell>
          <cell r="K296">
            <v>43.98816383636558</v>
          </cell>
          <cell r="L296">
            <v>45.809984982431949</v>
          </cell>
          <cell r="M296">
            <v>37.628864462383532</v>
          </cell>
          <cell r="O296">
            <v>37122</v>
          </cell>
          <cell r="P296">
            <v>43.943521797270698</v>
          </cell>
          <cell r="Q296">
            <v>24.832262413584399</v>
          </cell>
          <cell r="R296">
            <v>31.451728869220791</v>
          </cell>
          <cell r="T296">
            <v>37122</v>
          </cell>
          <cell r="U296">
            <v>31.750632110327039</v>
          </cell>
          <cell r="V296">
            <v>53.284087372633174</v>
          </cell>
          <cell r="W296">
            <v>45.14302054433098</v>
          </cell>
          <cell r="Y296">
            <v>37122</v>
          </cell>
          <cell r="Z296">
            <v>191.64855360869234</v>
          </cell>
          <cell r="AA296">
            <v>197.27791686416748</v>
          </cell>
          <cell r="AB296">
            <v>173.71483270788892</v>
          </cell>
        </row>
        <row r="297">
          <cell r="E297">
            <v>37123</v>
          </cell>
          <cell r="F297">
            <v>72.290779755718205</v>
          </cell>
          <cell r="G297">
            <v>73.185648973217965</v>
          </cell>
          <cell r="H297">
            <v>59.686515905500414</v>
          </cell>
          <cell r="J297">
            <v>37123</v>
          </cell>
          <cell r="K297">
            <v>44.122102923063181</v>
          </cell>
          <cell r="L297">
            <v>45.893643671043947</v>
          </cell>
          <cell r="M297">
            <v>37.790282784008333</v>
          </cell>
          <cell r="O297">
            <v>37123</v>
          </cell>
          <cell r="P297">
            <v>43.845991811098301</v>
          </cell>
          <cell r="Q297">
            <v>25.191153220199197</v>
          </cell>
          <cell r="R297">
            <v>31.721313937007992</v>
          </cell>
          <cell r="T297">
            <v>37123</v>
          </cell>
          <cell r="U297">
            <v>31.889952110327041</v>
          </cell>
          <cell r="V297">
            <v>53.410988382179575</v>
          </cell>
          <cell r="W297">
            <v>45.414720081372181</v>
          </cell>
          <cell r="Y297">
            <v>37123</v>
          </cell>
          <cell r="Z297">
            <v>192.14882660020675</v>
          </cell>
          <cell r="AA297">
            <v>197.68143424664066</v>
          </cell>
          <cell r="AB297">
            <v>174.61283270788891</v>
          </cell>
        </row>
        <row r="298">
          <cell r="E298">
            <v>37124</v>
          </cell>
          <cell r="F298">
            <v>72.509232929583405</v>
          </cell>
          <cell r="G298">
            <v>73.019431901189961</v>
          </cell>
          <cell r="H298">
            <v>59.973021181052417</v>
          </cell>
          <cell r="J298">
            <v>37124</v>
          </cell>
          <cell r="K298">
            <v>44.264241058156784</v>
          </cell>
          <cell r="L298">
            <v>45.976333381209145</v>
          </cell>
          <cell r="M298">
            <v>37.944307764590334</v>
          </cell>
          <cell r="O298">
            <v>37124</v>
          </cell>
          <cell r="P298">
            <v>43.954414112015904</v>
          </cell>
          <cell r="Q298">
            <v>25.572507999670396</v>
          </cell>
          <cell r="R298">
            <v>31.995559329705991</v>
          </cell>
          <cell r="T298">
            <v>37124</v>
          </cell>
          <cell r="U298">
            <v>32.036328110327041</v>
          </cell>
          <cell r="V298">
            <v>53.540899402906774</v>
          </cell>
          <cell r="W298">
            <v>45.68994443254018</v>
          </cell>
          <cell r="Y298">
            <v>37124</v>
          </cell>
          <cell r="Z298">
            <v>192.76421621008313</v>
          </cell>
          <cell r="AA298">
            <v>198.10917268497627</v>
          </cell>
          <cell r="AB298">
            <v>175.60283270788892</v>
          </cell>
        </row>
        <row r="299">
          <cell r="E299">
            <v>37125</v>
          </cell>
          <cell r="F299">
            <v>72.590179898293002</v>
          </cell>
          <cell r="G299">
            <v>72.85307995304116</v>
          </cell>
          <cell r="H299">
            <v>60.220465622146413</v>
          </cell>
          <cell r="J299">
            <v>37125</v>
          </cell>
          <cell r="K299">
            <v>44.408356193231583</v>
          </cell>
          <cell r="L299">
            <v>46.094005697863942</v>
          </cell>
          <cell r="M299">
            <v>38.086836330559933</v>
          </cell>
          <cell r="O299">
            <v>37125</v>
          </cell>
          <cell r="P299">
            <v>44.029653337845104</v>
          </cell>
          <cell r="Q299">
            <v>25.951999359051594</v>
          </cell>
          <cell r="R299">
            <v>32.274543133489992</v>
          </cell>
          <cell r="T299">
            <v>37125</v>
          </cell>
          <cell r="U299">
            <v>32.160408462468482</v>
          </cell>
          <cell r="V299">
            <v>53.670572050834771</v>
          </cell>
          <cell r="W299">
            <v>45.929987621692582</v>
          </cell>
          <cell r="Y299">
            <v>37125</v>
          </cell>
          <cell r="Z299">
            <v>193.18859789183819</v>
          </cell>
          <cell r="AA299">
            <v>198.56965706079149</v>
          </cell>
          <cell r="AB299">
            <v>176.51183270788891</v>
          </cell>
        </row>
        <row r="300">
          <cell r="E300">
            <v>37126</v>
          </cell>
          <cell r="F300">
            <v>72.8341140108746</v>
          </cell>
          <cell r="G300">
            <v>72.746293559083554</v>
          </cell>
          <cell r="H300">
            <v>60.276449860393214</v>
          </cell>
          <cell r="J300">
            <v>37126</v>
          </cell>
          <cell r="K300">
            <v>44.556052644250784</v>
          </cell>
          <cell r="L300">
            <v>46.21564266259594</v>
          </cell>
          <cell r="M300">
            <v>38.231143131701131</v>
          </cell>
          <cell r="O300">
            <v>37126</v>
          </cell>
          <cell r="P300">
            <v>44.071581711208303</v>
          </cell>
          <cell r="Q300">
            <v>26.327696440192394</v>
          </cell>
          <cell r="R300">
            <v>32.553530486645592</v>
          </cell>
          <cell r="T300">
            <v>37126</v>
          </cell>
          <cell r="U300">
            <v>32.063067656212802</v>
          </cell>
          <cell r="V300">
            <v>53.813903959089174</v>
          </cell>
          <cell r="W300">
            <v>46.169709229148985</v>
          </cell>
          <cell r="Y300">
            <v>37126</v>
          </cell>
          <cell r="Z300">
            <v>193.52481602254647</v>
          </cell>
          <cell r="AA300">
            <v>199.10353662096105</v>
          </cell>
          <cell r="AB300">
            <v>177.23083270788891</v>
          </cell>
        </row>
        <row r="301">
          <cell r="E301">
            <v>37127</v>
          </cell>
          <cell r="F301">
            <v>73.175790718577005</v>
          </cell>
          <cell r="G301">
            <v>72.699257286640361</v>
          </cell>
          <cell r="H301">
            <v>60.317022727152811</v>
          </cell>
          <cell r="J301">
            <v>37127</v>
          </cell>
          <cell r="K301">
            <v>44.672422341528382</v>
          </cell>
          <cell r="L301">
            <v>46.279243852296339</v>
          </cell>
          <cell r="M301">
            <v>38.36380444462273</v>
          </cell>
          <cell r="O301">
            <v>37127</v>
          </cell>
          <cell r="P301">
            <v>44.068702817493104</v>
          </cell>
          <cell r="Q301">
            <v>26.666916629399996</v>
          </cell>
          <cell r="R301">
            <v>32.812971450399992</v>
          </cell>
          <cell r="T301">
            <v>37127</v>
          </cell>
          <cell r="U301">
            <v>32.324261653010879</v>
          </cell>
          <cell r="V301">
            <v>53.946261201273174</v>
          </cell>
          <cell r="W301">
            <v>46.381034085713388</v>
          </cell>
          <cell r="Y301">
            <v>37127</v>
          </cell>
          <cell r="Z301">
            <v>194.24117753060938</v>
          </cell>
          <cell r="AA301">
            <v>199.59167896960986</v>
          </cell>
          <cell r="AB301">
            <v>177.87483270788891</v>
          </cell>
        </row>
        <row r="302">
          <cell r="E302">
            <v>37128</v>
          </cell>
          <cell r="F302">
            <v>73.5273879199014</v>
          </cell>
          <cell r="G302">
            <v>72.681024164731156</v>
          </cell>
          <cell r="H302">
            <v>60.431372831990011</v>
          </cell>
          <cell r="J302">
            <v>37128</v>
          </cell>
          <cell r="K302">
            <v>44.505577030727181</v>
          </cell>
          <cell r="L302">
            <v>46.366529998683539</v>
          </cell>
          <cell r="M302">
            <v>38.507770506090331</v>
          </cell>
          <cell r="O302">
            <v>37128</v>
          </cell>
          <cell r="P302">
            <v>44.065082105113504</v>
          </cell>
          <cell r="Q302">
            <v>27.033967441323195</v>
          </cell>
          <cell r="R302">
            <v>33.080767634900795</v>
          </cell>
          <cell r="T302">
            <v>37128</v>
          </cell>
          <cell r="U302">
            <v>32.640749180342397</v>
          </cell>
          <cell r="V302">
            <v>54.075587284652372</v>
          </cell>
          <cell r="W302">
            <v>46.670921734907786</v>
          </cell>
          <cell r="Y302">
            <v>37128</v>
          </cell>
          <cell r="Z302">
            <v>194.73879623608448</v>
          </cell>
          <cell r="AA302">
            <v>200.15710888939026</v>
          </cell>
          <cell r="AB302">
            <v>178.69083270788894</v>
          </cell>
        </row>
        <row r="303">
          <cell r="E303">
            <v>37129</v>
          </cell>
          <cell r="F303">
            <v>73.878985121225796</v>
          </cell>
          <cell r="G303">
            <v>72.738708551974355</v>
          </cell>
          <cell r="H303">
            <v>60.54353652392161</v>
          </cell>
          <cell r="J303">
            <v>37129</v>
          </cell>
          <cell r="K303">
            <v>44.347118885016783</v>
          </cell>
          <cell r="L303">
            <v>46.469763471669538</v>
          </cell>
          <cell r="M303">
            <v>38.653397673466728</v>
          </cell>
          <cell r="O303">
            <v>37129</v>
          </cell>
          <cell r="P303">
            <v>44.094825485773903</v>
          </cell>
          <cell r="Q303">
            <v>27.391406554953594</v>
          </cell>
          <cell r="R303">
            <v>33.328918047595593</v>
          </cell>
          <cell r="T303">
            <v>37129</v>
          </cell>
          <cell r="U303">
            <v>32.823436756343035</v>
          </cell>
          <cell r="V303">
            <v>54.204873336933169</v>
          </cell>
          <cell r="W303">
            <v>46.884980462904984</v>
          </cell>
          <cell r="Y303">
            <v>37129</v>
          </cell>
          <cell r="Z303">
            <v>195.14436624835952</v>
          </cell>
          <cell r="AA303">
            <v>200.80475191553066</v>
          </cell>
          <cell r="AB303">
            <v>179.41083270788891</v>
          </cell>
        </row>
        <row r="304">
          <cell r="E304">
            <v>37130</v>
          </cell>
          <cell r="F304">
            <v>73.9439244240194</v>
          </cell>
          <cell r="G304">
            <v>72.754290293298354</v>
          </cell>
          <cell r="H304">
            <v>60.541467240278813</v>
          </cell>
          <cell r="J304">
            <v>37130</v>
          </cell>
          <cell r="K304">
            <v>44.34377892634118</v>
          </cell>
          <cell r="L304">
            <v>46.564134163770341</v>
          </cell>
          <cell r="M304">
            <v>38.81238467554553</v>
          </cell>
          <cell r="O304">
            <v>37130</v>
          </cell>
          <cell r="P304">
            <v>44.255668455851904</v>
          </cell>
          <cell r="Q304">
            <v>27.746641508820392</v>
          </cell>
          <cell r="R304">
            <v>33.582566436898794</v>
          </cell>
          <cell r="T304">
            <v>37130</v>
          </cell>
          <cell r="U304">
            <v>32.625580756343034</v>
          </cell>
          <cell r="V304">
            <v>54.334498562349971</v>
          </cell>
          <cell r="W304">
            <v>47.159414355165787</v>
          </cell>
          <cell r="Y304">
            <v>37130</v>
          </cell>
          <cell r="Z304">
            <v>195.16895256255552</v>
          </cell>
          <cell r="AA304">
            <v>201.39956452823907</v>
          </cell>
          <cell r="AB304">
            <v>180.09583270788892</v>
          </cell>
        </row>
        <row r="305">
          <cell r="E305">
            <v>37131</v>
          </cell>
          <cell r="F305">
            <v>73.916125745648202</v>
          </cell>
          <cell r="G305">
            <v>72.63675285276436</v>
          </cell>
          <cell r="J305">
            <v>37131</v>
          </cell>
          <cell r="K305">
            <v>44.342451461362778</v>
          </cell>
          <cell r="L305">
            <v>46.655079712277143</v>
          </cell>
          <cell r="O305">
            <v>37131</v>
          </cell>
          <cell r="P305">
            <v>44.421047522834705</v>
          </cell>
          <cell r="Q305">
            <v>28.112797879100391</v>
          </cell>
          <cell r="T305">
            <v>37131</v>
          </cell>
          <cell r="U305">
            <v>32.250580756343034</v>
          </cell>
          <cell r="V305">
            <v>54.45029472477637</v>
          </cell>
          <cell r="Y305">
            <v>37131</v>
          </cell>
          <cell r="Z305">
            <v>194.93020548618873</v>
          </cell>
          <cell r="AA305">
            <v>201.85492516891827</v>
          </cell>
        </row>
        <row r="306">
          <cell r="E306">
            <v>37132</v>
          </cell>
          <cell r="F306">
            <v>73.846873956360596</v>
          </cell>
          <cell r="G306">
            <v>72.58808032001356</v>
          </cell>
          <cell r="J306">
            <v>37132</v>
          </cell>
          <cell r="K306">
            <v>44.403422566707576</v>
          </cell>
          <cell r="L306">
            <v>46.658117974366746</v>
          </cell>
          <cell r="O306">
            <v>37132</v>
          </cell>
          <cell r="P306">
            <v>44.640820709587508</v>
          </cell>
          <cell r="Q306">
            <v>28.471770321261992</v>
          </cell>
          <cell r="T306">
            <v>37132</v>
          </cell>
          <cell r="U306">
            <v>32.131798749599035</v>
          </cell>
          <cell r="V306">
            <v>54.586273316273967</v>
          </cell>
          <cell r="Y306">
            <v>37132</v>
          </cell>
          <cell r="Z306">
            <v>195.02291598225472</v>
          </cell>
          <cell r="AA306">
            <v>202.30424193191624</v>
          </cell>
        </row>
        <row r="307">
          <cell r="E307">
            <v>37133</v>
          </cell>
          <cell r="F307">
            <v>74.04741345176059</v>
          </cell>
          <cell r="G307">
            <v>72.452306208198763</v>
          </cell>
          <cell r="J307">
            <v>37133</v>
          </cell>
          <cell r="K307">
            <v>44.438305790792377</v>
          </cell>
          <cell r="L307">
            <v>46.658117974366746</v>
          </cell>
          <cell r="O307">
            <v>37133</v>
          </cell>
          <cell r="P307">
            <v>44.896399957041112</v>
          </cell>
          <cell r="Q307">
            <v>28.783798774641994</v>
          </cell>
          <cell r="T307">
            <v>37133</v>
          </cell>
          <cell r="U307">
            <v>32.131794028946878</v>
          </cell>
          <cell r="V307">
            <v>54.714216409513966</v>
          </cell>
          <cell r="Y307">
            <v>37133</v>
          </cell>
          <cell r="Z307">
            <v>195.51391322854096</v>
          </cell>
          <cell r="AA307">
            <v>202.60843936672148</v>
          </cell>
        </row>
        <row r="308">
          <cell r="E308">
            <v>37134</v>
          </cell>
          <cell r="F308">
            <v>74.207568197095796</v>
          </cell>
          <cell r="G308">
            <v>71.911360680129164</v>
          </cell>
          <cell r="J308">
            <v>37134</v>
          </cell>
          <cell r="K308">
            <v>44.439246374266375</v>
          </cell>
          <cell r="L308">
            <v>46.654369837957148</v>
          </cell>
          <cell r="O308">
            <v>37134</v>
          </cell>
          <cell r="P308">
            <v>45.086479100988313</v>
          </cell>
          <cell r="Q308">
            <v>29.071169743516794</v>
          </cell>
          <cell r="T308">
            <v>37134</v>
          </cell>
          <cell r="U308">
            <v>32.344975294331519</v>
          </cell>
          <cell r="V308">
            <v>54.907474471764367</v>
          </cell>
          <cell r="Y308">
            <v>37134</v>
          </cell>
          <cell r="Z308">
            <v>196.078268966682</v>
          </cell>
          <cell r="AA308">
            <v>202.54437473336748</v>
          </cell>
        </row>
        <row r="309">
          <cell r="E309">
            <v>37135</v>
          </cell>
          <cell r="F309">
            <v>74.257149368976201</v>
          </cell>
          <cell r="G309">
            <v>71.644909354117161</v>
          </cell>
          <cell r="J309">
            <v>37135</v>
          </cell>
          <cell r="K309">
            <v>44.269607708015975</v>
          </cell>
          <cell r="L309">
            <v>46.516164406596346</v>
          </cell>
          <cell r="O309">
            <v>37135</v>
          </cell>
          <cell r="P309">
            <v>44.860980071149513</v>
          </cell>
          <cell r="Q309">
            <v>29.432371191043195</v>
          </cell>
          <cell r="T309">
            <v>37135</v>
          </cell>
          <cell r="U309">
            <v>32.660710952432638</v>
          </cell>
          <cell r="V309">
            <v>55.02107157671157</v>
          </cell>
          <cell r="Y309">
            <v>37135</v>
          </cell>
          <cell r="Z309">
            <v>196.04844810057432</v>
          </cell>
          <cell r="AA309">
            <v>202.61451652846824</v>
          </cell>
        </row>
        <row r="310">
          <cell r="E310">
            <v>37136</v>
          </cell>
          <cell r="F310">
            <v>74.379858243931395</v>
          </cell>
          <cell r="G310">
            <v>71.558219502158764</v>
          </cell>
          <cell r="J310">
            <v>37136</v>
          </cell>
          <cell r="K310">
            <v>44.140996228089975</v>
          </cell>
          <cell r="L310">
            <v>46.563261018356748</v>
          </cell>
          <cell r="O310">
            <v>37136</v>
          </cell>
          <cell r="P310">
            <v>44.602805526361109</v>
          </cell>
          <cell r="Q310">
            <v>29.756439112890394</v>
          </cell>
          <cell r="T310">
            <v>37136</v>
          </cell>
          <cell r="U310">
            <v>32.980096111854721</v>
          </cell>
          <cell r="V310">
            <v>55.136742509496372</v>
          </cell>
          <cell r="Y310">
            <v>37136</v>
          </cell>
          <cell r="Z310">
            <v>196.10375611023721</v>
          </cell>
          <cell r="AA310">
            <v>203.0146621429023</v>
          </cell>
        </row>
        <row r="311">
          <cell r="E311">
            <v>37137</v>
          </cell>
          <cell r="F311">
            <v>74.494786896339392</v>
          </cell>
          <cell r="G311">
            <v>71.53942203016517</v>
          </cell>
          <cell r="J311">
            <v>37137</v>
          </cell>
          <cell r="K311">
            <v>44.140886197570374</v>
          </cell>
          <cell r="L311">
            <v>46.617839705449946</v>
          </cell>
          <cell r="O311">
            <v>37137</v>
          </cell>
          <cell r="P311">
            <v>44.856688174189912</v>
          </cell>
          <cell r="Q311">
            <v>29.894803912625594</v>
          </cell>
          <cell r="T311">
            <v>37137</v>
          </cell>
          <cell r="U311">
            <v>33.235216111854719</v>
          </cell>
          <cell r="V311">
            <v>55.248855535839574</v>
          </cell>
          <cell r="Y311">
            <v>37137</v>
          </cell>
          <cell r="Z311">
            <v>196.72757737995443</v>
          </cell>
          <cell r="AA311">
            <v>203.30092118408027</v>
          </cell>
        </row>
        <row r="312">
          <cell r="E312">
            <v>37138</v>
          </cell>
          <cell r="F312">
            <v>74.695429323515796</v>
          </cell>
          <cell r="G312">
            <v>71.520738138062768</v>
          </cell>
          <cell r="J312">
            <v>37138</v>
          </cell>
          <cell r="K312">
            <v>44.140886197570374</v>
          </cell>
          <cell r="L312">
            <v>46.700309354575943</v>
          </cell>
          <cell r="O312">
            <v>37138</v>
          </cell>
          <cell r="P312">
            <v>44.969092870042715</v>
          </cell>
          <cell r="Q312">
            <v>30.025942191783194</v>
          </cell>
          <cell r="T312">
            <v>37138</v>
          </cell>
          <cell r="U312">
            <v>33.482296111854716</v>
          </cell>
          <cell r="V312">
            <v>55.419639679272372</v>
          </cell>
          <cell r="Y312">
            <v>37138</v>
          </cell>
          <cell r="Z312">
            <v>197.28770450298362</v>
          </cell>
          <cell r="AA312">
            <v>203.66662936369428</v>
          </cell>
        </row>
        <row r="313">
          <cell r="E313">
            <v>37139</v>
          </cell>
          <cell r="F313">
            <v>74.935402337391793</v>
          </cell>
          <cell r="G313">
            <v>71.453083565995172</v>
          </cell>
          <cell r="J313">
            <v>37139</v>
          </cell>
          <cell r="K313">
            <v>44.140886197570374</v>
          </cell>
          <cell r="L313">
            <v>46.753425700569942</v>
          </cell>
          <cell r="O313">
            <v>37139</v>
          </cell>
          <cell r="P313">
            <v>45.162359349686717</v>
          </cell>
          <cell r="Q313">
            <v>30.259536631546393</v>
          </cell>
          <cell r="T313">
            <v>37139</v>
          </cell>
          <cell r="U313">
            <v>33.709720111854715</v>
          </cell>
          <cell r="V313">
            <v>55.53221810775797</v>
          </cell>
          <cell r="Y313">
            <v>37139</v>
          </cell>
          <cell r="Z313">
            <v>197.94836799650361</v>
          </cell>
          <cell r="AA313">
            <v>203.99826400586949</v>
          </cell>
        </row>
        <row r="314">
          <cell r="E314">
            <v>37140</v>
          </cell>
          <cell r="F314">
            <v>75.210176939805791</v>
          </cell>
          <cell r="G314">
            <v>71.274173941125568</v>
          </cell>
          <cell r="J314">
            <v>37140</v>
          </cell>
          <cell r="K314">
            <v>44.236176176915578</v>
          </cell>
          <cell r="L314">
            <v>46.632899689148744</v>
          </cell>
          <cell r="O314">
            <v>37140</v>
          </cell>
          <cell r="P314">
            <v>45.412877193238714</v>
          </cell>
          <cell r="Q314">
            <v>30.508684417660792</v>
          </cell>
          <cell r="T314">
            <v>37140</v>
          </cell>
          <cell r="U314">
            <v>33.948322291107836</v>
          </cell>
          <cell r="V314">
            <v>55.627922535529173</v>
          </cell>
          <cell r="Y314">
            <v>37140</v>
          </cell>
          <cell r="Z314">
            <v>198.80755260106793</v>
          </cell>
          <cell r="AA314">
            <v>204.04368058346427</v>
          </cell>
        </row>
        <row r="315">
          <cell r="E315">
            <v>37141</v>
          </cell>
          <cell r="F315">
            <v>75.52302565137299</v>
          </cell>
          <cell r="G315">
            <v>71.138964179395174</v>
          </cell>
          <cell r="J315">
            <v>37141</v>
          </cell>
          <cell r="K315">
            <v>44.376330213284781</v>
          </cell>
          <cell r="L315">
            <v>46.579435504737944</v>
          </cell>
          <cell r="O315">
            <v>37141</v>
          </cell>
          <cell r="P315">
            <v>45.463079151801516</v>
          </cell>
          <cell r="Q315">
            <v>30.229486944885593</v>
          </cell>
          <cell r="T315">
            <v>37141</v>
          </cell>
          <cell r="U315">
            <v>34.058230995509753</v>
          </cell>
          <cell r="V315">
            <v>55.661922535529172</v>
          </cell>
          <cell r="Y315">
            <v>37141</v>
          </cell>
          <cell r="Z315">
            <v>199.42066601196905</v>
          </cell>
          <cell r="AA315">
            <v>203.6098091645479</v>
          </cell>
        </row>
        <row r="316">
          <cell r="E316">
            <v>37142</v>
          </cell>
          <cell r="F316">
            <v>76.053635409343386</v>
          </cell>
          <cell r="G316">
            <v>71.180839665531977</v>
          </cell>
          <cell r="J316">
            <v>37142</v>
          </cell>
          <cell r="K316">
            <v>44.50396206664918</v>
          </cell>
          <cell r="L316">
            <v>46.579435504737944</v>
          </cell>
          <cell r="O316">
            <v>37142</v>
          </cell>
          <cell r="P316">
            <v>45.455731599241915</v>
          </cell>
          <cell r="Q316">
            <v>30.517621028654393</v>
          </cell>
          <cell r="T316">
            <v>37142</v>
          </cell>
          <cell r="U316">
            <v>34.137685254449273</v>
          </cell>
          <cell r="V316">
            <v>55.769903395717975</v>
          </cell>
          <cell r="Y316">
            <v>37142</v>
          </cell>
          <cell r="Z316">
            <v>200.15101432968376</v>
          </cell>
          <cell r="AA316">
            <v>204.04779959464227</v>
          </cell>
        </row>
        <row r="317">
          <cell r="E317">
            <v>37143</v>
          </cell>
          <cell r="F317">
            <v>76.382821878385386</v>
          </cell>
          <cell r="G317">
            <v>71.100684206689181</v>
          </cell>
          <cell r="J317">
            <v>37143</v>
          </cell>
          <cell r="K317">
            <v>44.628019702812381</v>
          </cell>
          <cell r="L317">
            <v>46.624821319387145</v>
          </cell>
          <cell r="O317">
            <v>37143</v>
          </cell>
          <cell r="P317">
            <v>45.516563925746716</v>
          </cell>
          <cell r="Q317">
            <v>30.554512843717191</v>
          </cell>
          <cell r="T317">
            <v>37143</v>
          </cell>
          <cell r="U317">
            <v>34.348701818345276</v>
          </cell>
          <cell r="V317">
            <v>55.893348136293973</v>
          </cell>
          <cell r="Y317">
            <v>37143</v>
          </cell>
          <cell r="Z317">
            <v>200.87610732528975</v>
          </cell>
          <cell r="AA317">
            <v>204.17336650608749</v>
          </cell>
        </row>
        <row r="318">
          <cell r="E318">
            <v>37144</v>
          </cell>
          <cell r="F318">
            <v>76.504480139346981</v>
          </cell>
          <cell r="G318">
            <v>70.815144360212386</v>
          </cell>
          <cell r="J318">
            <v>37144</v>
          </cell>
          <cell r="K318">
            <v>44.757181335336384</v>
          </cell>
          <cell r="L318">
            <v>46.606339741465945</v>
          </cell>
          <cell r="O318">
            <v>37144</v>
          </cell>
          <cell r="P318">
            <v>45.430895939461514</v>
          </cell>
          <cell r="Q318">
            <v>30.537251896278793</v>
          </cell>
          <cell r="T318">
            <v>37144</v>
          </cell>
          <cell r="U318">
            <v>34.422741818345273</v>
          </cell>
          <cell r="V318">
            <v>56.011348136293975</v>
          </cell>
          <cell r="Y318">
            <v>37144</v>
          </cell>
          <cell r="Z318">
            <v>201.11529923249014</v>
          </cell>
          <cell r="AA318">
            <v>203.97008413425112</v>
          </cell>
        </row>
        <row r="319">
          <cell r="E319">
            <v>37145</v>
          </cell>
          <cell r="F319">
            <v>76.588376635856179</v>
          </cell>
          <cell r="G319">
            <v>70.608737753557591</v>
          </cell>
          <cell r="J319">
            <v>37145</v>
          </cell>
          <cell r="K319">
            <v>44.870115240905186</v>
          </cell>
          <cell r="L319">
            <v>46.606339741465945</v>
          </cell>
          <cell r="O319">
            <v>37145</v>
          </cell>
          <cell r="P319">
            <v>45.422799469494315</v>
          </cell>
          <cell r="Q319">
            <v>30.519746042199994</v>
          </cell>
          <cell r="T319">
            <v>37145</v>
          </cell>
          <cell r="U319">
            <v>34.531389818345275</v>
          </cell>
          <cell r="V319">
            <v>56.125348136293972</v>
          </cell>
          <cell r="Y319">
            <v>37145</v>
          </cell>
          <cell r="Z319">
            <v>201.41268116460097</v>
          </cell>
          <cell r="AA319">
            <v>203.8601716735175</v>
          </cell>
        </row>
        <row r="320">
          <cell r="E320">
            <v>37146</v>
          </cell>
          <cell r="F320">
            <v>76.621989184908173</v>
          </cell>
          <cell r="G320">
            <v>70.668108092310788</v>
          </cell>
          <cell r="J320">
            <v>37146</v>
          </cell>
          <cell r="K320">
            <v>44.972567852139186</v>
          </cell>
          <cell r="L320">
            <v>46.606339741465945</v>
          </cell>
          <cell r="O320">
            <v>37146</v>
          </cell>
          <cell r="P320">
            <v>45.399128356946314</v>
          </cell>
          <cell r="Q320">
            <v>30.571740433420793</v>
          </cell>
          <cell r="T320">
            <v>37146</v>
          </cell>
          <cell r="U320">
            <v>34.619244103774072</v>
          </cell>
          <cell r="V320">
            <v>56.218618676345976</v>
          </cell>
          <cell r="Y320">
            <v>37146</v>
          </cell>
          <cell r="Z320">
            <v>201.61292949776777</v>
          </cell>
          <cell r="AA320">
            <v>204.06480694354349</v>
          </cell>
        </row>
        <row r="321">
          <cell r="E321">
            <v>37147</v>
          </cell>
          <cell r="F321">
            <v>76.665990744633376</v>
          </cell>
          <cell r="G321">
            <v>70.74974363911079</v>
          </cell>
          <cell r="J321">
            <v>37147</v>
          </cell>
          <cell r="K321">
            <v>45.080230940881982</v>
          </cell>
          <cell r="L321">
            <v>46.606339741465945</v>
          </cell>
          <cell r="O321">
            <v>37147</v>
          </cell>
          <cell r="P321">
            <v>45.367002641247112</v>
          </cell>
          <cell r="Q321">
            <v>30.554948003033594</v>
          </cell>
          <cell r="T321">
            <v>37147</v>
          </cell>
          <cell r="U321">
            <v>34.68275066512895</v>
          </cell>
          <cell r="V321">
            <v>56.315347582745979</v>
          </cell>
          <cell r="Y321">
            <v>37147</v>
          </cell>
          <cell r="Z321">
            <v>201.79597499189143</v>
          </cell>
          <cell r="AA321">
            <v>204.22637896635629</v>
          </cell>
        </row>
        <row r="322">
          <cell r="E322">
            <v>37148</v>
          </cell>
          <cell r="F322">
            <v>76.87891399754578</v>
          </cell>
          <cell r="G322">
            <v>70.525902519156787</v>
          </cell>
          <cell r="J322">
            <v>37148</v>
          </cell>
          <cell r="K322">
            <v>45.187659771099185</v>
          </cell>
          <cell r="L322">
            <v>46.606339741465945</v>
          </cell>
          <cell r="O322">
            <v>37148</v>
          </cell>
          <cell r="P322">
            <v>45.147484302554311</v>
          </cell>
          <cell r="Q322">
            <v>30.541069606729994</v>
          </cell>
          <cell r="T322">
            <v>37148</v>
          </cell>
          <cell r="U322">
            <v>34.947149678480628</v>
          </cell>
          <cell r="V322">
            <v>56.429347582745976</v>
          </cell>
          <cell r="Y322">
            <v>37148</v>
          </cell>
          <cell r="Z322">
            <v>202.16120774967993</v>
          </cell>
          <cell r="AA322">
            <v>204.10265945009871</v>
          </cell>
        </row>
        <row r="323">
          <cell r="E323">
            <v>37149</v>
          </cell>
          <cell r="F323">
            <v>77.249166695999776</v>
          </cell>
          <cell r="G323">
            <v>70.546588256841588</v>
          </cell>
          <cell r="J323">
            <v>37149</v>
          </cell>
          <cell r="K323">
            <v>45.286161931742384</v>
          </cell>
          <cell r="L323">
            <v>46.606339741465945</v>
          </cell>
          <cell r="O323">
            <v>37149</v>
          </cell>
          <cell r="P323">
            <v>44.874047459885908</v>
          </cell>
          <cell r="Q323">
            <v>30.446166155541594</v>
          </cell>
          <cell r="T323">
            <v>37149</v>
          </cell>
          <cell r="U323">
            <v>35.10718643905151</v>
          </cell>
          <cell r="V323">
            <v>56.537976107376373</v>
          </cell>
          <cell r="Y323">
            <v>37149</v>
          </cell>
          <cell r="Z323">
            <v>202.51656252667959</v>
          </cell>
          <cell r="AA323">
            <v>204.13707026122552</v>
          </cell>
        </row>
        <row r="324">
          <cell r="E324">
            <v>37150</v>
          </cell>
          <cell r="F324">
            <v>77.472013991905783</v>
          </cell>
          <cell r="G324">
            <v>70.373755156151191</v>
          </cell>
          <cell r="J324">
            <v>37150</v>
          </cell>
          <cell r="K324">
            <v>45.393881810430784</v>
          </cell>
          <cell r="L324">
            <v>46.606339741465945</v>
          </cell>
          <cell r="O324">
            <v>37150</v>
          </cell>
          <cell r="P324">
            <v>44.795733771555909</v>
          </cell>
          <cell r="Q324">
            <v>30.494902223633595</v>
          </cell>
          <cell r="T324">
            <v>37150</v>
          </cell>
          <cell r="U324">
            <v>35.370578072016947</v>
          </cell>
          <cell r="V324">
            <v>56.642503971192376</v>
          </cell>
          <cell r="Y324">
            <v>37150</v>
          </cell>
          <cell r="Z324">
            <v>203.03220764590941</v>
          </cell>
          <cell r="AA324">
            <v>204.11750109244312</v>
          </cell>
        </row>
        <row r="325">
          <cell r="E325">
            <v>37151</v>
          </cell>
          <cell r="F325">
            <v>77.58891964429499</v>
          </cell>
          <cell r="G325">
            <v>70.032284312001593</v>
          </cell>
          <cell r="J325">
            <v>37151</v>
          </cell>
          <cell r="K325">
            <v>45.494559735864783</v>
          </cell>
          <cell r="L325">
            <v>46.606339741465945</v>
          </cell>
          <cell r="O325">
            <v>37151</v>
          </cell>
          <cell r="P325">
            <v>44.990086358909508</v>
          </cell>
          <cell r="Q325">
            <v>30.516705660024794</v>
          </cell>
          <cell r="T325">
            <v>37151</v>
          </cell>
          <cell r="U325">
            <v>35.651522072016945</v>
          </cell>
          <cell r="V325">
            <v>56.754503971192378</v>
          </cell>
          <cell r="Y325">
            <v>37151</v>
          </cell>
          <cell r="Z325">
            <v>203.72508781108621</v>
          </cell>
          <cell r="AA325">
            <v>203.90983368468471</v>
          </cell>
        </row>
        <row r="326">
          <cell r="E326">
            <v>37152</v>
          </cell>
          <cell r="F326">
            <v>77.694151413491795</v>
          </cell>
          <cell r="G326">
            <v>69.606636570986396</v>
          </cell>
          <cell r="J326">
            <v>37152</v>
          </cell>
          <cell r="K326">
            <v>45.589636752913982</v>
          </cell>
          <cell r="L326">
            <v>46.606339741465945</v>
          </cell>
          <cell r="O326">
            <v>37152</v>
          </cell>
          <cell r="P326">
            <v>45.072708277666706</v>
          </cell>
          <cell r="Q326">
            <v>30.607192986247593</v>
          </cell>
          <cell r="T326">
            <v>37152</v>
          </cell>
          <cell r="U326">
            <v>35.910890072016947</v>
          </cell>
          <cell r="V326">
            <v>56.873529318746776</v>
          </cell>
          <cell r="Y326">
            <v>37152</v>
          </cell>
          <cell r="Z326">
            <v>204.26738651608943</v>
          </cell>
          <cell r="AA326">
            <v>203.69369861744673</v>
          </cell>
        </row>
        <row r="327">
          <cell r="E327">
            <v>37153</v>
          </cell>
          <cell r="F327">
            <v>77.920732648320993</v>
          </cell>
          <cell r="G327">
            <v>69.471210297588399</v>
          </cell>
          <cell r="J327">
            <v>37153</v>
          </cell>
          <cell r="K327">
            <v>45.685469786113984</v>
          </cell>
          <cell r="L327">
            <v>46.551792998717147</v>
          </cell>
          <cell r="O327">
            <v>37153</v>
          </cell>
          <cell r="P327">
            <v>45.187615280497504</v>
          </cell>
          <cell r="Q327">
            <v>30.648794817423592</v>
          </cell>
          <cell r="T327">
            <v>37153</v>
          </cell>
          <cell r="U327">
            <v>36.154919021952949</v>
          </cell>
          <cell r="V327">
            <v>56.984325656394773</v>
          </cell>
          <cell r="Y327">
            <v>37153</v>
          </cell>
          <cell r="Z327">
            <v>204.94873673688542</v>
          </cell>
          <cell r="AA327">
            <v>203.65612377012394</v>
          </cell>
        </row>
        <row r="328">
          <cell r="E328">
            <v>37154</v>
          </cell>
          <cell r="F328">
            <v>78.273781542629791</v>
          </cell>
          <cell r="G328">
            <v>69.499569776672402</v>
          </cell>
          <cell r="J328">
            <v>37154</v>
          </cell>
          <cell r="K328">
            <v>45.725953918583585</v>
          </cell>
          <cell r="L328">
            <v>46.551792998717147</v>
          </cell>
          <cell r="O328">
            <v>37154</v>
          </cell>
          <cell r="P328">
            <v>45.287937915423903</v>
          </cell>
          <cell r="Q328">
            <v>30.691660224889194</v>
          </cell>
          <cell r="T328">
            <v>37154</v>
          </cell>
          <cell r="U328">
            <v>36.409665433861427</v>
          </cell>
          <cell r="V328">
            <v>57.089875883295576</v>
          </cell>
          <cell r="Y328">
            <v>37154</v>
          </cell>
          <cell r="Z328">
            <v>205.69733881049871</v>
          </cell>
          <cell r="AA328">
            <v>203.83289888357433</v>
          </cell>
        </row>
        <row r="329">
          <cell r="E329">
            <v>37155</v>
          </cell>
          <cell r="F329">
            <v>78.485327639361387</v>
          </cell>
          <cell r="G329">
            <v>69.537682928913199</v>
          </cell>
          <cell r="J329">
            <v>37155</v>
          </cell>
          <cell r="K329">
            <v>45.725953918583585</v>
          </cell>
          <cell r="L329">
            <v>46.551792998717147</v>
          </cell>
          <cell r="O329">
            <v>37155</v>
          </cell>
          <cell r="P329">
            <v>45.535786631532702</v>
          </cell>
          <cell r="Q329">
            <v>30.650771110709595</v>
          </cell>
          <cell r="T329">
            <v>37155</v>
          </cell>
          <cell r="U329">
            <v>36.564717883044466</v>
          </cell>
          <cell r="V329">
            <v>57.201649578813978</v>
          </cell>
          <cell r="Y329">
            <v>37155</v>
          </cell>
          <cell r="Z329">
            <v>206.31178607252212</v>
          </cell>
          <cell r="AA329">
            <v>203.9418966171539</v>
          </cell>
        </row>
        <row r="330">
          <cell r="E330">
            <v>37156</v>
          </cell>
          <cell r="F330">
            <v>78.693622511707389</v>
          </cell>
          <cell r="G330">
            <v>69.419992865400403</v>
          </cell>
          <cell r="J330">
            <v>37156</v>
          </cell>
          <cell r="K330">
            <v>45.725953918583585</v>
          </cell>
          <cell r="L330">
            <v>46.492699510948746</v>
          </cell>
          <cell r="O330">
            <v>37156</v>
          </cell>
          <cell r="P330">
            <v>45.8090346508111</v>
          </cell>
          <cell r="Q330">
            <v>30.621914366253996</v>
          </cell>
          <cell r="T330">
            <v>37156</v>
          </cell>
          <cell r="U330">
            <v>36.733814943145909</v>
          </cell>
          <cell r="V330">
            <v>57.397649578813976</v>
          </cell>
          <cell r="Y330">
            <v>37156</v>
          </cell>
          <cell r="Z330">
            <v>206.962426024248</v>
          </cell>
          <cell r="AA330">
            <v>203.93225632141713</v>
          </cell>
        </row>
        <row r="331">
          <cell r="E331">
            <v>37157</v>
          </cell>
          <cell r="F331">
            <v>79.063814870844183</v>
          </cell>
          <cell r="G331">
            <v>69.381780330754808</v>
          </cell>
          <cell r="J331">
            <v>37157</v>
          </cell>
          <cell r="K331">
            <v>45.725957467955183</v>
          </cell>
          <cell r="L331">
            <v>46.319529219956344</v>
          </cell>
          <cell r="O331">
            <v>37157</v>
          </cell>
          <cell r="P331">
            <v>45.889597934040303</v>
          </cell>
          <cell r="Q331">
            <v>30.612763732921596</v>
          </cell>
          <cell r="T331">
            <v>37157</v>
          </cell>
          <cell r="U331">
            <v>36.923992882975668</v>
          </cell>
          <cell r="V331">
            <v>57.587649578813974</v>
          </cell>
          <cell r="Y331">
            <v>37157</v>
          </cell>
          <cell r="Z331">
            <v>207.60336315581532</v>
          </cell>
          <cell r="AA331">
            <v>203.90172286244672</v>
          </cell>
        </row>
        <row r="332">
          <cell r="E332">
            <v>37158</v>
          </cell>
          <cell r="F332">
            <v>79.156730320588977</v>
          </cell>
          <cell r="G332">
            <v>69.294302518301208</v>
          </cell>
          <cell r="J332">
            <v>37158</v>
          </cell>
          <cell r="K332">
            <v>45.582041097689981</v>
          </cell>
          <cell r="L332">
            <v>46.272120263495147</v>
          </cell>
          <cell r="O332">
            <v>37158</v>
          </cell>
          <cell r="P332">
            <v>45.867236539612705</v>
          </cell>
          <cell r="Q332">
            <v>30.678391260457996</v>
          </cell>
          <cell r="T332">
            <v>37158</v>
          </cell>
          <cell r="U332">
            <v>37.208056882975669</v>
          </cell>
          <cell r="V332">
            <v>57.716394523741172</v>
          </cell>
          <cell r="Y332">
            <v>37158</v>
          </cell>
          <cell r="Z332">
            <v>207.81406484086733</v>
          </cell>
          <cell r="AA332">
            <v>203.96120856599552</v>
          </cell>
        </row>
        <row r="333">
          <cell r="E333">
            <v>37159</v>
          </cell>
          <cell r="F333">
            <v>79.046288073883375</v>
          </cell>
          <cell r="G333">
            <v>69.202710984163204</v>
          </cell>
          <cell r="J333">
            <v>37159</v>
          </cell>
          <cell r="K333">
            <v>45.48308106811038</v>
          </cell>
          <cell r="L333">
            <v>46.191545978803546</v>
          </cell>
          <cell r="O333">
            <v>37159</v>
          </cell>
          <cell r="P333">
            <v>45.833502958578705</v>
          </cell>
          <cell r="Q333">
            <v>30.657754860627996</v>
          </cell>
          <cell r="T333">
            <v>37159</v>
          </cell>
          <cell r="U333">
            <v>37.580392882975666</v>
          </cell>
          <cell r="V333">
            <v>57.832394523741172</v>
          </cell>
          <cell r="Y333">
            <v>37159</v>
          </cell>
          <cell r="Z333">
            <v>207.94326498354812</v>
          </cell>
          <cell r="AA333">
            <v>203.88440634733593</v>
          </cell>
        </row>
        <row r="334">
          <cell r="E334">
            <v>37160</v>
          </cell>
          <cell r="F334">
            <v>79.07720310051937</v>
          </cell>
          <cell r="G334">
            <v>69.142048674147603</v>
          </cell>
          <cell r="J334">
            <v>37160</v>
          </cell>
          <cell r="K334">
            <v>45.377923835717176</v>
          </cell>
          <cell r="L334">
            <v>46.101530365655947</v>
          </cell>
          <cell r="O334">
            <v>37160</v>
          </cell>
          <cell r="P334">
            <v>45.826056023614306</v>
          </cell>
          <cell r="Q334">
            <v>30.605816552657597</v>
          </cell>
          <cell r="T334">
            <v>37160</v>
          </cell>
          <cell r="U334">
            <v>38.002046820707506</v>
          </cell>
          <cell r="V334">
            <v>57.940394523741169</v>
          </cell>
          <cell r="Y334">
            <v>37160</v>
          </cell>
          <cell r="Z334">
            <v>208.28322978055837</v>
          </cell>
          <cell r="AA334">
            <v>203.78979011620231</v>
          </cell>
        </row>
        <row r="335">
          <cell r="E335">
            <v>37161</v>
          </cell>
          <cell r="F335">
            <v>79.167112232518974</v>
          </cell>
          <cell r="G335">
            <v>69.286792047995604</v>
          </cell>
          <cell r="J335">
            <v>37161</v>
          </cell>
          <cell r="K335">
            <v>45.47817938593078</v>
          </cell>
          <cell r="L335">
            <v>46.073948198952344</v>
          </cell>
          <cell r="O335">
            <v>37161</v>
          </cell>
          <cell r="P335">
            <v>45.787743753216304</v>
          </cell>
          <cell r="Q335">
            <v>30.573893151139597</v>
          </cell>
          <cell r="T335">
            <v>37161</v>
          </cell>
          <cell r="U335">
            <v>38.612001032351024</v>
          </cell>
          <cell r="V335">
            <v>58.044907776045171</v>
          </cell>
          <cell r="Y335">
            <v>37161</v>
          </cell>
          <cell r="Z335">
            <v>209.04503640401708</v>
          </cell>
          <cell r="AA335">
            <v>203.97954117413269</v>
          </cell>
        </row>
        <row r="336">
          <cell r="E336">
            <v>37162</v>
          </cell>
          <cell r="F336">
            <v>79.004263514139367</v>
          </cell>
          <cell r="G336">
            <v>69.130438679644001</v>
          </cell>
          <cell r="J336">
            <v>37162</v>
          </cell>
          <cell r="K336">
            <v>45.479261944268778</v>
          </cell>
          <cell r="L336">
            <v>46.037780102348343</v>
          </cell>
          <cell r="O336">
            <v>37162</v>
          </cell>
          <cell r="P336">
            <v>45.576023383928707</v>
          </cell>
          <cell r="Q336">
            <v>30.546314180459998</v>
          </cell>
          <cell r="T336">
            <v>37162</v>
          </cell>
          <cell r="U336">
            <v>39.222768702741106</v>
          </cell>
          <cell r="V336">
            <v>58.154907776045171</v>
          </cell>
          <cell r="Y336">
            <v>37162</v>
          </cell>
          <cell r="Z336">
            <v>209.28231754507794</v>
          </cell>
          <cell r="AA336">
            <v>203.86944073849753</v>
          </cell>
        </row>
        <row r="337">
          <cell r="E337">
            <v>37163</v>
          </cell>
          <cell r="F337">
            <v>78.72231563172177</v>
          </cell>
          <cell r="G337">
            <v>68.918108171788802</v>
          </cell>
          <cell r="J337">
            <v>37163</v>
          </cell>
          <cell r="K337">
            <v>45.301527161398781</v>
          </cell>
          <cell r="L337">
            <v>45.968656090438344</v>
          </cell>
          <cell r="O337">
            <v>37163</v>
          </cell>
          <cell r="P337">
            <v>45.316056406482303</v>
          </cell>
          <cell r="Q337">
            <v>30.417741390273999</v>
          </cell>
          <cell r="T337">
            <v>37163</v>
          </cell>
          <cell r="U337">
            <v>39.601127845302706</v>
          </cell>
          <cell r="V337">
            <v>58.198907776045168</v>
          </cell>
          <cell r="Y337">
            <v>37163</v>
          </cell>
          <cell r="Z337">
            <v>208.94102704490558</v>
          </cell>
          <cell r="AA337">
            <v>203.50341342854631</v>
          </cell>
        </row>
        <row r="338">
          <cell r="E338">
            <v>37164</v>
          </cell>
          <cell r="F338">
            <v>78.621531225139776</v>
          </cell>
          <cell r="G338">
            <v>68.846066576423596</v>
          </cell>
          <cell r="J338">
            <v>37164</v>
          </cell>
          <cell r="K338">
            <v>45.301342594075578</v>
          </cell>
          <cell r="L338">
            <v>45.952084074437941</v>
          </cell>
          <cell r="O338">
            <v>37164</v>
          </cell>
          <cell r="P338">
            <v>45.338186385060702</v>
          </cell>
          <cell r="Q338">
            <v>30.454026262793199</v>
          </cell>
          <cell r="T338">
            <v>37164</v>
          </cell>
          <cell r="U338">
            <v>40.222341434087028</v>
          </cell>
          <cell r="V338">
            <v>58.302338031006769</v>
          </cell>
          <cell r="Y338">
            <v>37164</v>
          </cell>
          <cell r="Z338">
            <v>209.48340163836309</v>
          </cell>
          <cell r="AA338">
            <v>203.55451494466152</v>
          </cell>
        </row>
        <row r="339">
          <cell r="E339">
            <v>37165</v>
          </cell>
          <cell r="F339">
            <v>78.381256514677773</v>
          </cell>
          <cell r="G339">
            <v>68.785606580589189</v>
          </cell>
          <cell r="J339">
            <v>37165</v>
          </cell>
          <cell r="K339">
            <v>45.270115222738781</v>
          </cell>
          <cell r="L339">
            <v>45.952084074437941</v>
          </cell>
          <cell r="O339">
            <v>37165</v>
          </cell>
          <cell r="P339">
            <v>45.051148350421101</v>
          </cell>
          <cell r="Q339">
            <v>30.4908577385388</v>
          </cell>
          <cell r="T339">
            <v>37165</v>
          </cell>
          <cell r="U339">
            <v>40.727637434087029</v>
          </cell>
          <cell r="V339">
            <v>58.416675079515571</v>
          </cell>
          <cell r="Y339">
            <v>37165</v>
          </cell>
          <cell r="Z339">
            <v>209.43015752192468</v>
          </cell>
          <cell r="AA339">
            <v>203.6452234730815</v>
          </cell>
        </row>
        <row r="340">
          <cell r="E340">
            <v>37166</v>
          </cell>
          <cell r="F340">
            <v>78.108615084595371</v>
          </cell>
          <cell r="G340">
            <v>68.834257817110384</v>
          </cell>
          <cell r="J340">
            <v>37166</v>
          </cell>
          <cell r="K340">
            <v>45.270115222738781</v>
          </cell>
          <cell r="L340">
            <v>45.918489272243939</v>
          </cell>
          <cell r="O340">
            <v>37166</v>
          </cell>
          <cell r="P340">
            <v>44.702156034503503</v>
          </cell>
          <cell r="Q340">
            <v>30.5277389054868</v>
          </cell>
          <cell r="T340">
            <v>37166</v>
          </cell>
          <cell r="U340">
            <v>41.281149434087027</v>
          </cell>
          <cell r="V340">
            <v>58.521610272577171</v>
          </cell>
          <cell r="Y340">
            <v>37166</v>
          </cell>
          <cell r="Z340">
            <v>209.36203577592471</v>
          </cell>
          <cell r="AA340">
            <v>203.80209626741828</v>
          </cell>
        </row>
        <row r="341">
          <cell r="E341">
            <v>37167</v>
          </cell>
          <cell r="F341">
            <v>77.868869230501772</v>
          </cell>
          <cell r="G341">
            <v>68.837093765018778</v>
          </cell>
          <cell r="J341">
            <v>37167</v>
          </cell>
          <cell r="K341">
            <v>45.270115222738781</v>
          </cell>
          <cell r="L341">
            <v>45.918489272243939</v>
          </cell>
          <cell r="O341">
            <v>37167</v>
          </cell>
          <cell r="P341">
            <v>44.627015484383904</v>
          </cell>
          <cell r="Q341">
            <v>30.5650069539392</v>
          </cell>
          <cell r="T341">
            <v>37167</v>
          </cell>
          <cell r="U341">
            <v>41.849676804198708</v>
          </cell>
          <cell r="V341">
            <v>58.625402279855571</v>
          </cell>
          <cell r="Y341">
            <v>37167</v>
          </cell>
          <cell r="Z341">
            <v>209.61567674182317</v>
          </cell>
          <cell r="AA341">
            <v>203.94599227105749</v>
          </cell>
        </row>
        <row r="342">
          <cell r="E342">
            <v>37168</v>
          </cell>
          <cell r="F342">
            <v>77.790619784208175</v>
          </cell>
          <cell r="G342">
            <v>68.799456228572382</v>
          </cell>
          <cell r="J342">
            <v>37168</v>
          </cell>
          <cell r="K342">
            <v>45.143193243694384</v>
          </cell>
          <cell r="L342">
            <v>45.808362919610737</v>
          </cell>
          <cell r="O342">
            <v>37168</v>
          </cell>
          <cell r="P342">
            <v>44.532772216313106</v>
          </cell>
          <cell r="Q342">
            <v>30.3997194639228</v>
          </cell>
          <cell r="T342">
            <v>37168</v>
          </cell>
          <cell r="U342">
            <v>42.12187206837983</v>
          </cell>
          <cell r="V342">
            <v>58.615402279855573</v>
          </cell>
          <cell r="Y342">
            <v>37168</v>
          </cell>
          <cell r="Z342">
            <v>209.58845731259549</v>
          </cell>
          <cell r="AA342">
            <v>203.62294089196149</v>
          </cell>
        </row>
        <row r="343">
          <cell r="E343">
            <v>37169</v>
          </cell>
          <cell r="F343">
            <v>77.708955842435373</v>
          </cell>
          <cell r="G343">
            <v>68.553580609725586</v>
          </cell>
          <cell r="J343">
            <v>37169</v>
          </cell>
          <cell r="K343">
            <v>45.229123530130387</v>
          </cell>
          <cell r="L343">
            <v>45.699649216874334</v>
          </cell>
          <cell r="O343">
            <v>37169</v>
          </cell>
          <cell r="P343">
            <v>44.407990154995908</v>
          </cell>
          <cell r="Q343">
            <v>30.028167342115601</v>
          </cell>
          <cell r="T343">
            <v>37169</v>
          </cell>
          <cell r="U343">
            <v>42.485509788349432</v>
          </cell>
          <cell r="V343">
            <v>58.715402279855574</v>
          </cell>
          <cell r="Y343">
            <v>37169</v>
          </cell>
          <cell r="Z343">
            <v>209.83157931591109</v>
          </cell>
          <cell r="AA343">
            <v>202.9967994485711</v>
          </cell>
        </row>
        <row r="344">
          <cell r="E344">
            <v>37170</v>
          </cell>
          <cell r="F344">
            <v>77.52645780287817</v>
          </cell>
          <cell r="G344">
            <v>68.376321442649981</v>
          </cell>
          <cell r="J344">
            <v>37170</v>
          </cell>
          <cell r="K344">
            <v>45.266125729060384</v>
          </cell>
          <cell r="L344">
            <v>45.605789634283937</v>
          </cell>
          <cell r="O344">
            <v>37170</v>
          </cell>
          <cell r="P344">
            <v>44.264960774283111</v>
          </cell>
          <cell r="Q344">
            <v>29.703981584310402</v>
          </cell>
          <cell r="T344">
            <v>37170</v>
          </cell>
          <cell r="U344">
            <v>42.827570319565432</v>
          </cell>
          <cell r="V344">
            <v>58.755402279855574</v>
          </cell>
          <cell r="Y344">
            <v>37170</v>
          </cell>
          <cell r="Z344">
            <v>209.88511462578708</v>
          </cell>
          <cell r="AA344">
            <v>202.44149494109988</v>
          </cell>
        </row>
        <row r="345">
          <cell r="E345">
            <v>37171</v>
          </cell>
          <cell r="F345">
            <v>77.13452719239929</v>
          </cell>
          <cell r="G345">
            <v>68.401564573469187</v>
          </cell>
          <cell r="J345">
            <v>37171</v>
          </cell>
          <cell r="K345">
            <v>45.266125729060384</v>
          </cell>
          <cell r="L345">
            <v>45.60573639370994</v>
          </cell>
          <cell r="O345">
            <v>37171</v>
          </cell>
          <cell r="P345">
            <v>44.464931566959166</v>
          </cell>
          <cell r="Q345">
            <v>29.428379624966002</v>
          </cell>
          <cell r="T345">
            <v>37171</v>
          </cell>
          <cell r="U345">
            <v>42.827570319565432</v>
          </cell>
          <cell r="V345">
            <v>58.882916018217173</v>
          </cell>
          <cell r="Y345">
            <v>37171</v>
          </cell>
          <cell r="Z345">
            <v>209.69315480798429</v>
          </cell>
          <cell r="AA345">
            <v>202.31859661036231</v>
          </cell>
        </row>
        <row r="346">
          <cell r="E346">
            <v>37172</v>
          </cell>
          <cell r="F346">
            <v>77.135680738169285</v>
          </cell>
          <cell r="G346">
            <v>68.358294184293584</v>
          </cell>
          <cell r="J346">
            <v>37172</v>
          </cell>
          <cell r="K346">
            <v>45.386019952336781</v>
          </cell>
          <cell r="L346">
            <v>45.605732844338341</v>
          </cell>
          <cell r="O346">
            <v>37172</v>
          </cell>
          <cell r="P346">
            <v>44.420741537191567</v>
          </cell>
          <cell r="Q346">
            <v>29.144173988863201</v>
          </cell>
          <cell r="T346">
            <v>37172</v>
          </cell>
          <cell r="U346">
            <v>43.007906319565429</v>
          </cell>
          <cell r="V346">
            <v>58.974916018217172</v>
          </cell>
          <cell r="Y346">
            <v>37172</v>
          </cell>
          <cell r="Z346">
            <v>209.95034854726305</v>
          </cell>
          <cell r="AA346">
            <v>202.08311703571229</v>
          </cell>
        </row>
        <row r="347">
          <cell r="E347">
            <v>37173</v>
          </cell>
          <cell r="F347">
            <v>77.205259069644086</v>
          </cell>
          <cell r="G347">
            <v>68.298089743214391</v>
          </cell>
          <cell r="J347">
            <v>37173</v>
          </cell>
          <cell r="K347">
            <v>45.501520053572378</v>
          </cell>
          <cell r="L347">
            <v>45.605732844338341</v>
          </cell>
          <cell r="O347">
            <v>37173</v>
          </cell>
          <cell r="P347">
            <v>44.449718253586369</v>
          </cell>
          <cell r="Q347">
            <v>28.889339402750402</v>
          </cell>
          <cell r="T347">
            <v>37173</v>
          </cell>
          <cell r="U347">
            <v>43.046162319565425</v>
          </cell>
          <cell r="V347">
            <v>59.060916018217171</v>
          </cell>
          <cell r="Y347">
            <v>37173</v>
          </cell>
          <cell r="Z347">
            <v>210.20265969636827</v>
          </cell>
          <cell r="AA347">
            <v>201.85407800852033</v>
          </cell>
        </row>
        <row r="348">
          <cell r="E348">
            <v>37174</v>
          </cell>
          <cell r="F348">
            <v>77.313202558743285</v>
          </cell>
          <cell r="G348">
            <v>68.264665310857197</v>
          </cell>
          <cell r="J348">
            <v>37174</v>
          </cell>
          <cell r="K348">
            <v>45.60742620337318</v>
          </cell>
          <cell r="L348">
            <v>45.605289172888341</v>
          </cell>
          <cell r="O348">
            <v>37174</v>
          </cell>
          <cell r="P348">
            <v>44.44450742272997</v>
          </cell>
          <cell r="Q348">
            <v>28.5691715335964</v>
          </cell>
          <cell r="T348">
            <v>37174</v>
          </cell>
          <cell r="U348">
            <v>43.121429180260783</v>
          </cell>
          <cell r="V348">
            <v>59.138916018217174</v>
          </cell>
          <cell r="Y348">
            <v>37174</v>
          </cell>
          <cell r="Z348">
            <v>210.4865653651072</v>
          </cell>
          <cell r="AA348">
            <v>201.57804203555912</v>
          </cell>
        </row>
        <row r="349">
          <cell r="E349">
            <v>37175</v>
          </cell>
          <cell r="F349">
            <v>77.278951122803278</v>
          </cell>
          <cell r="G349">
            <v>68.203722600485193</v>
          </cell>
          <cell r="J349">
            <v>37175</v>
          </cell>
          <cell r="K349">
            <v>45.701143811099577</v>
          </cell>
          <cell r="L349">
            <v>45.566175097856338</v>
          </cell>
          <cell r="O349">
            <v>37175</v>
          </cell>
          <cell r="P349">
            <v>44.648056431899171</v>
          </cell>
          <cell r="Q349">
            <v>28.2731855331532</v>
          </cell>
          <cell r="T349">
            <v>37175</v>
          </cell>
          <cell r="U349">
            <v>43.193392745967344</v>
          </cell>
          <cell r="V349">
            <v>59.214916018217174</v>
          </cell>
          <cell r="Y349">
            <v>37175</v>
          </cell>
          <cell r="Z349">
            <v>210.82154411176936</v>
          </cell>
          <cell r="AA349">
            <v>201.25799924971193</v>
          </cell>
        </row>
        <row r="350">
          <cell r="E350">
            <v>37176</v>
          </cell>
          <cell r="F350">
            <v>77.261253956005675</v>
          </cell>
          <cell r="G350">
            <v>68.143613992439199</v>
          </cell>
          <cell r="J350">
            <v>37176</v>
          </cell>
          <cell r="K350">
            <v>45.75210923790398</v>
          </cell>
          <cell r="L350">
            <v>45.566175097856338</v>
          </cell>
          <cell r="O350">
            <v>37176</v>
          </cell>
          <cell r="P350">
            <v>44.722053377668374</v>
          </cell>
          <cell r="Q350">
            <v>28.041897478234798</v>
          </cell>
          <cell r="T350">
            <v>37176</v>
          </cell>
          <cell r="U350">
            <v>43.298356252104945</v>
          </cell>
          <cell r="V350">
            <v>59.302916018217175</v>
          </cell>
          <cell r="Y350">
            <v>37176</v>
          </cell>
          <cell r="Z350">
            <v>211.03377282368299</v>
          </cell>
          <cell r="AA350">
            <v>201.05460258674754</v>
          </cell>
        </row>
        <row r="351">
          <cell r="E351">
            <v>37177</v>
          </cell>
          <cell r="F351">
            <v>77.061811216430073</v>
          </cell>
          <cell r="G351">
            <v>68.243266149480803</v>
          </cell>
          <cell r="J351">
            <v>37177</v>
          </cell>
          <cell r="K351">
            <v>45.764297779978378</v>
          </cell>
          <cell r="L351">
            <v>45.458817255071139</v>
          </cell>
          <cell r="O351">
            <v>37177</v>
          </cell>
          <cell r="P351">
            <v>44.222248262466771</v>
          </cell>
          <cell r="Q351">
            <v>27.807084897317598</v>
          </cell>
          <cell r="T351">
            <v>37177</v>
          </cell>
          <cell r="U351">
            <v>43.327298602591668</v>
          </cell>
          <cell r="V351">
            <v>59.293611704133973</v>
          </cell>
          <cell r="Y351">
            <v>37177</v>
          </cell>
          <cell r="Z351">
            <v>210.37565586146687</v>
          </cell>
          <cell r="AA351">
            <v>200.8027800060035</v>
          </cell>
        </row>
        <row r="352">
          <cell r="E352">
            <v>37178</v>
          </cell>
          <cell r="F352">
            <v>76.840078423206478</v>
          </cell>
          <cell r="G352">
            <v>68.400137726086001</v>
          </cell>
          <cell r="J352">
            <v>37178</v>
          </cell>
          <cell r="K352">
            <v>45.771478158725181</v>
          </cell>
          <cell r="L352">
            <v>45.334198818195141</v>
          </cell>
          <cell r="O352">
            <v>37178</v>
          </cell>
          <cell r="P352">
            <v>43.753830240323971</v>
          </cell>
          <cell r="Q352">
            <v>27.610137012629199</v>
          </cell>
          <cell r="T352">
            <v>37178</v>
          </cell>
          <cell r="U352">
            <v>43.440027650478712</v>
          </cell>
          <cell r="V352">
            <v>59.212195499815699</v>
          </cell>
          <cell r="Y352">
            <v>37178</v>
          </cell>
          <cell r="Z352">
            <v>209.80541447273436</v>
          </cell>
          <cell r="AA352">
            <v>200.55666905672604</v>
          </cell>
        </row>
        <row r="353">
          <cell r="E353">
            <v>37179</v>
          </cell>
          <cell r="F353">
            <v>76.764136068452885</v>
          </cell>
          <cell r="G353">
            <v>68.505908999766007</v>
          </cell>
          <cell r="J353">
            <v>37179</v>
          </cell>
          <cell r="K353">
            <v>45.843413272942378</v>
          </cell>
          <cell r="L353">
            <v>45.330241268861144</v>
          </cell>
          <cell r="O353">
            <v>37179</v>
          </cell>
          <cell r="P353">
            <v>43.531309133257572</v>
          </cell>
          <cell r="Q353">
            <v>27.4002516684588</v>
          </cell>
          <cell r="T353">
            <v>37179</v>
          </cell>
          <cell r="U353">
            <v>43.443699650478713</v>
          </cell>
          <cell r="V353">
            <v>59.147201610332928</v>
          </cell>
          <cell r="Y353">
            <v>37179</v>
          </cell>
          <cell r="Z353">
            <v>209.58255812513153</v>
          </cell>
          <cell r="AA353">
            <v>200.38360354741889</v>
          </cell>
        </row>
        <row r="354">
          <cell r="E354">
            <v>37180</v>
          </cell>
          <cell r="F354">
            <v>76.749413275056085</v>
          </cell>
          <cell r="G354">
            <v>68.51478597813761</v>
          </cell>
          <cell r="J354">
            <v>37180</v>
          </cell>
          <cell r="K354">
            <v>45.945596131934778</v>
          </cell>
          <cell r="L354">
            <v>45.276468289121141</v>
          </cell>
          <cell r="O354">
            <v>37180</v>
          </cell>
          <cell r="P354">
            <v>43.411325822343571</v>
          </cell>
          <cell r="Q354">
            <v>27.209149598795602</v>
          </cell>
          <cell r="T354">
            <v>37180</v>
          </cell>
          <cell r="U354">
            <v>43.442547650478716</v>
          </cell>
          <cell r="V354">
            <v>59.030642288441371</v>
          </cell>
          <cell r="Y354">
            <v>37180</v>
          </cell>
          <cell r="Z354">
            <v>209.54888287981316</v>
          </cell>
          <cell r="AA354">
            <v>200.03104615449573</v>
          </cell>
        </row>
        <row r="355">
          <cell r="E355">
            <v>37181</v>
          </cell>
          <cell r="F355">
            <v>76.734875048982488</v>
          </cell>
          <cell r="G355">
            <v>68.479033158010807</v>
          </cell>
          <cell r="J355">
            <v>37181</v>
          </cell>
          <cell r="K355">
            <v>46.052574191958776</v>
          </cell>
          <cell r="L355">
            <v>45.14488953453754</v>
          </cell>
          <cell r="O355">
            <v>37181</v>
          </cell>
          <cell r="P355">
            <v>43.283991762845972</v>
          </cell>
          <cell r="Q355">
            <v>26.9707308563328</v>
          </cell>
          <cell r="T355">
            <v>37181</v>
          </cell>
          <cell r="U355">
            <v>43.276693791791999</v>
          </cell>
          <cell r="V355">
            <v>58.911798879402561</v>
          </cell>
          <cell r="Y355">
            <v>37181</v>
          </cell>
          <cell r="Z355">
            <v>209.34813479557926</v>
          </cell>
          <cell r="AA355">
            <v>199.50645242828369</v>
          </cell>
        </row>
        <row r="356">
          <cell r="E356">
            <v>37182</v>
          </cell>
          <cell r="F356">
            <v>76.719811515912085</v>
          </cell>
          <cell r="G356">
            <v>68.361687383543213</v>
          </cell>
          <cell r="J356">
            <v>37182</v>
          </cell>
          <cell r="K356">
            <v>45.874644193650774</v>
          </cell>
          <cell r="L356">
            <v>44.998893232514739</v>
          </cell>
          <cell r="O356">
            <v>37182</v>
          </cell>
          <cell r="P356">
            <v>43.172129414152771</v>
          </cell>
          <cell r="Q356">
            <v>26.664593653113599</v>
          </cell>
          <cell r="T356">
            <v>37182</v>
          </cell>
          <cell r="U356">
            <v>43.276347903963838</v>
          </cell>
          <cell r="V356">
            <v>58.779764105090379</v>
          </cell>
          <cell r="Y356">
            <v>37182</v>
          </cell>
          <cell r="Z356">
            <v>209.04293302767945</v>
          </cell>
          <cell r="AA356">
            <v>198.80493837426195</v>
          </cell>
        </row>
        <row r="357">
          <cell r="E357">
            <v>37183</v>
          </cell>
          <cell r="F357">
            <v>76.705266191095291</v>
          </cell>
          <cell r="G357">
            <v>68.205231083415214</v>
          </cell>
          <cell r="J357">
            <v>37183</v>
          </cell>
          <cell r="K357">
            <v>45.626035558671973</v>
          </cell>
          <cell r="L357">
            <v>44.833602546474339</v>
          </cell>
          <cell r="O357">
            <v>37183</v>
          </cell>
          <cell r="P357">
            <v>43.28906310816717</v>
          </cell>
          <cell r="Q357">
            <v>26.366822318755599</v>
          </cell>
          <cell r="T357">
            <v>37183</v>
          </cell>
          <cell r="U357">
            <v>43.276347903963838</v>
          </cell>
          <cell r="V357">
            <v>58.646696299656256</v>
          </cell>
          <cell r="Y357">
            <v>37183</v>
          </cell>
          <cell r="Z357">
            <v>208.89671276189827</v>
          </cell>
          <cell r="AA357">
            <v>198.05235224830139</v>
          </cell>
        </row>
        <row r="358">
          <cell r="E358">
            <v>37184</v>
          </cell>
          <cell r="F358">
            <v>76.560622199652087</v>
          </cell>
          <cell r="G358">
            <v>68.198434036801217</v>
          </cell>
          <cell r="J358">
            <v>37184</v>
          </cell>
          <cell r="K358">
            <v>45.492976716131174</v>
          </cell>
          <cell r="L358">
            <v>44.710609721791137</v>
          </cell>
          <cell r="O358">
            <v>37184</v>
          </cell>
          <cell r="P358">
            <v>42.887068026146771</v>
          </cell>
          <cell r="Q358">
            <v>26.1361696013536</v>
          </cell>
          <cell r="T358">
            <v>37184</v>
          </cell>
          <cell r="U358">
            <v>43.276347903963838</v>
          </cell>
          <cell r="V358">
            <v>58.547947082507896</v>
          </cell>
          <cell r="Y358">
            <v>37184</v>
          </cell>
          <cell r="Z358">
            <v>208.21701484589386</v>
          </cell>
          <cell r="AA358">
            <v>197.59316044245386</v>
          </cell>
        </row>
        <row r="359">
          <cell r="E359">
            <v>37185</v>
          </cell>
          <cell r="F359">
            <v>76.432890963882883</v>
          </cell>
          <cell r="G359">
            <v>68.276875149161214</v>
          </cell>
          <cell r="J359">
            <v>37185</v>
          </cell>
          <cell r="K359">
            <v>45.404430542825978</v>
          </cell>
          <cell r="L359">
            <v>44.505945856591936</v>
          </cell>
          <cell r="O359">
            <v>37185</v>
          </cell>
          <cell r="P359">
            <v>42.524921739079574</v>
          </cell>
          <cell r="Q359">
            <v>25.925283334391999</v>
          </cell>
          <cell r="T359">
            <v>37185</v>
          </cell>
          <cell r="U359">
            <v>43.276347903963838</v>
          </cell>
          <cell r="V359">
            <v>58.435812670367753</v>
          </cell>
          <cell r="Y359">
            <v>37185</v>
          </cell>
          <cell r="Z359">
            <v>207.63859114975224</v>
          </cell>
          <cell r="AA359">
            <v>197.14391701051292</v>
          </cell>
        </row>
        <row r="360">
          <cell r="E360">
            <v>37186</v>
          </cell>
          <cell r="F360">
            <v>76.409358630174879</v>
          </cell>
          <cell r="G360">
            <v>68.244891761673614</v>
          </cell>
          <cell r="J360">
            <v>37186</v>
          </cell>
          <cell r="K360">
            <v>45.464663378877979</v>
          </cell>
          <cell r="L360">
            <v>44.343959635511133</v>
          </cell>
          <cell r="O360">
            <v>37186</v>
          </cell>
          <cell r="P360">
            <v>42.279560425767173</v>
          </cell>
          <cell r="Q360">
            <v>25.581767698853199</v>
          </cell>
          <cell r="T360">
            <v>37186</v>
          </cell>
          <cell r="U360">
            <v>43.17713190396384</v>
          </cell>
          <cell r="V360">
            <v>58.372584307782994</v>
          </cell>
          <cell r="Y360">
            <v>37186</v>
          </cell>
          <cell r="Z360">
            <v>207.33071433878388</v>
          </cell>
          <cell r="AA360">
            <v>196.54320340382094</v>
          </cell>
        </row>
        <row r="361">
          <cell r="E361">
            <v>37187</v>
          </cell>
          <cell r="F361">
            <v>76.454655710534084</v>
          </cell>
          <cell r="G361">
            <v>68.163749577526019</v>
          </cell>
          <cell r="J361">
            <v>37187</v>
          </cell>
          <cell r="K361">
            <v>45.569440828509983</v>
          </cell>
          <cell r="L361">
            <v>44.194385566915535</v>
          </cell>
          <cell r="O361">
            <v>37187</v>
          </cell>
          <cell r="P361">
            <v>42.03385482340957</v>
          </cell>
          <cell r="Q361">
            <v>25.310226220619199</v>
          </cell>
          <cell r="T361">
            <v>37187</v>
          </cell>
          <cell r="U361">
            <v>42.986643903963838</v>
          </cell>
          <cell r="V361">
            <v>58.281161368583483</v>
          </cell>
          <cell r="Y361">
            <v>37187</v>
          </cell>
          <cell r="Z361">
            <v>207.0445952664175</v>
          </cell>
          <cell r="AA361">
            <v>195.94952273364424</v>
          </cell>
        </row>
        <row r="362">
          <cell r="E362">
            <v>37188</v>
          </cell>
          <cell r="F362">
            <v>76.560533465362084</v>
          </cell>
          <cell r="G362">
            <v>68.250020603635619</v>
          </cell>
          <cell r="J362">
            <v>37188</v>
          </cell>
          <cell r="K362">
            <v>45.673196059121182</v>
          </cell>
          <cell r="L362">
            <v>44.137996700306338</v>
          </cell>
          <cell r="O362">
            <v>37188</v>
          </cell>
          <cell r="P362">
            <v>41.783751549639568</v>
          </cell>
          <cell r="Q362">
            <v>25.036775180464399</v>
          </cell>
          <cell r="T362">
            <v>37188</v>
          </cell>
          <cell r="U362">
            <v>42.76697259595776</v>
          </cell>
          <cell r="V362">
            <v>58.11618926835478</v>
          </cell>
          <cell r="Y362">
            <v>37188</v>
          </cell>
          <cell r="Z362">
            <v>206.78445367008061</v>
          </cell>
          <cell r="AA362">
            <v>195.54098175276113</v>
          </cell>
        </row>
        <row r="363">
          <cell r="E363">
            <v>37189</v>
          </cell>
          <cell r="F363">
            <v>76.660178523660491</v>
          </cell>
          <cell r="G363">
            <v>68.347528940230816</v>
          </cell>
          <cell r="J363">
            <v>37189</v>
          </cell>
          <cell r="K363">
            <v>45.779123505151581</v>
          </cell>
          <cell r="L363">
            <v>44.000636019386342</v>
          </cell>
          <cell r="O363">
            <v>37189</v>
          </cell>
          <cell r="P363">
            <v>41.542283896972371</v>
          </cell>
          <cell r="Q363">
            <v>24.824511757322</v>
          </cell>
          <cell r="T363">
            <v>37189</v>
          </cell>
          <cell r="U363">
            <v>42.59392095196992</v>
          </cell>
          <cell r="V363">
            <v>57.941310180221862</v>
          </cell>
          <cell r="Y363">
            <v>37189</v>
          </cell>
          <cell r="Z363">
            <v>206.57550687775438</v>
          </cell>
          <cell r="AA363">
            <v>195.113986897161</v>
          </cell>
        </row>
        <row r="364">
          <cell r="E364">
            <v>37190</v>
          </cell>
          <cell r="F364">
            <v>76.729664571473691</v>
          </cell>
          <cell r="G364">
            <v>68.487569396708821</v>
          </cell>
          <cell r="J364">
            <v>37190</v>
          </cell>
          <cell r="K364">
            <v>45.871304234975184</v>
          </cell>
          <cell r="L364">
            <v>43.90202737759514</v>
          </cell>
          <cell r="O364">
            <v>37190</v>
          </cell>
          <cell r="P364">
            <v>41.451643241075573</v>
          </cell>
          <cell r="Q364">
            <v>24.526012801785999</v>
          </cell>
          <cell r="T364">
            <v>37190</v>
          </cell>
          <cell r="U364">
            <v>42.541058259793921</v>
          </cell>
          <cell r="V364">
            <v>57.760544338062452</v>
          </cell>
          <cell r="Y364">
            <v>37190</v>
          </cell>
          <cell r="Z364">
            <v>206.59367030731835</v>
          </cell>
          <cell r="AA364">
            <v>194.67615391415239</v>
          </cell>
        </row>
        <row r="365">
          <cell r="E365">
            <v>37191</v>
          </cell>
          <cell r="F365">
            <v>76.742463605463286</v>
          </cell>
          <cell r="G365">
            <v>68.735379423077617</v>
          </cell>
          <cell r="J365">
            <v>37191</v>
          </cell>
          <cell r="K365">
            <v>45.949926365286785</v>
          </cell>
          <cell r="L365">
            <v>43.80666641081794</v>
          </cell>
          <cell r="O365">
            <v>37191</v>
          </cell>
          <cell r="P365">
            <v>41.071664911089975</v>
          </cell>
          <cell r="Q365">
            <v>24.259163592807198</v>
          </cell>
          <cell r="T365">
            <v>37191</v>
          </cell>
          <cell r="U365">
            <v>42.544795457436479</v>
          </cell>
          <cell r="V365">
            <v>57.602420277000149</v>
          </cell>
          <cell r="Y365">
            <v>37191</v>
          </cell>
          <cell r="Z365">
            <v>206.30885033927652</v>
          </cell>
          <cell r="AA365">
            <v>194.4036297037029</v>
          </cell>
        </row>
        <row r="366">
          <cell r="E366">
            <v>37192</v>
          </cell>
          <cell r="F366">
            <v>76.771213515423284</v>
          </cell>
          <cell r="G366">
            <v>68.794650379426017</v>
          </cell>
          <cell r="J366">
            <v>37192</v>
          </cell>
          <cell r="K366">
            <v>45.799085171029986</v>
          </cell>
          <cell r="L366">
            <v>43.739661373753137</v>
          </cell>
          <cell r="O366">
            <v>37192</v>
          </cell>
          <cell r="P366">
            <v>40.706047338597976</v>
          </cell>
          <cell r="Q366">
            <v>24.005024683527999</v>
          </cell>
          <cell r="T366">
            <v>37192</v>
          </cell>
          <cell r="U366">
            <v>42.397698140343358</v>
          </cell>
          <cell r="V366">
            <v>57.454975019319953</v>
          </cell>
          <cell r="Y366">
            <v>37192</v>
          </cell>
          <cell r="Z366">
            <v>205.6740441653946</v>
          </cell>
          <cell r="AA366">
            <v>193.99431145602711</v>
          </cell>
        </row>
        <row r="367">
          <cell r="E367">
            <v>37193</v>
          </cell>
          <cell r="F367">
            <v>77.016237285086078</v>
          </cell>
          <cell r="G367">
            <v>68.73406260621401</v>
          </cell>
          <cell r="J367">
            <v>37193</v>
          </cell>
          <cell r="K367">
            <v>45.79904612794239</v>
          </cell>
          <cell r="L367">
            <v>43.674179017104734</v>
          </cell>
          <cell r="O367">
            <v>37193</v>
          </cell>
          <cell r="P367">
            <v>40.554999927440775</v>
          </cell>
          <cell r="Q367">
            <v>23.725795266408401</v>
          </cell>
          <cell r="T367">
            <v>37193</v>
          </cell>
          <cell r="U367">
            <v>42.225042140343355</v>
          </cell>
          <cell r="V367">
            <v>57.307697032323453</v>
          </cell>
          <cell r="Y367">
            <v>37193</v>
          </cell>
          <cell r="Z367">
            <v>205.59532548081259</v>
          </cell>
          <cell r="AA367">
            <v>193.44173392205062</v>
          </cell>
        </row>
        <row r="368">
          <cell r="E368">
            <v>37194</v>
          </cell>
          <cell r="F368">
            <v>77.331627346718875</v>
          </cell>
          <cell r="G368">
            <v>68.673343506252806</v>
          </cell>
          <cell r="J368">
            <v>37194</v>
          </cell>
          <cell r="K368">
            <v>45.63058230369159</v>
          </cell>
          <cell r="L368">
            <v>43.604820746669134</v>
          </cell>
          <cell r="O368">
            <v>37194</v>
          </cell>
          <cell r="P368">
            <v>40.629919709825977</v>
          </cell>
          <cell r="Q368">
            <v>23.466740477463201</v>
          </cell>
          <cell r="T368">
            <v>37194</v>
          </cell>
          <cell r="U368">
            <v>42.035802140343357</v>
          </cell>
          <cell r="V368">
            <v>57.236564103616104</v>
          </cell>
          <cell r="Y368">
            <v>37194</v>
          </cell>
          <cell r="Z368">
            <v>205.62793150057979</v>
          </cell>
          <cell r="AA368">
            <v>192.98146883400125</v>
          </cell>
        </row>
        <row r="369">
          <cell r="E369">
            <v>37195</v>
          </cell>
          <cell r="F369">
            <v>77.630629959674479</v>
          </cell>
          <cell r="G369">
            <v>68.775537013360008</v>
          </cell>
          <cell r="J369">
            <v>37195</v>
          </cell>
          <cell r="K369">
            <v>45.71624993662919</v>
          </cell>
          <cell r="L369">
            <v>43.516895713393936</v>
          </cell>
          <cell r="O369">
            <v>37195</v>
          </cell>
          <cell r="P369">
            <v>40.833167022409178</v>
          </cell>
          <cell r="Q369">
            <v>23.2257590887052</v>
          </cell>
          <cell r="T369">
            <v>37195</v>
          </cell>
          <cell r="U369">
            <v>42</v>
          </cell>
          <cell r="V369">
            <v>56.965446527442033</v>
          </cell>
          <cell r="Y369">
            <v>37195</v>
          </cell>
          <cell r="Z369">
            <v>206.18004691871286</v>
          </cell>
          <cell r="AA369">
            <v>192.48363834290117</v>
          </cell>
        </row>
      </sheetData>
      <sheetData sheetId="11">
        <row r="37">
          <cell r="AS37">
            <v>36251</v>
          </cell>
          <cell r="AT37">
            <v>46.375344514939584</v>
          </cell>
          <cell r="AU37">
            <v>41.375839872133533</v>
          </cell>
          <cell r="AV37">
            <v>16.965340617581859</v>
          </cell>
          <cell r="AW37">
            <v>41.275667579441958</v>
          </cell>
          <cell r="AX37">
            <v>145.99219258409693</v>
          </cell>
          <cell r="AZ37">
            <v>36251</v>
          </cell>
          <cell r="BA37">
            <v>15.550743478693335</v>
          </cell>
          <cell r="BB37">
            <v>47.266391624826653</v>
          </cell>
          <cell r="BC37">
            <v>367.56921438907449</v>
          </cell>
          <cell r="BD37">
            <v>72.252461360752278</v>
          </cell>
          <cell r="BE37">
            <v>502.63881085334674</v>
          </cell>
        </row>
        <row r="38">
          <cell r="AS38">
            <v>36281</v>
          </cell>
          <cell r="AT38">
            <v>55.755002639389573</v>
          </cell>
          <cell r="AU38">
            <v>39.413299725171136</v>
          </cell>
          <cell r="AV38">
            <v>22.686855832916269</v>
          </cell>
          <cell r="AW38">
            <v>42.424128158344764</v>
          </cell>
          <cell r="AX38">
            <v>160.27928635582174</v>
          </cell>
          <cell r="AZ38">
            <v>36281</v>
          </cell>
          <cell r="BA38">
            <v>302.56961691774194</v>
          </cell>
          <cell r="BB38">
            <v>-63.307746676206463</v>
          </cell>
          <cell r="BC38">
            <v>184.56500694627098</v>
          </cell>
          <cell r="BD38">
            <v>37.047115448477413</v>
          </cell>
          <cell r="BE38">
            <v>460.87399263628384</v>
          </cell>
        </row>
        <row r="39">
          <cell r="AS39">
            <v>36312</v>
          </cell>
          <cell r="AT39">
            <v>59.974120463885271</v>
          </cell>
          <cell r="AU39">
            <v>38.76020779980324</v>
          </cell>
          <cell r="AV39">
            <v>26.078508430327815</v>
          </cell>
          <cell r="AW39">
            <v>42.253035105039174</v>
          </cell>
          <cell r="AX39">
            <v>167.06587179905551</v>
          </cell>
          <cell r="AZ39">
            <v>36312</v>
          </cell>
          <cell r="BA39">
            <v>140.63726081652283</v>
          </cell>
          <cell r="BB39">
            <v>-21.769730845596442</v>
          </cell>
          <cell r="BC39">
            <v>113.05508658038494</v>
          </cell>
          <cell r="BD39">
            <v>-5.703101776853333</v>
          </cell>
          <cell r="BE39">
            <v>226.21951477445796</v>
          </cell>
        </row>
        <row r="40">
          <cell r="AS40">
            <v>36342</v>
          </cell>
          <cell r="AT40">
            <v>69.556226745815408</v>
          </cell>
          <cell r="AU40">
            <v>40.949740047423091</v>
          </cell>
          <cell r="AV40">
            <v>29.110579407601929</v>
          </cell>
          <cell r="AW40">
            <v>42.681018332567184</v>
          </cell>
          <cell r="AX40">
            <v>182.29756453340761</v>
          </cell>
          <cell r="AZ40">
            <v>36342</v>
          </cell>
          <cell r="BA40">
            <v>309.10020264290682</v>
          </cell>
          <cell r="BB40">
            <v>70.630072503866245</v>
          </cell>
          <cell r="BC40">
            <v>97.808741202390479</v>
          </cell>
          <cell r="BD40">
            <v>13.805910565419357</v>
          </cell>
          <cell r="BE40">
            <v>491.34492691458291</v>
          </cell>
        </row>
        <row r="41">
          <cell r="AS41">
            <v>36373</v>
          </cell>
          <cell r="AT41">
            <v>74.207568197095796</v>
          </cell>
          <cell r="AU41">
            <v>45.086479100988313</v>
          </cell>
          <cell r="AV41">
            <v>32.344975294331519</v>
          </cell>
          <cell r="AW41">
            <v>44.439246374266375</v>
          </cell>
          <cell r="AX41">
            <v>196.078268966682</v>
          </cell>
          <cell r="AZ41">
            <v>36373</v>
          </cell>
          <cell r="BA41">
            <v>150.04327262194838</v>
          </cell>
          <cell r="BB41">
            <v>133.44319527629679</v>
          </cell>
          <cell r="BC41">
            <v>104.33535118482578</v>
          </cell>
          <cell r="BD41">
            <v>56.717033603200001</v>
          </cell>
          <cell r="BE41">
            <v>444.53885268627096</v>
          </cell>
        </row>
        <row r="42">
          <cell r="AS42">
            <v>36404</v>
          </cell>
          <cell r="AT42">
            <v>78.621531225139776</v>
          </cell>
          <cell r="AU42">
            <v>45.338186385060702</v>
          </cell>
          <cell r="AV42">
            <v>40.222341434087028</v>
          </cell>
          <cell r="AW42">
            <v>45.301342594075578</v>
          </cell>
          <cell r="AX42">
            <v>209.48340163836306</v>
          </cell>
          <cell r="AZ42">
            <v>36404</v>
          </cell>
          <cell r="BA42">
            <v>147.13210093479998</v>
          </cell>
          <cell r="BB42">
            <v>8.3902428024133311</v>
          </cell>
          <cell r="BC42">
            <v>262.57887132518402</v>
          </cell>
          <cell r="BD42">
            <v>28.736540660306666</v>
          </cell>
          <cell r="BE42">
            <v>446.837755722704</v>
          </cell>
        </row>
        <row r="43">
          <cell r="AS43">
            <v>36434</v>
          </cell>
          <cell r="AT43">
            <v>77.630629959674479</v>
          </cell>
          <cell r="AU43">
            <v>40.833167022409178</v>
          </cell>
          <cell r="AV43">
            <v>42</v>
          </cell>
          <cell r="AW43">
            <v>45.71624993662919</v>
          </cell>
          <cell r="AX43">
            <v>206.18004691871286</v>
          </cell>
          <cell r="AZ43">
            <v>36434</v>
          </cell>
          <cell r="BA43">
            <v>-31.964556950492675</v>
          </cell>
          <cell r="BB43">
            <v>-145.32320524682402</v>
          </cell>
          <cell r="BC43">
            <v>57.343824706869732</v>
          </cell>
          <cell r="BD43">
            <v>13.384107824309675</v>
          </cell>
          <cell r="BE43">
            <v>-106.55982966613728</v>
          </cell>
        </row>
        <row r="44">
          <cell r="AS44">
            <v>36465</v>
          </cell>
          <cell r="AT44">
            <v>80.729146181556047</v>
          </cell>
          <cell r="AU44">
            <v>40.124531480784391</v>
          </cell>
          <cell r="AV44">
            <v>39.962762373923404</v>
          </cell>
          <cell r="AW44">
            <v>45.169859672525199</v>
          </cell>
          <cell r="AX44">
            <v>205.98629970878903</v>
          </cell>
          <cell r="AZ44">
            <v>36465</v>
          </cell>
          <cell r="BA44">
            <v>103.28387406272</v>
          </cell>
          <cell r="BB44">
            <v>-23.621184720826665</v>
          </cell>
          <cell r="BC44">
            <v>-67.907920869219765</v>
          </cell>
          <cell r="BD44">
            <v>-18.213008803466668</v>
          </cell>
          <cell r="BE44">
            <v>-6.4582403307930925</v>
          </cell>
        </row>
        <row r="45">
          <cell r="AS45">
            <v>36495</v>
          </cell>
          <cell r="AT45">
            <v>67.554215992658015</v>
          </cell>
          <cell r="AU45">
            <v>38.436751738749592</v>
          </cell>
          <cell r="AV45">
            <v>34.465298418209017</v>
          </cell>
          <cell r="AW45">
            <v>44.430617851906803</v>
          </cell>
          <cell r="AX45">
            <v>184.88688400152341</v>
          </cell>
          <cell r="AZ45">
            <v>36495</v>
          </cell>
          <cell r="BA45">
            <v>-424.99774802896781</v>
          </cell>
          <cell r="BB45">
            <v>-54.444507807574205</v>
          </cell>
          <cell r="BC45">
            <v>-177.337546958529</v>
          </cell>
          <cell r="BD45">
            <v>-23.846510342529033</v>
          </cell>
          <cell r="BE45">
            <v>-680.62631313760005</v>
          </cell>
        </row>
        <row r="46">
          <cell r="AS46">
            <v>36526</v>
          </cell>
          <cell r="AT46">
            <v>53</v>
          </cell>
          <cell r="AU46">
            <v>31.306000000000001</v>
          </cell>
          <cell r="AV46">
            <v>28.635145742294004</v>
          </cell>
          <cell r="AW46">
            <v>37.6</v>
          </cell>
          <cell r="AX46">
            <v>150.54114574229399</v>
          </cell>
          <cell r="AZ46">
            <v>36526</v>
          </cell>
          <cell r="BA46">
            <v>-469.4908384728389</v>
          </cell>
          <cell r="BB46">
            <v>-230.0242496370839</v>
          </cell>
          <cell r="BC46">
            <v>-188.06944115854898</v>
          </cell>
          <cell r="BD46">
            <v>-220.34251135183231</v>
          </cell>
          <cell r="BE46">
            <v>-1107.9270406203041</v>
          </cell>
        </row>
        <row r="47">
          <cell r="AS47">
            <v>36557</v>
          </cell>
          <cell r="AT47">
            <v>42.872624155550803</v>
          </cell>
          <cell r="AU47">
            <v>25.098951630616007</v>
          </cell>
          <cell r="AV47">
            <v>18.93743124090021</v>
          </cell>
          <cell r="AW47">
            <v>34.168783431192402</v>
          </cell>
          <cell r="AX47">
            <v>121.07779045825941</v>
          </cell>
          <cell r="AZ47">
            <v>36557</v>
          </cell>
          <cell r="BA47">
            <v>-349.21985670514493</v>
          </cell>
          <cell r="BB47">
            <v>-214.03615066841385</v>
          </cell>
          <cell r="BC47">
            <v>-245.2529022281571</v>
          </cell>
          <cell r="BD47">
            <v>-118.31781271750347</v>
          </cell>
          <cell r="BE47">
            <v>-926.82672231921936</v>
          </cell>
        </row>
        <row r="48">
          <cell r="AS48">
            <v>36586</v>
          </cell>
          <cell r="AT48">
            <v>40.199262312031983</v>
          </cell>
          <cell r="AU48">
            <v>21.797112900339204</v>
          </cell>
          <cell r="AV48">
            <v>20.230374257595429</v>
          </cell>
          <cell r="AW48">
            <v>36.193071690219206</v>
          </cell>
          <cell r="AX48">
            <v>118.41982116018582</v>
          </cell>
          <cell r="AZ48">
            <v>36586</v>
          </cell>
          <cell r="BA48">
            <v>-86.237478823187104</v>
          </cell>
          <cell r="BB48">
            <v>-106.51092678312258</v>
          </cell>
          <cell r="BC48">
            <v>-44.146080375883535</v>
          </cell>
          <cell r="BD48">
            <v>65.299621258929037</v>
          </cell>
          <cell r="BE48">
            <v>-171.59486472326421</v>
          </cell>
        </row>
        <row r="49">
          <cell r="AS49">
            <v>36617</v>
          </cell>
          <cell r="AT49">
            <v>44.176297696115959</v>
          </cell>
          <cell r="AU49">
            <v>22.563436473952397</v>
          </cell>
          <cell r="AV49">
            <v>33.431031607042897</v>
          </cell>
          <cell r="AW49">
            <v>39.313558522304803</v>
          </cell>
          <cell r="AX49">
            <v>139.48432429941607</v>
          </cell>
          <cell r="AZ49">
            <v>36617</v>
          </cell>
          <cell r="BA49">
            <v>132.56784613613337</v>
          </cell>
          <cell r="BB49">
            <v>25.544119120440005</v>
          </cell>
          <cell r="BC49">
            <v>236.01095582412441</v>
          </cell>
          <cell r="BD49">
            <v>104.01622773618668</v>
          </cell>
          <cell r="BE49">
            <v>498.13914881688447</v>
          </cell>
        </row>
        <row r="50">
          <cell r="AS50">
            <v>36647</v>
          </cell>
          <cell r="AT50">
            <v>53.816870126881959</v>
          </cell>
          <cell r="AU50">
            <v>19.923839496803595</v>
          </cell>
          <cell r="AV50">
            <v>43.11979875942734</v>
          </cell>
          <cell r="AW50">
            <v>42.343156595829193</v>
          </cell>
          <cell r="AX50">
            <v>159.20366497894207</v>
          </cell>
          <cell r="AZ50">
            <v>36647</v>
          </cell>
          <cell r="BA50">
            <v>310.98620744406458</v>
          </cell>
          <cell r="BB50">
            <v>-85.14828958544517</v>
          </cell>
          <cell r="BC50">
            <v>272.89947019974915</v>
          </cell>
          <cell r="BD50">
            <v>97.728970113690352</v>
          </cell>
          <cell r="BE50">
            <v>596.4663581720589</v>
          </cell>
        </row>
        <row r="51">
          <cell r="AS51">
            <v>36678</v>
          </cell>
          <cell r="AT51">
            <v>63.379012093402785</v>
          </cell>
          <cell r="AU51">
            <v>18.083642992869194</v>
          </cell>
          <cell r="AV51">
            <v>43.704563508169905</v>
          </cell>
          <cell r="AW51">
            <v>42.8938415995692</v>
          </cell>
          <cell r="AX51">
            <v>168.06106019401108</v>
          </cell>
          <cell r="AZ51">
            <v>36678</v>
          </cell>
          <cell r="BA51">
            <v>318.73806555069336</v>
          </cell>
          <cell r="BB51">
            <v>-61.339883464480025</v>
          </cell>
          <cell r="BC51">
            <v>118.68347242098132</v>
          </cell>
          <cell r="BD51">
            <v>18.35616679133333</v>
          </cell>
          <cell r="BE51">
            <v>394.43782129852804</v>
          </cell>
        </row>
        <row r="52">
          <cell r="AS52">
            <v>36708</v>
          </cell>
          <cell r="AT52">
            <v>73.664242690390381</v>
          </cell>
          <cell r="AU52">
            <v>18.486592196841599</v>
          </cell>
          <cell r="AV52">
            <v>49.293623655227499</v>
          </cell>
          <cell r="AW52">
            <v>44.115408144506794</v>
          </cell>
          <cell r="AX52">
            <v>185.55986668696627</v>
          </cell>
          <cell r="AZ52">
            <v>36708</v>
          </cell>
          <cell r="BA52">
            <v>331.78163216089035</v>
          </cell>
          <cell r="BB52">
            <v>12.998361418464523</v>
          </cell>
          <cell r="BC52">
            <v>80.851415057096773</v>
          </cell>
          <cell r="BD52">
            <v>39.405372417341944</v>
          </cell>
          <cell r="BE52">
            <v>465.03678105379356</v>
          </cell>
        </row>
        <row r="53">
          <cell r="AS53">
            <v>36739</v>
          </cell>
          <cell r="AT53">
            <v>71.644909354117161</v>
          </cell>
          <cell r="AU53">
            <v>29.432371191043195</v>
          </cell>
          <cell r="AV53">
            <v>53.49107157671159</v>
          </cell>
          <cell r="AW53">
            <v>46.516164406596346</v>
          </cell>
          <cell r="AX53">
            <v>201.0845165284683</v>
          </cell>
          <cell r="AZ53">
            <v>36739</v>
          </cell>
          <cell r="BA53">
            <v>-65.139785041070979</v>
          </cell>
          <cell r="BB53">
            <v>353.08964497424518</v>
          </cell>
          <cell r="BC53">
            <v>53.961228386517398</v>
          </cell>
          <cell r="BD53">
            <v>77.443750389985794</v>
          </cell>
          <cell r="BE53">
            <v>419.35483870967738</v>
          </cell>
        </row>
        <row r="54">
          <cell r="AS54">
            <v>36770</v>
          </cell>
          <cell r="AT54">
            <v>68.785606580589189</v>
          </cell>
          <cell r="AU54">
            <v>30.4908577385388</v>
          </cell>
          <cell r="AV54">
            <v>56.586675079515572</v>
          </cell>
          <cell r="AW54">
            <v>45.952084074437941</v>
          </cell>
          <cell r="AX54">
            <v>201.81522347308152</v>
          </cell>
          <cell r="AZ54">
            <v>36770</v>
          </cell>
          <cell r="BA54">
            <v>-95.310092450933311</v>
          </cell>
          <cell r="BB54">
            <v>35.282884916519983</v>
          </cell>
          <cell r="BC54">
            <v>0.56321860636000665</v>
          </cell>
          <cell r="BD54">
            <v>-18.802677738613337</v>
          </cell>
          <cell r="BE54">
            <v>-78.266666666666666</v>
          </cell>
        </row>
        <row r="55">
          <cell r="AS55">
            <v>36800</v>
          </cell>
          <cell r="AT55">
            <v>68.78060906537641</v>
          </cell>
          <cell r="AU55">
            <v>22.9037455463192</v>
          </cell>
          <cell r="AV55">
            <v>54.570321565800185</v>
          </cell>
          <cell r="AW55">
            <v>43.301313981153136</v>
          </cell>
          <cell r="AX55">
            <v>189.55599015864894</v>
          </cell>
          <cell r="AZ55">
            <v>36800</v>
          </cell>
          <cell r="BA55">
            <v>-0.16121016815483652</v>
          </cell>
          <cell r="BB55">
            <v>-244.74555458772903</v>
          </cell>
          <cell r="BC55">
            <v>-88.724036236696762</v>
          </cell>
          <cell r="BD55">
            <v>-85.508712686606458</v>
          </cell>
          <cell r="BE55">
            <v>-419.13951367918708</v>
          </cell>
        </row>
        <row r="56">
          <cell r="AS56">
            <v>36831</v>
          </cell>
          <cell r="AT56">
            <v>65.431017395254045</v>
          </cell>
          <cell r="AU56">
            <v>15.442210474655191</v>
          </cell>
          <cell r="AV56">
            <v>44.603623971828569</v>
          </cell>
          <cell r="AW56">
            <v>39.522138316911139</v>
          </cell>
          <cell r="AX56">
            <v>164.99899015864895</v>
          </cell>
          <cell r="AZ56">
            <v>36831</v>
          </cell>
          <cell r="BA56">
            <v>-111.65305567074668</v>
          </cell>
          <cell r="BB56">
            <v>-248.71783572213334</v>
          </cell>
          <cell r="BC56">
            <v>-332.22325313238656</v>
          </cell>
          <cell r="BD56">
            <v>-125.97252214140005</v>
          </cell>
          <cell r="BE56">
            <v>-818.56666666666661</v>
          </cell>
        </row>
        <row r="57">
          <cell r="AS57">
            <v>36861</v>
          </cell>
          <cell r="AT57">
            <v>43.10622604740486</v>
          </cell>
          <cell r="AU57">
            <v>8.4776012711299877</v>
          </cell>
          <cell r="AV57">
            <v>28.69253073717816</v>
          </cell>
          <cell r="AW57">
            <v>33.326632102935932</v>
          </cell>
          <cell r="AX57">
            <v>113.60299015864894</v>
          </cell>
          <cell r="AZ57">
            <v>36861</v>
          </cell>
          <cell r="BA57">
            <v>-720.15455960803877</v>
          </cell>
          <cell r="BB57">
            <v>-224.66481301694202</v>
          </cell>
          <cell r="BC57">
            <v>-513.26107208549672</v>
          </cell>
          <cell r="BD57">
            <v>-199.85503916049029</v>
          </cell>
          <cell r="BE57">
            <v>-1657.9354838709678</v>
          </cell>
        </row>
        <row r="58">
          <cell r="AS58">
            <v>36892</v>
          </cell>
          <cell r="AT58">
            <v>26.816935241802835</v>
          </cell>
          <cell r="AU58">
            <v>2.7836954953775881</v>
          </cell>
          <cell r="AV58">
            <v>15.437614723747767</v>
          </cell>
          <cell r="AW58">
            <v>31.585587246960745</v>
          </cell>
          <cell r="AX58">
            <v>76.623832707888937</v>
          </cell>
          <cell r="AZ58">
            <v>36892</v>
          </cell>
          <cell r="BA58">
            <v>-525.46099372909691</v>
          </cell>
          <cell r="BB58">
            <v>-183.67437986298063</v>
          </cell>
          <cell r="BC58">
            <v>-427.5779359171097</v>
          </cell>
          <cell r="BD58">
            <v>-56.162737289522589</v>
          </cell>
          <cell r="BE58">
            <v>-1192.8760467987097</v>
          </cell>
        </row>
        <row r="59">
          <cell r="AS59">
            <v>36923</v>
          </cell>
          <cell r="AT59">
            <v>12.616616443266031</v>
          </cell>
          <cell r="AU59">
            <v>-0.71580667926041253</v>
          </cell>
          <cell r="AV59">
            <v>6.2060528058013675</v>
          </cell>
          <cell r="AW59">
            <v>25.665970138081935</v>
          </cell>
          <cell r="AX59">
            <v>43.772832707888924</v>
          </cell>
          <cell r="AZ59">
            <v>36923</v>
          </cell>
          <cell r="BA59">
            <v>-507.15424280488566</v>
          </cell>
          <cell r="BB59">
            <v>-124.98222052278571</v>
          </cell>
          <cell r="BC59">
            <v>-329.69863992665705</v>
          </cell>
          <cell r="BD59">
            <v>-211.41489674567146</v>
          </cell>
          <cell r="BE59">
            <v>-1173.2499999999998</v>
          </cell>
        </row>
        <row r="60">
          <cell r="AS60">
            <v>36951</v>
          </cell>
          <cell r="AT60">
            <v>10.311473508274423</v>
          </cell>
          <cell r="AU60">
            <v>-4.1571996021060125</v>
          </cell>
          <cell r="AV60">
            <v>3.1695346180913715</v>
          </cell>
          <cell r="AW60">
            <v>22.009024183629133</v>
          </cell>
          <cell r="AX60">
            <v>31.332832707888915</v>
          </cell>
          <cell r="AZ60">
            <v>36951</v>
          </cell>
          <cell r="BA60">
            <v>-74.359449515858088</v>
          </cell>
          <cell r="BB60">
            <v>-111.01267493050325</v>
          </cell>
          <cell r="BC60">
            <v>-97.952199603548365</v>
          </cell>
          <cell r="BD60">
            <v>-117.9659985307355</v>
          </cell>
          <cell r="BE60">
            <v>-401.29032258064524</v>
          </cell>
        </row>
        <row r="61">
          <cell r="AS61">
            <v>36982</v>
          </cell>
          <cell r="AT61">
            <v>29.140968204945622</v>
          </cell>
          <cell r="AU61">
            <v>-4.8570859427368109</v>
          </cell>
          <cell r="AV61">
            <v>8.9478371646965709</v>
          </cell>
          <cell r="AW61">
            <v>20.267113280983537</v>
          </cell>
          <cell r="AX61">
            <v>53.498832707888923</v>
          </cell>
          <cell r="AZ61">
            <v>36982</v>
          </cell>
          <cell r="BA61">
            <v>427.64982322237336</v>
          </cell>
          <cell r="BB61">
            <v>-23.329544687693335</v>
          </cell>
          <cell r="BC61">
            <v>192.61008488684001</v>
          </cell>
          <cell r="BD61">
            <v>-58.063696754853346</v>
          </cell>
          <cell r="BE61">
            <v>538.86666666666667</v>
          </cell>
        </row>
        <row r="800">
          <cell r="B800">
            <v>36074</v>
          </cell>
          <cell r="C800">
            <v>294.651083374</v>
          </cell>
          <cell r="D800">
            <v>12.759990902</v>
          </cell>
          <cell r="E800">
            <v>-35</v>
          </cell>
          <cell r="F800">
            <v>47.759990901999998</v>
          </cell>
          <cell r="G800">
            <v>167.93731057677519</v>
          </cell>
          <cell r="H800">
            <v>129.84666124280002</v>
          </cell>
          <cell r="L800">
            <v>81.232656137422481</v>
          </cell>
          <cell r="M800">
            <v>60.003660927934277</v>
          </cell>
          <cell r="N800">
            <v>43.133660927934208</v>
          </cell>
          <cell r="O800">
            <v>30.61983968175943</v>
          </cell>
          <cell r="P800">
            <v>37.281382827694713</v>
          </cell>
          <cell r="Q800">
            <v>0</v>
          </cell>
          <cell r="R800">
            <v>192.26753957481083</v>
          </cell>
        </row>
        <row r="801">
          <cell r="B801">
            <v>36075</v>
          </cell>
          <cell r="C801">
            <v>249.5456690812</v>
          </cell>
          <cell r="D801">
            <v>75.12954865719999</v>
          </cell>
          <cell r="E801">
            <v>-35</v>
          </cell>
          <cell r="F801">
            <v>110.12954865719999</v>
          </cell>
          <cell r="G801">
            <v>167.93731057677519</v>
          </cell>
          <cell r="H801">
            <v>136.31292776919992</v>
          </cell>
          <cell r="L801">
            <v>81.482201806503681</v>
          </cell>
          <cell r="M801">
            <v>60.078790476591479</v>
          </cell>
          <cell r="N801">
            <v>43.243790476591407</v>
          </cell>
          <cell r="O801">
            <v>30.787776992336205</v>
          </cell>
          <cell r="P801">
            <v>37.41769575546391</v>
          </cell>
          <cell r="Q801">
            <v>0</v>
          </cell>
          <cell r="R801">
            <v>192.9314650308952</v>
          </cell>
        </row>
        <row r="802">
          <cell r="B802">
            <v>36076</v>
          </cell>
          <cell r="C802">
            <v>205.39148637720001</v>
          </cell>
          <cell r="D802">
            <v>44.4452311752</v>
          </cell>
          <cell r="E802">
            <v>-35</v>
          </cell>
          <cell r="F802">
            <v>79.445231175200007</v>
          </cell>
          <cell r="G802">
            <v>167.93731057677519</v>
          </cell>
          <cell r="H802">
            <v>135.10407974679998</v>
          </cell>
          <cell r="L802">
            <v>81.687593292880877</v>
          </cell>
          <cell r="M802">
            <v>60.123235707766682</v>
          </cell>
          <cell r="N802">
            <v>43.323235707766607</v>
          </cell>
          <cell r="O802">
            <v>30.95571430291298</v>
          </cell>
          <cell r="P802">
            <v>37.552799835210713</v>
          </cell>
          <cell r="Q802">
            <v>0</v>
          </cell>
          <cell r="R802">
            <v>193.51934313877118</v>
          </cell>
        </row>
        <row r="803">
          <cell r="B803">
            <v>36077</v>
          </cell>
          <cell r="C803">
            <v>237.10157225160003</v>
          </cell>
          <cell r="D803">
            <v>67.03698140920001</v>
          </cell>
          <cell r="E803">
            <v>-35</v>
          </cell>
          <cell r="F803">
            <v>102.03698140920001</v>
          </cell>
          <cell r="G803">
            <v>167.93731057677519</v>
          </cell>
          <cell r="H803">
            <v>111.54610127319999</v>
          </cell>
          <cell r="L803">
            <v>81.92469486513248</v>
          </cell>
          <cell r="M803">
            <v>60.190272689175885</v>
          </cell>
          <cell r="N803">
            <v>43.425272689175806</v>
          </cell>
          <cell r="O803">
            <v>31.123651613489756</v>
          </cell>
          <cell r="P803">
            <v>37.664345936483912</v>
          </cell>
          <cell r="Q803">
            <v>0</v>
          </cell>
          <cell r="R803">
            <v>194.13796510428193</v>
          </cell>
        </row>
        <row r="804">
          <cell r="B804">
            <v>36078</v>
          </cell>
          <cell r="C804">
            <v>69.344072949200012</v>
          </cell>
          <cell r="D804">
            <v>-162.81322466360001</v>
          </cell>
          <cell r="E804">
            <v>35</v>
          </cell>
          <cell r="F804">
            <v>-127.81322466360001</v>
          </cell>
          <cell r="G804">
            <v>167.93731057677519</v>
          </cell>
          <cell r="H804">
            <v>26.002696341600004</v>
          </cell>
          <cell r="L804">
            <v>81.994038938081687</v>
          </cell>
          <cell r="M804">
            <v>60.027459464512283</v>
          </cell>
          <cell r="N804">
            <v>43.297459464512208</v>
          </cell>
          <cell r="O804">
            <v>31.291588924066531</v>
          </cell>
          <cell r="P804">
            <v>37.690348632825511</v>
          </cell>
          <cell r="Q804">
            <v>0</v>
          </cell>
          <cell r="R804">
            <v>194.27343595948594</v>
          </cell>
        </row>
        <row r="805">
          <cell r="B805">
            <v>36079</v>
          </cell>
          <cell r="C805">
            <v>86.892166139600008</v>
          </cell>
          <cell r="D805">
            <v>-52.477459106000005</v>
          </cell>
          <cell r="E805">
            <v>35</v>
          </cell>
          <cell r="F805">
            <v>-17.477459106000005</v>
          </cell>
          <cell r="G805">
            <v>167.93731057677519</v>
          </cell>
          <cell r="H805">
            <v>120.26996833760006</v>
          </cell>
          <cell r="L805">
            <v>82.080931104221293</v>
          </cell>
          <cell r="M805">
            <v>59.974982005406282</v>
          </cell>
          <cell r="N805">
            <v>43.279982005406211</v>
          </cell>
          <cell r="O805">
            <v>31.459526234643306</v>
          </cell>
          <cell r="P805">
            <v>37.810618601163114</v>
          </cell>
          <cell r="Q805">
            <v>0</v>
          </cell>
          <cell r="R805">
            <v>194.63105794543395</v>
          </cell>
        </row>
        <row r="806">
          <cell r="B806">
            <v>36080</v>
          </cell>
          <cell r="C806">
            <v>124.14637045319999</v>
          </cell>
          <cell r="D806">
            <v>143.28103274880002</v>
          </cell>
          <cell r="E806">
            <v>-35</v>
          </cell>
          <cell r="F806">
            <v>178.28103274880002</v>
          </cell>
          <cell r="G806">
            <v>167.93731057677519</v>
          </cell>
          <cell r="H806">
            <v>123.40455178880001</v>
          </cell>
          <cell r="L806">
            <v>82.205077474674496</v>
          </cell>
          <cell r="M806">
            <v>60.118263038155085</v>
          </cell>
          <cell r="N806">
            <v>43.45826303815501</v>
          </cell>
          <cell r="O806">
            <v>31.627463545220081</v>
          </cell>
          <cell r="P806">
            <v>37.934023152951916</v>
          </cell>
          <cell r="Q806">
            <v>0</v>
          </cell>
          <cell r="R806">
            <v>195.2248272110015</v>
          </cell>
        </row>
        <row r="807">
          <cell r="B807">
            <v>36081</v>
          </cell>
          <cell r="C807">
            <v>22.538509660000003</v>
          </cell>
          <cell r="D807">
            <v>-217.11861014360002</v>
          </cell>
          <cell r="E807">
            <v>35</v>
          </cell>
          <cell r="F807">
            <v>-182.11861014360002</v>
          </cell>
          <cell r="G807">
            <v>167.93731057677519</v>
          </cell>
          <cell r="H807">
            <v>92.209124796400005</v>
          </cell>
          <cell r="L807">
            <v>82.227615984334491</v>
          </cell>
          <cell r="M807">
            <v>59.901144428011484</v>
          </cell>
          <cell r="N807">
            <v>43.276144428011413</v>
          </cell>
          <cell r="O807">
            <v>31.795400855796856</v>
          </cell>
          <cell r="P807">
            <v>38.026232277748313</v>
          </cell>
          <cell r="Q807">
            <v>0</v>
          </cell>
          <cell r="R807">
            <v>195.32539354589107</v>
          </cell>
        </row>
        <row r="808">
          <cell r="B808">
            <v>36082</v>
          </cell>
          <cell r="C808">
            <v>129.68693952080002</v>
          </cell>
          <cell r="D808">
            <v>-152.70106497520001</v>
          </cell>
          <cell r="E808">
            <v>35</v>
          </cell>
          <cell r="F808">
            <v>-117.70106497520001</v>
          </cell>
          <cell r="G808">
            <v>167.93731057677519</v>
          </cell>
          <cell r="H808">
            <v>23.8304809224</v>
          </cell>
          <cell r="L808">
            <v>82.357302923855286</v>
          </cell>
          <cell r="M808">
            <v>59.748443363036287</v>
          </cell>
          <cell r="N808">
            <v>43.158443363036213</v>
          </cell>
          <cell r="O808">
            <v>31.963338166373632</v>
          </cell>
          <cell r="P808">
            <v>38.050062758670713</v>
          </cell>
          <cell r="Q808">
            <v>0</v>
          </cell>
          <cell r="R808">
            <v>195.52914721193585</v>
          </cell>
        </row>
        <row r="809">
          <cell r="B809">
            <v>36083</v>
          </cell>
          <cell r="C809">
            <v>46.940439410000003</v>
          </cell>
          <cell r="D809">
            <v>-190.73613104080002</v>
          </cell>
          <cell r="E809">
            <v>35</v>
          </cell>
          <cell r="F809">
            <v>-155.73613104080002</v>
          </cell>
          <cell r="G809">
            <v>167.93731057677519</v>
          </cell>
          <cell r="H809">
            <v>83.367640140800006</v>
          </cell>
          <cell r="L809">
            <v>82.40424336326528</v>
          </cell>
          <cell r="M809">
            <v>59.557707231995487</v>
          </cell>
          <cell r="N809">
            <v>43.002707231995416</v>
          </cell>
          <cell r="O809">
            <v>32.131275476950407</v>
          </cell>
          <cell r="P809">
            <v>38.133430398811512</v>
          </cell>
          <cell r="Q809">
            <v>0</v>
          </cell>
          <cell r="R809">
            <v>195.67165647102263</v>
          </cell>
        </row>
        <row r="810">
          <cell r="B810">
            <v>36084</v>
          </cell>
          <cell r="C810">
            <v>289.07147121880001</v>
          </cell>
          <cell r="D810">
            <v>223.72044131960001</v>
          </cell>
          <cell r="E810">
            <v>-35</v>
          </cell>
          <cell r="F810">
            <v>258.72044131960001</v>
          </cell>
          <cell r="G810">
            <v>167.93731057677519</v>
          </cell>
          <cell r="H810">
            <v>118.35379600200001</v>
          </cell>
          <cell r="L810">
            <v>82.693314834484084</v>
          </cell>
          <cell r="M810">
            <v>59.781427673315086</v>
          </cell>
          <cell r="N810">
            <v>43.261427673315019</v>
          </cell>
          <cell r="O810">
            <v>32.299212787527182</v>
          </cell>
          <cell r="P810">
            <v>38.25178419481351</v>
          </cell>
          <cell r="Q810">
            <v>0</v>
          </cell>
          <cell r="R810">
            <v>196.50573949013977</v>
          </cell>
        </row>
        <row r="811">
          <cell r="B811">
            <v>36085</v>
          </cell>
          <cell r="C811">
            <v>303.85460393279999</v>
          </cell>
          <cell r="D811">
            <v>183.23630885</v>
          </cell>
          <cell r="E811">
            <v>-35</v>
          </cell>
          <cell r="F811">
            <v>218.23630885</v>
          </cell>
          <cell r="G811">
            <v>167.93731057677519</v>
          </cell>
          <cell r="H811">
            <v>118.3076541712</v>
          </cell>
          <cell r="L811">
            <v>82.99716943841689</v>
          </cell>
          <cell r="M811">
            <v>59.964663982165085</v>
          </cell>
          <cell r="N811">
            <v>43.479663982165022</v>
          </cell>
          <cell r="O811">
            <v>32.467150098103957</v>
          </cell>
          <cell r="P811">
            <v>38.370091848984707</v>
          </cell>
          <cell r="Q811">
            <v>0</v>
          </cell>
          <cell r="R811">
            <v>197.31407536767057</v>
          </cell>
        </row>
        <row r="812">
          <cell r="B812">
            <v>36086</v>
          </cell>
          <cell r="C812">
            <v>294.31034370039998</v>
          </cell>
          <cell r="D812">
            <v>137.83274734280002</v>
          </cell>
          <cell r="E812">
            <v>-35</v>
          </cell>
          <cell r="F812">
            <v>172.83274734280002</v>
          </cell>
          <cell r="G812">
            <v>167.93731057677519</v>
          </cell>
          <cell r="H812">
            <v>118.52416583880002</v>
          </cell>
          <cell r="L812">
            <v>83.291479782117293</v>
          </cell>
          <cell r="M812">
            <v>60.102496729507884</v>
          </cell>
          <cell r="N812">
            <v>43.652496729507824</v>
          </cell>
          <cell r="O812">
            <v>32.635087408680732</v>
          </cell>
          <cell r="P812">
            <v>38.488616014823506</v>
          </cell>
          <cell r="Q812">
            <v>0</v>
          </cell>
          <cell r="R812">
            <v>198.06767993512938</v>
          </cell>
        </row>
        <row r="813">
          <cell r="B813">
            <v>36087</v>
          </cell>
          <cell r="C813">
            <v>276.7657998816</v>
          </cell>
          <cell r="D813">
            <v>102.32483385640001</v>
          </cell>
          <cell r="E813">
            <v>-35</v>
          </cell>
          <cell r="F813">
            <v>137.32483385640001</v>
          </cell>
          <cell r="G813">
            <v>167.93731057677519</v>
          </cell>
          <cell r="H813">
            <v>124.458715154</v>
          </cell>
          <cell r="L813">
            <v>83.568245581998895</v>
          </cell>
          <cell r="M813">
            <v>60.204821563364284</v>
          </cell>
          <cell r="N813">
            <v>43.789821563364221</v>
          </cell>
          <cell r="O813">
            <v>32.803024719257508</v>
          </cell>
          <cell r="P813">
            <v>38.613074729977505</v>
          </cell>
          <cell r="Q813">
            <v>0</v>
          </cell>
          <cell r="R813">
            <v>198.77416659459814</v>
          </cell>
        </row>
        <row r="814">
          <cell r="B814">
            <v>36088</v>
          </cell>
          <cell r="C814">
            <v>232.84587570319999</v>
          </cell>
          <cell r="D814">
            <v>-16.419393021600001</v>
          </cell>
          <cell r="E814">
            <v>35</v>
          </cell>
          <cell r="F814">
            <v>18.580606978399999</v>
          </cell>
          <cell r="G814">
            <v>167.93731057677519</v>
          </cell>
          <cell r="H814">
            <v>127.01071333440001</v>
          </cell>
          <cell r="L814">
            <v>83.8010914577021</v>
          </cell>
          <cell r="M814">
            <v>60.188402170342684</v>
          </cell>
          <cell r="N814">
            <v>43.808402170342617</v>
          </cell>
          <cell r="O814">
            <v>32.970962029834283</v>
          </cell>
          <cell r="P814">
            <v>38.740085443311905</v>
          </cell>
          <cell r="Q814">
            <v>0</v>
          </cell>
          <cell r="R814">
            <v>199.32054110119088</v>
          </cell>
        </row>
        <row r="815">
          <cell r="B815">
            <v>36089</v>
          </cell>
          <cell r="C815">
            <v>227.90515043600001</v>
          </cell>
          <cell r="D815">
            <v>182.544181388</v>
          </cell>
          <cell r="E815">
            <v>-35</v>
          </cell>
          <cell r="F815">
            <v>217.544181388</v>
          </cell>
          <cell r="G815">
            <v>167.93731057677519</v>
          </cell>
          <cell r="H815">
            <v>115.53204558</v>
          </cell>
          <cell r="L815">
            <v>84.028996608138101</v>
          </cell>
          <cell r="M815">
            <v>60.370946351730687</v>
          </cell>
          <cell r="N815">
            <v>44.025946351730617</v>
          </cell>
          <cell r="O815">
            <v>33.138899340411058</v>
          </cell>
          <cell r="P815">
            <v>38.855617488891902</v>
          </cell>
          <cell r="Q815">
            <v>0</v>
          </cell>
          <cell r="R815">
            <v>200.04945978917169</v>
          </cell>
        </row>
        <row r="816">
          <cell r="B816">
            <v>36090</v>
          </cell>
          <cell r="C816">
            <v>201.58656002200001</v>
          </cell>
          <cell r="D816">
            <v>191.88967681080001</v>
          </cell>
          <cell r="E816">
            <v>-35</v>
          </cell>
          <cell r="F816">
            <v>226.88967681080001</v>
          </cell>
          <cell r="G816">
            <v>167.93731057677519</v>
          </cell>
          <cell r="H816">
            <v>120.38403655720001</v>
          </cell>
          <cell r="L816">
            <v>84.230583168160095</v>
          </cell>
          <cell r="M816">
            <v>60.56283602854149</v>
          </cell>
          <cell r="N816">
            <v>44.252836028541417</v>
          </cell>
          <cell r="O816">
            <v>33.306836650987833</v>
          </cell>
          <cell r="P816">
            <v>38.976001525449099</v>
          </cell>
          <cell r="Q816">
            <v>0</v>
          </cell>
          <cell r="R816">
            <v>200.76625737313844</v>
          </cell>
        </row>
        <row r="817">
          <cell r="B817">
            <v>36091</v>
          </cell>
          <cell r="C817">
            <v>189.81684379640001</v>
          </cell>
          <cell r="D817">
            <v>175.6122586532</v>
          </cell>
          <cell r="E817">
            <v>-35</v>
          </cell>
          <cell r="F817">
            <v>210.6122586532</v>
          </cell>
          <cell r="G817">
            <v>167.93731057677519</v>
          </cell>
          <cell r="H817">
            <v>110.1050564036</v>
          </cell>
          <cell r="L817">
            <v>84.420400011956488</v>
          </cell>
          <cell r="M817">
            <v>60.738448287194693</v>
          </cell>
          <cell r="N817">
            <v>44.463448287194616</v>
          </cell>
          <cell r="O817">
            <v>33.474773961564608</v>
          </cell>
          <cell r="P817">
            <v>39.086106581852697</v>
          </cell>
          <cell r="Q817">
            <v>0</v>
          </cell>
          <cell r="R817">
            <v>201.44472884256842</v>
          </cell>
        </row>
        <row r="818">
          <cell r="B818">
            <v>36092</v>
          </cell>
          <cell r="C818">
            <v>183.56994978040001</v>
          </cell>
          <cell r="D818">
            <v>182.08986182320001</v>
          </cell>
          <cell r="E818">
            <v>-35</v>
          </cell>
          <cell r="F818">
            <v>217.08986182320001</v>
          </cell>
          <cell r="G818">
            <v>167.93731057677519</v>
          </cell>
          <cell r="H818">
            <v>114.40334541119999</v>
          </cell>
          <cell r="L818">
            <v>84.603969961736894</v>
          </cell>
          <cell r="M818">
            <v>60.920538149017894</v>
          </cell>
          <cell r="N818">
            <v>44.680538149017814</v>
          </cell>
          <cell r="O818">
            <v>33.642711272141383</v>
          </cell>
          <cell r="P818">
            <v>39.200509927263894</v>
          </cell>
          <cell r="Q818">
            <v>0</v>
          </cell>
          <cell r="R818">
            <v>202.12772931015996</v>
          </cell>
        </row>
        <row r="819">
          <cell r="B819">
            <v>36093</v>
          </cell>
          <cell r="C819">
            <v>167.32802533880002</v>
          </cell>
          <cell r="D819">
            <v>198.64413096560003</v>
          </cell>
          <cell r="E819">
            <v>-35</v>
          </cell>
          <cell r="F819">
            <v>233.64413096560003</v>
          </cell>
          <cell r="G819">
            <v>167.93731057677519</v>
          </cell>
          <cell r="H819">
            <v>134.11300590600001</v>
          </cell>
          <cell r="L819">
            <v>84.771297987075698</v>
          </cell>
          <cell r="M819">
            <v>61.119182279983491</v>
          </cell>
          <cell r="N819">
            <v>44.914182279983415</v>
          </cell>
          <cell r="O819">
            <v>33.810648582718159</v>
          </cell>
          <cell r="P819">
            <v>39.334622933169896</v>
          </cell>
          <cell r="Q819">
            <v>0</v>
          </cell>
          <cell r="R819">
            <v>202.83075178294717</v>
          </cell>
        </row>
        <row r="820">
          <cell r="B820">
            <v>36094</v>
          </cell>
          <cell r="C820">
            <v>163.5798889292</v>
          </cell>
          <cell r="D820">
            <v>203.21572158640001</v>
          </cell>
          <cell r="E820">
            <v>-35</v>
          </cell>
          <cell r="F820">
            <v>238.21572158640001</v>
          </cell>
          <cell r="G820">
            <v>167.93731057677519</v>
          </cell>
          <cell r="H820">
            <v>131.83430933880001</v>
          </cell>
          <cell r="L820">
            <v>84.934877876004904</v>
          </cell>
          <cell r="M820">
            <v>61.322398001569894</v>
          </cell>
          <cell r="N820">
            <v>45.152398001569814</v>
          </cell>
          <cell r="O820">
            <v>33.978585893294934</v>
          </cell>
          <cell r="P820">
            <v>39.466457242508696</v>
          </cell>
          <cell r="Q820">
            <v>0</v>
          </cell>
          <cell r="R820">
            <v>203.53231901337836</v>
          </cell>
        </row>
        <row r="821">
          <cell r="B821">
            <v>36095</v>
          </cell>
          <cell r="C821">
            <v>156.26108469000002</v>
          </cell>
          <cell r="D821">
            <v>185.1423213992</v>
          </cell>
          <cell r="E821">
            <v>-35</v>
          </cell>
          <cell r="F821">
            <v>220.1423213992</v>
          </cell>
          <cell r="G821">
            <v>167.93731057677519</v>
          </cell>
          <cell r="H821">
            <v>118.93234357280001</v>
          </cell>
          <cell r="L821">
            <v>85.091138960694906</v>
          </cell>
          <cell r="M821">
            <v>61.507540322969092</v>
          </cell>
          <cell r="N821">
            <v>45.372540322969016</v>
          </cell>
          <cell r="O821">
            <v>34.146523203871709</v>
          </cell>
          <cell r="P821">
            <v>39.585389586081497</v>
          </cell>
          <cell r="Q821">
            <v>0</v>
          </cell>
          <cell r="R821">
            <v>204.19559207361712</v>
          </cell>
        </row>
        <row r="822">
          <cell r="B822">
            <v>36096</v>
          </cell>
          <cell r="C822">
            <v>96.010501779999998</v>
          </cell>
          <cell r="D822">
            <v>172.2119606604</v>
          </cell>
          <cell r="E822">
            <v>-35</v>
          </cell>
          <cell r="F822">
            <v>207.2119606604</v>
          </cell>
          <cell r="G822">
            <v>167.93731057677519</v>
          </cell>
          <cell r="H822">
            <v>116.63235077600001</v>
          </cell>
          <cell r="L822">
            <v>85.187149462474906</v>
          </cell>
          <cell r="M822">
            <v>61.67975228362949</v>
          </cell>
          <cell r="N822">
            <v>45.579752283629418</v>
          </cell>
          <cell r="O822">
            <v>34.314460514448484</v>
          </cell>
          <cell r="P822">
            <v>39.702021936857498</v>
          </cell>
          <cell r="Q822">
            <v>0</v>
          </cell>
          <cell r="R822">
            <v>204.78338419741033</v>
          </cell>
        </row>
        <row r="823">
          <cell r="B823">
            <v>36097</v>
          </cell>
          <cell r="C823">
            <v>86.998647287599994</v>
          </cell>
          <cell r="D823">
            <v>136.99864501680003</v>
          </cell>
          <cell r="E823">
            <v>-35</v>
          </cell>
          <cell r="F823">
            <v>171.99864501680003</v>
          </cell>
          <cell r="G823">
            <v>167.93731057677519</v>
          </cell>
          <cell r="H823">
            <v>113.99871704880002</v>
          </cell>
          <cell r="L823">
            <v>85.274148109762507</v>
          </cell>
          <cell r="M823">
            <v>61.816750928646293</v>
          </cell>
          <cell r="N823">
            <v>45.751750928646217</v>
          </cell>
          <cell r="O823">
            <v>34.482397825025259</v>
          </cell>
          <cell r="P823">
            <v>39.8160206539063</v>
          </cell>
          <cell r="Q823">
            <v>0</v>
          </cell>
          <cell r="R823">
            <v>205.32431751734029</v>
          </cell>
        </row>
        <row r="824">
          <cell r="B824">
            <v>36098</v>
          </cell>
          <cell r="C824">
            <v>54.237947419599998</v>
          </cell>
          <cell r="D824">
            <v>156.598274992</v>
          </cell>
          <cell r="E824">
            <v>-35</v>
          </cell>
          <cell r="F824">
            <v>191.598274992</v>
          </cell>
          <cell r="G824">
            <v>167.93731057677519</v>
          </cell>
          <cell r="H824">
            <v>115.7663041056</v>
          </cell>
          <cell r="L824">
            <v>85.328386057182101</v>
          </cell>
          <cell r="M824">
            <v>61.973349203638293</v>
          </cell>
          <cell r="N824">
            <v>45.943349203638221</v>
          </cell>
          <cell r="O824">
            <v>34.650335135602035</v>
          </cell>
          <cell r="P824">
            <v>39.931786958011898</v>
          </cell>
          <cell r="Q824">
            <v>0</v>
          </cell>
          <cell r="R824">
            <v>205.85385735443424</v>
          </cell>
        </row>
        <row r="825">
          <cell r="B825">
            <v>36099</v>
          </cell>
          <cell r="C825">
            <v>42.461132450800001</v>
          </cell>
          <cell r="D825">
            <v>148.52700397360002</v>
          </cell>
          <cell r="E825">
            <v>-35</v>
          </cell>
          <cell r="F825">
            <v>183.52700397360002</v>
          </cell>
          <cell r="G825">
            <v>925.2834821867566</v>
          </cell>
          <cell r="H825">
            <v>128.28138836720001</v>
          </cell>
          <cell r="L825">
            <v>85.370847189632897</v>
          </cell>
          <cell r="M825">
            <v>62.121876207611891</v>
          </cell>
          <cell r="N825">
            <v>46.126876207611822</v>
          </cell>
          <cell r="O825">
            <v>35.575618617788791</v>
          </cell>
          <cell r="P825">
            <v>40.060068346379097</v>
          </cell>
          <cell r="Q825">
            <v>0</v>
          </cell>
          <cell r="R825">
            <v>207.13341036141261</v>
          </cell>
        </row>
        <row r="826">
          <cell r="B826">
            <v>36100</v>
          </cell>
          <cell r="C826">
            <v>46.255410691200005</v>
          </cell>
          <cell r="D826">
            <v>-152.71526246160002</v>
          </cell>
          <cell r="E826">
            <v>35</v>
          </cell>
          <cell r="F826">
            <v>-117.71526246160002</v>
          </cell>
          <cell r="G826">
            <v>-4.7797612651400003</v>
          </cell>
          <cell r="H826">
            <v>119.61616591400001</v>
          </cell>
          <cell r="L826">
            <v>85.4171026003241</v>
          </cell>
          <cell r="M826">
            <v>61.969160945150293</v>
          </cell>
          <cell r="N826">
            <v>46.009160945150221</v>
          </cell>
          <cell r="O826">
            <v>35.57083885652365</v>
          </cell>
          <cell r="P826">
            <v>40.1796845122931</v>
          </cell>
          <cell r="Q826">
            <v>0</v>
          </cell>
          <cell r="R826">
            <v>207.17678691429106</v>
          </cell>
        </row>
        <row r="827">
          <cell r="B827">
            <v>36101</v>
          </cell>
          <cell r="C827">
            <v>44.4984717492</v>
          </cell>
          <cell r="D827">
            <v>-290.22146761720001</v>
          </cell>
          <cell r="E827">
            <v>35</v>
          </cell>
          <cell r="F827">
            <v>-255.22146761720001</v>
          </cell>
          <cell r="G827">
            <v>0</v>
          </cell>
          <cell r="H827">
            <v>117.72299586799998</v>
          </cell>
          <cell r="L827">
            <v>85.461601072073293</v>
          </cell>
          <cell r="M827">
            <v>61.678939477533092</v>
          </cell>
          <cell r="N827">
            <v>45.753939477533024</v>
          </cell>
          <cell r="O827">
            <v>35.57083885652365</v>
          </cell>
          <cell r="P827">
            <v>40.297407508161101</v>
          </cell>
          <cell r="Q827">
            <v>0</v>
          </cell>
          <cell r="R827">
            <v>207.08378691429107</v>
          </cell>
        </row>
        <row r="828">
          <cell r="B828">
            <v>36102</v>
          </cell>
          <cell r="C828">
            <v>87.254202042800017</v>
          </cell>
          <cell r="D828">
            <v>198.88903760600002</v>
          </cell>
          <cell r="E828">
            <v>-35</v>
          </cell>
          <cell r="F828">
            <v>233.88903760600002</v>
          </cell>
          <cell r="G828">
            <v>0</v>
          </cell>
          <cell r="H828">
            <v>117.85676035120002</v>
          </cell>
          <cell r="L828">
            <v>85.548855274116093</v>
          </cell>
          <cell r="M828">
            <v>61.877828515139093</v>
          </cell>
          <cell r="N828">
            <v>45.987828515139022</v>
          </cell>
          <cell r="O828">
            <v>35.57083885652365</v>
          </cell>
          <cell r="P828">
            <v>40.415264268512303</v>
          </cell>
          <cell r="Q828">
            <v>0</v>
          </cell>
          <cell r="R828">
            <v>207.52278691429109</v>
          </cell>
        </row>
        <row r="829">
          <cell r="B829">
            <v>36103</v>
          </cell>
          <cell r="C829">
            <v>-93.536589774800007</v>
          </cell>
          <cell r="D829">
            <v>163.02973633120001</v>
          </cell>
          <cell r="E829">
            <v>-35</v>
          </cell>
          <cell r="F829">
            <v>198.02973633120001</v>
          </cell>
          <cell r="G829">
            <v>0</v>
          </cell>
          <cell r="H829">
            <v>112.50685344359999</v>
          </cell>
          <cell r="L829">
            <v>85.455318684341293</v>
          </cell>
          <cell r="M829">
            <v>62.04085825147029</v>
          </cell>
          <cell r="N829">
            <v>46.185858251470222</v>
          </cell>
          <cell r="O829">
            <v>35.57083885652365</v>
          </cell>
          <cell r="P829">
            <v>40.527771121955901</v>
          </cell>
          <cell r="Q829">
            <v>0</v>
          </cell>
          <cell r="R829">
            <v>207.7397869142911</v>
          </cell>
        </row>
        <row r="830">
          <cell r="B830">
            <v>36104</v>
          </cell>
          <cell r="C830">
            <v>-121.45594678040001</v>
          </cell>
          <cell r="D830">
            <v>-109.37033648240001</v>
          </cell>
          <cell r="E830">
            <v>35</v>
          </cell>
          <cell r="F830">
            <v>-74.370336482400006</v>
          </cell>
          <cell r="G830">
            <v>-16.310782250640003</v>
          </cell>
          <cell r="H830">
            <v>114.0095721764</v>
          </cell>
          <cell r="L830">
            <v>85.333862737560892</v>
          </cell>
          <cell r="M830">
            <v>61.931487914987891</v>
          </cell>
          <cell r="N830">
            <v>46.111487914987819</v>
          </cell>
          <cell r="O830">
            <v>35.554528074273009</v>
          </cell>
          <cell r="P830">
            <v>40.641780694132301</v>
          </cell>
          <cell r="Q830">
            <v>0</v>
          </cell>
          <cell r="R830">
            <v>207.64165942095403</v>
          </cell>
        </row>
        <row r="831">
          <cell r="B831">
            <v>36105</v>
          </cell>
          <cell r="C831">
            <v>-146.23056054840001</v>
          </cell>
          <cell r="D831">
            <v>15.322637197200001</v>
          </cell>
          <cell r="E831">
            <v>-35</v>
          </cell>
          <cell r="F831">
            <v>50.322637197200002</v>
          </cell>
          <cell r="G831">
            <v>-28.017319661760002</v>
          </cell>
          <cell r="H831">
            <v>113.10782477719999</v>
          </cell>
          <cell r="L831">
            <v>85.187632177012489</v>
          </cell>
          <cell r="M831">
            <v>61.946810552185092</v>
          </cell>
          <cell r="N831">
            <v>46.161810552185017</v>
          </cell>
          <cell r="O831">
            <v>35.526510754611252</v>
          </cell>
          <cell r="P831">
            <v>40.754888518909503</v>
          </cell>
          <cell r="Q831">
            <v>0</v>
          </cell>
          <cell r="R831">
            <v>207.63084200271825</v>
          </cell>
        </row>
        <row r="832">
          <cell r="B832">
            <v>36106</v>
          </cell>
          <cell r="C832">
            <v>-72.868598947999999</v>
          </cell>
          <cell r="D832">
            <v>82.845882515599996</v>
          </cell>
          <cell r="E832">
            <v>-35</v>
          </cell>
          <cell r="F832">
            <v>117.8458825156</v>
          </cell>
          <cell r="G832">
            <v>-33.678744832340001</v>
          </cell>
          <cell r="H832">
            <v>112.57896840880001</v>
          </cell>
          <cell r="L832">
            <v>85.114763578064483</v>
          </cell>
          <cell r="M832">
            <v>62.029656434700691</v>
          </cell>
          <cell r="N832">
            <v>46.27965643470062</v>
          </cell>
          <cell r="O832">
            <v>35.492832009778908</v>
          </cell>
          <cell r="P832">
            <v>40.867467487318301</v>
          </cell>
          <cell r="Q832">
            <v>0</v>
          </cell>
          <cell r="R832">
            <v>207.7547195098623</v>
          </cell>
        </row>
        <row r="833">
          <cell r="B833">
            <v>36107</v>
          </cell>
          <cell r="C833">
            <v>27.6247591628</v>
          </cell>
          <cell r="D833">
            <v>159.1467238008</v>
          </cell>
          <cell r="E833">
            <v>-35</v>
          </cell>
          <cell r="F833">
            <v>194.1467238008</v>
          </cell>
          <cell r="G833">
            <v>-12.249413797340003</v>
          </cell>
          <cell r="H833">
            <v>111.88018120800005</v>
          </cell>
          <cell r="L833">
            <v>85.142388337227288</v>
          </cell>
          <cell r="M833">
            <v>62.188803158501493</v>
          </cell>
          <cell r="N833">
            <v>46.473803158501418</v>
          </cell>
          <cell r="O833">
            <v>35.480582595981566</v>
          </cell>
          <cell r="P833">
            <v>40.979347668526302</v>
          </cell>
          <cell r="Q833">
            <v>0</v>
          </cell>
          <cell r="R833">
            <v>208.07612176023656</v>
          </cell>
        </row>
        <row r="834">
          <cell r="B834">
            <v>36108</v>
          </cell>
          <cell r="C834">
            <v>43.323629749600002</v>
          </cell>
          <cell r="D834">
            <v>118.31830228600001</v>
          </cell>
          <cell r="E834">
            <v>-35</v>
          </cell>
          <cell r="F834">
            <v>153.31830228600001</v>
          </cell>
          <cell r="G834">
            <v>-0.12245332019999999</v>
          </cell>
          <cell r="H834">
            <v>110.46454911239998</v>
          </cell>
          <cell r="L834">
            <v>85.185711966976882</v>
          </cell>
          <cell r="M834">
            <v>62.307121460787492</v>
          </cell>
          <cell r="N834">
            <v>46.627121460787421</v>
          </cell>
          <cell r="O834">
            <v>35.480460142661364</v>
          </cell>
          <cell r="P834">
            <v>41.089812217638702</v>
          </cell>
          <cell r="Q834">
            <v>0</v>
          </cell>
          <cell r="R834">
            <v>208.38310578806437</v>
          </cell>
        </row>
        <row r="835">
          <cell r="B835">
            <v>36109</v>
          </cell>
          <cell r="C835">
            <v>50.408175463200003</v>
          </cell>
          <cell r="D835">
            <v>-258.35875876400002</v>
          </cell>
          <cell r="E835">
            <v>35</v>
          </cell>
          <cell r="F835">
            <v>-223.35875876400002</v>
          </cell>
          <cell r="G835">
            <v>-122.47781086404001</v>
          </cell>
          <cell r="H835">
            <v>99.453027530399993</v>
          </cell>
          <cell r="L835">
            <v>85.236120142440086</v>
          </cell>
          <cell r="M835">
            <v>62.048762702023495</v>
          </cell>
          <cell r="N835">
            <v>46.403762702023421</v>
          </cell>
          <cell r="O835">
            <v>35.357982331797324</v>
          </cell>
          <cell r="P835">
            <v>41.189265245169103</v>
          </cell>
          <cell r="Q835">
            <v>0</v>
          </cell>
          <cell r="R835">
            <v>208.18713042142994</v>
          </cell>
        </row>
        <row r="836">
          <cell r="B836">
            <v>36110</v>
          </cell>
          <cell r="C836">
            <v>-27.748987168799999</v>
          </cell>
          <cell r="D836">
            <v>-286.74663282080002</v>
          </cell>
          <cell r="E836">
            <v>35</v>
          </cell>
          <cell r="F836">
            <v>-251.74663282080002</v>
          </cell>
          <cell r="G836">
            <v>-165.62219734784003</v>
          </cell>
          <cell r="H836">
            <v>98.51492203120003</v>
          </cell>
          <cell r="L836">
            <v>85.20837115527128</v>
          </cell>
          <cell r="M836">
            <v>61.762016069202694</v>
          </cell>
          <cell r="N836">
            <v>46.152016069202624</v>
          </cell>
          <cell r="O836">
            <v>35.192360134449487</v>
          </cell>
          <cell r="P836">
            <v>41.287780167200303</v>
          </cell>
          <cell r="Q836">
            <v>0</v>
          </cell>
          <cell r="R836">
            <v>207.84052752612371</v>
          </cell>
        </row>
        <row r="837">
          <cell r="B837">
            <v>36111</v>
          </cell>
          <cell r="C837">
            <v>-14.960601294</v>
          </cell>
          <cell r="D837">
            <v>-263.9454696624</v>
          </cell>
          <cell r="E837">
            <v>35</v>
          </cell>
          <cell r="F837">
            <v>-228.9454696624</v>
          </cell>
          <cell r="G837">
            <v>-81.668201018719998</v>
          </cell>
          <cell r="H837">
            <v>104.92189792919997</v>
          </cell>
          <cell r="L837">
            <v>85.193410553977273</v>
          </cell>
          <cell r="M837">
            <v>61.498070599540291</v>
          </cell>
          <cell r="N837">
            <v>45.923070599540225</v>
          </cell>
          <cell r="O837">
            <v>35.110691933430765</v>
          </cell>
          <cell r="P837">
            <v>41.392702065129505</v>
          </cell>
          <cell r="Q837">
            <v>0</v>
          </cell>
          <cell r="R837">
            <v>207.61987515207775</v>
          </cell>
        </row>
        <row r="838">
          <cell r="B838">
            <v>36112</v>
          </cell>
          <cell r="C838">
            <v>-13.650883173600002</v>
          </cell>
          <cell r="D838">
            <v>-239.87718084280002</v>
          </cell>
          <cell r="E838">
            <v>35</v>
          </cell>
          <cell r="F838">
            <v>-204.87718084280002</v>
          </cell>
          <cell r="G838">
            <v>89.101117554859997</v>
          </cell>
          <cell r="H838">
            <v>107.031300598</v>
          </cell>
          <cell r="L838">
            <v>85.179759670803676</v>
          </cell>
          <cell r="M838">
            <v>61.258193418697495</v>
          </cell>
          <cell r="N838">
            <v>45.718193418697425</v>
          </cell>
          <cell r="O838">
            <v>35.199793050985626</v>
          </cell>
          <cell r="P838">
            <v>41.499733365727508</v>
          </cell>
          <cell r="Q838">
            <v>0</v>
          </cell>
          <cell r="R838">
            <v>207.59747950621423</v>
          </cell>
        </row>
        <row r="839">
          <cell r="B839">
            <v>36113</v>
          </cell>
          <cell r="C839">
            <v>-82.096965108000006</v>
          </cell>
          <cell r="D839">
            <v>-293.13905107239998</v>
          </cell>
          <cell r="E839">
            <v>35</v>
          </cell>
          <cell r="F839">
            <v>-258.13905107239998</v>
          </cell>
          <cell r="G839">
            <v>146.20110076412001</v>
          </cell>
          <cell r="H839">
            <v>105.23886794000001</v>
          </cell>
          <cell r="L839">
            <v>85.097662705695683</v>
          </cell>
          <cell r="M839">
            <v>60.965054367625093</v>
          </cell>
          <cell r="N839">
            <v>45.460054367625027</v>
          </cell>
          <cell r="O839">
            <v>35.345994151749743</v>
          </cell>
          <cell r="P839">
            <v>41.60497223366751</v>
          </cell>
          <cell r="Q839">
            <v>0</v>
          </cell>
          <cell r="R839">
            <v>207.50868345873795</v>
          </cell>
        </row>
        <row r="840">
          <cell r="B840">
            <v>36114</v>
          </cell>
          <cell r="C840">
            <v>-192.69183479239999</v>
          </cell>
          <cell r="D840">
            <v>-344.93148145960004</v>
          </cell>
          <cell r="E840">
            <v>35</v>
          </cell>
          <cell r="F840">
            <v>-309.93148145960004</v>
          </cell>
          <cell r="G840">
            <v>74.606726220520002</v>
          </cell>
          <cell r="H840">
            <v>103.74790214719991</v>
          </cell>
          <cell r="L840">
            <v>84.904970870903284</v>
          </cell>
          <cell r="M840">
            <v>60.620122886165497</v>
          </cell>
          <cell r="N840">
            <v>45.150122886165427</v>
          </cell>
          <cell r="O840">
            <v>35.420600877970266</v>
          </cell>
          <cell r="P840">
            <v>41.708720135814708</v>
          </cell>
          <cell r="Q840">
            <v>0</v>
          </cell>
          <cell r="R840">
            <v>207.18441477085366</v>
          </cell>
        </row>
        <row r="841">
          <cell r="B841">
            <v>36115</v>
          </cell>
          <cell r="C841">
            <v>-291.09816240240002</v>
          </cell>
          <cell r="D841">
            <v>-398.20399980400003</v>
          </cell>
          <cell r="E841">
            <v>35</v>
          </cell>
          <cell r="F841">
            <v>-363.20399980400003</v>
          </cell>
          <cell r="G841">
            <v>-41.152479141880008</v>
          </cell>
          <cell r="H841">
            <v>77.086926677600104</v>
          </cell>
          <cell r="L841">
            <v>84.613872708500878</v>
          </cell>
          <cell r="M841">
            <v>60.2219188863615</v>
          </cell>
          <cell r="N841">
            <v>44.786918886361427</v>
          </cell>
          <cell r="O841">
            <v>35.379448398828387</v>
          </cell>
          <cell r="P841">
            <v>41.78580706249231</v>
          </cell>
          <cell r="Q841">
            <v>0</v>
          </cell>
          <cell r="R841">
            <v>206.56604705618304</v>
          </cell>
        </row>
        <row r="842">
          <cell r="B842">
            <v>36116</v>
          </cell>
          <cell r="C842">
            <v>-292.3297943476</v>
          </cell>
          <cell r="D842">
            <v>-406.3994988284</v>
          </cell>
          <cell r="E842">
            <v>35</v>
          </cell>
          <cell r="F842">
            <v>-371.3994988284</v>
          </cell>
          <cell r="G842">
            <v>8.012528918420001</v>
          </cell>
          <cell r="H842">
            <v>6.7618767252000671</v>
          </cell>
          <cell r="L842">
            <v>84.321542914153284</v>
          </cell>
          <cell r="M842">
            <v>59.815519387533101</v>
          </cell>
          <cell r="N842">
            <v>44.415519387533024</v>
          </cell>
          <cell r="O842">
            <v>35.387460927746808</v>
          </cell>
          <cell r="P842">
            <v>41.79256893921751</v>
          </cell>
          <cell r="Q842">
            <v>0</v>
          </cell>
          <cell r="R842">
            <v>205.91709216865064</v>
          </cell>
        </row>
        <row r="843">
          <cell r="B843">
            <v>36117</v>
          </cell>
          <cell r="C843">
            <v>-347.64675073360002</v>
          </cell>
          <cell r="D843">
            <v>-406.56986866520003</v>
          </cell>
          <cell r="E843">
            <v>35</v>
          </cell>
          <cell r="F843">
            <v>-371.56986866520003</v>
          </cell>
          <cell r="G843">
            <v>-90.374632084940004</v>
          </cell>
          <cell r="H843">
            <v>9.8032559944000468</v>
          </cell>
          <cell r="L843">
            <v>83.973896163419681</v>
          </cell>
          <cell r="M843">
            <v>59.4089495188679</v>
          </cell>
          <cell r="N843">
            <v>44.043949518867826</v>
          </cell>
          <cell r="O843">
            <v>35.29708629566187</v>
          </cell>
          <cell r="P843">
            <v>41.802372195211909</v>
          </cell>
          <cell r="Q843">
            <v>0</v>
          </cell>
          <cell r="R843">
            <v>205.1173041731613</v>
          </cell>
        </row>
        <row r="844">
          <cell r="B844">
            <v>36118</v>
          </cell>
          <cell r="C844">
            <v>-73.94760791440001</v>
          </cell>
          <cell r="D844">
            <v>-412.41720090399991</v>
          </cell>
          <cell r="E844">
            <v>35</v>
          </cell>
          <cell r="F844">
            <v>-377.41720090399991</v>
          </cell>
          <cell r="G844">
            <v>-182.76566217584002</v>
          </cell>
          <cell r="H844">
            <v>62.29147158</v>
          </cell>
          <cell r="L844">
            <v>83.899948555505276</v>
          </cell>
          <cell r="M844">
            <v>58.996532317963897</v>
          </cell>
          <cell r="N844">
            <v>43.666532317963828</v>
          </cell>
          <cell r="O844">
            <v>35.114320633486031</v>
          </cell>
          <cell r="P844">
            <v>41.864663666791905</v>
          </cell>
          <cell r="Q844">
            <v>0</v>
          </cell>
          <cell r="R844">
            <v>204.54546517374703</v>
          </cell>
        </row>
        <row r="845">
          <cell r="B845">
            <v>36119</v>
          </cell>
          <cell r="C845">
            <v>199.3824002584</v>
          </cell>
          <cell r="D845">
            <v>-46.926241923599996</v>
          </cell>
          <cell r="E845">
            <v>35</v>
          </cell>
          <cell r="F845">
            <v>-11.926241923599996</v>
          </cell>
          <cell r="G845">
            <v>-52.503901924420006</v>
          </cell>
          <cell r="H845">
            <v>64.208132243999998</v>
          </cell>
          <cell r="L845">
            <v>84.099330955763676</v>
          </cell>
          <cell r="M845">
            <v>58.949606076040297</v>
          </cell>
          <cell r="N845">
            <v>43.654606076040231</v>
          </cell>
          <cell r="O845">
            <v>35.061816731561613</v>
          </cell>
          <cell r="P845">
            <v>41.928871799035903</v>
          </cell>
          <cell r="Q845">
            <v>0</v>
          </cell>
          <cell r="R845">
            <v>204.74462556240141</v>
          </cell>
        </row>
        <row r="846">
          <cell r="B846">
            <v>36120</v>
          </cell>
          <cell r="C846">
            <v>-16.699793377999999</v>
          </cell>
          <cell r="D846">
            <v>89.298640084400006</v>
          </cell>
          <cell r="E846">
            <v>-35</v>
          </cell>
          <cell r="F846">
            <v>124.29864008440001</v>
          </cell>
          <cell r="G846">
            <v>-8.4002977657200013</v>
          </cell>
          <cell r="H846">
            <v>117.12926280000001</v>
          </cell>
          <cell r="L846">
            <v>84.082631162385681</v>
          </cell>
          <cell r="M846">
            <v>59.038904716124698</v>
          </cell>
          <cell r="N846">
            <v>43.778904716124629</v>
          </cell>
          <cell r="O846">
            <v>35.053416433795896</v>
          </cell>
          <cell r="P846">
            <v>42.046001061835902</v>
          </cell>
          <cell r="Q846">
            <v>0</v>
          </cell>
          <cell r="R846">
            <v>204.96095337414212</v>
          </cell>
        </row>
        <row r="847">
          <cell r="B847">
            <v>36121</v>
          </cell>
          <cell r="C847">
            <v>-109.0224980656</v>
          </cell>
          <cell r="D847">
            <v>-198.94582755160002</v>
          </cell>
          <cell r="E847">
            <v>35</v>
          </cell>
          <cell r="F847">
            <v>-163.94582755160002</v>
          </cell>
          <cell r="G847">
            <v>-4.08177734E-2</v>
          </cell>
          <cell r="H847">
            <v>110.73684454840001</v>
          </cell>
          <cell r="L847">
            <v>83.973608664320082</v>
          </cell>
          <cell r="M847">
            <v>58.839958888573101</v>
          </cell>
          <cell r="N847">
            <v>43.614958888573028</v>
          </cell>
          <cell r="O847">
            <v>35.053375616022493</v>
          </cell>
          <cell r="P847">
            <v>42.156737906384301</v>
          </cell>
          <cell r="Q847">
            <v>0</v>
          </cell>
          <cell r="R847">
            <v>204.7986810752999</v>
          </cell>
        </row>
        <row r="848">
          <cell r="B848">
            <v>36122</v>
          </cell>
          <cell r="C848">
            <v>-1.8953644344</v>
          </cell>
          <cell r="D848">
            <v>-86.249729880000004</v>
          </cell>
          <cell r="E848">
            <v>35</v>
          </cell>
          <cell r="F848">
            <v>-51.249729880000004</v>
          </cell>
          <cell r="G848">
            <v>-171.78976290858</v>
          </cell>
          <cell r="H848">
            <v>90.437988368000006</v>
          </cell>
          <cell r="L848">
            <v>83.971713299885678</v>
          </cell>
          <cell r="M848">
            <v>58.753709158693098</v>
          </cell>
          <cell r="N848">
            <v>43.56370915869303</v>
          </cell>
          <cell r="O848">
            <v>34.881585853113911</v>
          </cell>
          <cell r="P848">
            <v>42.247175894752303</v>
          </cell>
          <cell r="Q848">
            <v>0</v>
          </cell>
          <cell r="R848">
            <v>204.66418420644493</v>
          </cell>
        </row>
        <row r="849">
          <cell r="B849">
            <v>36123</v>
          </cell>
          <cell r="C849">
            <v>43.380419695200004</v>
          </cell>
          <cell r="D849">
            <v>-327.10298791279996</v>
          </cell>
          <cell r="E849">
            <v>35</v>
          </cell>
          <cell r="F849">
            <v>-292.10298791279996</v>
          </cell>
          <cell r="G849">
            <v>-87.505142614920004</v>
          </cell>
          <cell r="H849">
            <v>97.959106788400007</v>
          </cell>
          <cell r="L849">
            <v>84.015093719580875</v>
          </cell>
          <cell r="M849">
            <v>58.426606170780296</v>
          </cell>
          <cell r="N849">
            <v>43.271606170780231</v>
          </cell>
          <cell r="O849">
            <v>34.794080710498989</v>
          </cell>
          <cell r="P849">
            <v>42.345135001540704</v>
          </cell>
          <cell r="Q849">
            <v>0</v>
          </cell>
          <cell r="R849">
            <v>204.42591560240081</v>
          </cell>
        </row>
        <row r="850">
          <cell r="B850">
            <v>36124</v>
          </cell>
          <cell r="C850">
            <v>44.019306583200006</v>
          </cell>
          <cell r="D850">
            <v>-77.748984898000003</v>
          </cell>
          <cell r="E850">
            <v>35</v>
          </cell>
          <cell r="F850">
            <v>-42.748984898000003</v>
          </cell>
          <cell r="G850">
            <v>19.01700062706</v>
          </cell>
          <cell r="H850">
            <v>66.149638509200003</v>
          </cell>
          <cell r="L850">
            <v>84.05911302616407</v>
          </cell>
          <cell r="M850">
            <v>58.348857185882295</v>
          </cell>
          <cell r="N850">
            <v>43.228857185882234</v>
          </cell>
          <cell r="O850">
            <v>34.813097711126048</v>
          </cell>
          <cell r="P850">
            <v>42.411284640049907</v>
          </cell>
          <cell r="Q850">
            <v>0</v>
          </cell>
          <cell r="R850">
            <v>204.51235256322227</v>
          </cell>
        </row>
        <row r="851">
          <cell r="B851">
            <v>36125</v>
          </cell>
          <cell r="C851">
            <v>90.175334869600007</v>
          </cell>
          <cell r="D851">
            <v>219.50023848719999</v>
          </cell>
          <cell r="E851">
            <v>-35</v>
          </cell>
          <cell r="F851">
            <v>254.50023848719999</v>
          </cell>
          <cell r="G851">
            <v>-106.99154763607999</v>
          </cell>
          <cell r="H851">
            <v>85.429825040400004</v>
          </cell>
          <cell r="L851">
            <v>84.149288361033669</v>
          </cell>
          <cell r="M851">
            <v>58.568357424369495</v>
          </cell>
          <cell r="N851">
            <v>43.483357424369437</v>
          </cell>
          <cell r="O851">
            <v>34.70610616348997</v>
          </cell>
          <cell r="P851">
            <v>42.496714465090307</v>
          </cell>
          <cell r="Q851">
            <v>0</v>
          </cell>
          <cell r="R851">
            <v>204.8354664139834</v>
          </cell>
        </row>
        <row r="852">
          <cell r="B852">
            <v>36126</v>
          </cell>
          <cell r="C852">
            <v>86.515932750000005</v>
          </cell>
          <cell r="D852">
            <v>151.96279568239999</v>
          </cell>
          <cell r="E852">
            <v>-35</v>
          </cell>
          <cell r="F852">
            <v>186.96279568239999</v>
          </cell>
          <cell r="G852">
            <v>-7.7145591726000005</v>
          </cell>
          <cell r="H852">
            <v>81.124437289599996</v>
          </cell>
          <cell r="L852">
            <v>84.235804293783673</v>
          </cell>
          <cell r="M852">
            <v>58.720320220051896</v>
          </cell>
          <cell r="N852">
            <v>43.670320220051835</v>
          </cell>
          <cell r="O852">
            <v>34.698391604317372</v>
          </cell>
          <cell r="P852">
            <v>42.577838902379909</v>
          </cell>
          <cell r="Q852">
            <v>0</v>
          </cell>
          <cell r="R852">
            <v>205.18235502053278</v>
          </cell>
        </row>
        <row r="853">
          <cell r="B853">
            <v>36127</v>
          </cell>
          <cell r="C853">
            <v>85.046492907599998</v>
          </cell>
          <cell r="D853">
            <v>172.68402708319999</v>
          </cell>
          <cell r="E853">
            <v>-35</v>
          </cell>
          <cell r="F853">
            <v>207.68402708319999</v>
          </cell>
          <cell r="G853">
            <v>-36.238019224520002</v>
          </cell>
          <cell r="H853">
            <v>77.117196753199991</v>
          </cell>
          <cell r="L853">
            <v>84.320850786691267</v>
          </cell>
          <cell r="M853">
            <v>58.893004247135096</v>
          </cell>
          <cell r="N853">
            <v>43.878004247135031</v>
          </cell>
          <cell r="O853">
            <v>34.662153585092852</v>
          </cell>
          <cell r="P853">
            <v>42.654956099133109</v>
          </cell>
          <cell r="Q853">
            <v>0</v>
          </cell>
          <cell r="R853">
            <v>205.51596471805226</v>
          </cell>
        </row>
        <row r="854">
          <cell r="B854">
            <v>36128</v>
          </cell>
          <cell r="C854">
            <v>84.198193095199997</v>
          </cell>
          <cell r="D854">
            <v>95.726552052000002</v>
          </cell>
          <cell r="E854">
            <v>-35</v>
          </cell>
          <cell r="F854">
            <v>130.72655205199999</v>
          </cell>
          <cell r="G854">
            <v>-3.6735996060000005E-2</v>
          </cell>
          <cell r="H854">
            <v>74.604241660400007</v>
          </cell>
          <cell r="L854">
            <v>84.405048979786471</v>
          </cell>
          <cell r="M854">
            <v>58.988730799187095</v>
          </cell>
          <cell r="N854">
            <v>44.008730799187035</v>
          </cell>
          <cell r="O854">
            <v>34.66211684909679</v>
          </cell>
          <cell r="P854">
            <v>42.729560340793512</v>
          </cell>
          <cell r="Q854">
            <v>0</v>
          </cell>
          <cell r="R854">
            <v>205.80545696886378</v>
          </cell>
        </row>
        <row r="855">
          <cell r="B855">
            <v>36129</v>
          </cell>
          <cell r="C855">
            <v>-9.6152476644</v>
          </cell>
          <cell r="D855">
            <v>127.24852123160001</v>
          </cell>
          <cell r="E855">
            <v>-35</v>
          </cell>
          <cell r="F855">
            <v>162.24852123160002</v>
          </cell>
          <cell r="G855">
            <v>-149.40121419868001</v>
          </cell>
          <cell r="H855">
            <v>50.383329862000004</v>
          </cell>
          <cell r="L855">
            <v>84.395433732122072</v>
          </cell>
          <cell r="M855">
            <v>59.115979320418695</v>
          </cell>
          <cell r="N855">
            <v>44.170979320418631</v>
          </cell>
          <cell r="O855">
            <v>34.512715634898107</v>
          </cell>
          <cell r="P855">
            <v>42.779943670655513</v>
          </cell>
          <cell r="Q855">
            <v>0</v>
          </cell>
          <cell r="R855">
            <v>205.85907235809432</v>
          </cell>
        </row>
        <row r="856">
          <cell r="B856">
            <v>36130</v>
          </cell>
          <cell r="C856">
            <v>-36.132602888000001</v>
          </cell>
          <cell r="D856">
            <v>164.6482497808</v>
          </cell>
          <cell r="E856">
            <v>-35</v>
          </cell>
          <cell r="F856">
            <v>199.6482497808</v>
          </cell>
          <cell r="G856">
            <v>-173.11225876674001</v>
          </cell>
          <cell r="H856">
            <v>68.8720065264</v>
          </cell>
          <cell r="L856">
            <v>84.359301129234069</v>
          </cell>
          <cell r="M856">
            <v>59.280627570199492</v>
          </cell>
          <cell r="N856">
            <v>44.370627570199431</v>
          </cell>
          <cell r="O856">
            <v>34.339603376131365</v>
          </cell>
          <cell r="P856">
            <v>42.848815677181911</v>
          </cell>
          <cell r="Q856">
            <v>0</v>
          </cell>
          <cell r="R856">
            <v>205.9183477527468</v>
          </cell>
        </row>
        <row r="857">
          <cell r="B857">
            <v>36131</v>
          </cell>
          <cell r="C857">
            <v>60.630365671200003</v>
          </cell>
          <cell r="D857">
            <v>-87.005746030800012</v>
          </cell>
          <cell r="E857">
            <v>35</v>
          </cell>
          <cell r="F857">
            <v>-52.005746030800012</v>
          </cell>
          <cell r="G857">
            <v>-109.97532687162001</v>
          </cell>
          <cell r="H857">
            <v>68.059200430000004</v>
          </cell>
          <cell r="L857">
            <v>84.419931494905271</v>
          </cell>
          <cell r="M857">
            <v>59.193621824168694</v>
          </cell>
          <cell r="N857">
            <v>44.31862182416863</v>
          </cell>
          <cell r="O857">
            <v>34.229628049259745</v>
          </cell>
          <cell r="P857">
            <v>42.91687487761191</v>
          </cell>
          <cell r="Q857">
            <v>0</v>
          </cell>
          <cell r="R857">
            <v>205.88505624594558</v>
          </cell>
        </row>
        <row r="858">
          <cell r="B858">
            <v>36132</v>
          </cell>
          <cell r="C858">
            <v>91.761903974800006</v>
          </cell>
          <cell r="D858">
            <v>-100.88378898680001</v>
          </cell>
          <cell r="E858">
            <v>35</v>
          </cell>
          <cell r="F858">
            <v>-65.883788986800013</v>
          </cell>
          <cell r="G858">
            <v>-95.917685712660017</v>
          </cell>
          <cell r="H858">
            <v>72.495914929999998</v>
          </cell>
          <cell r="L858">
            <v>84.51169339888007</v>
          </cell>
          <cell r="M858">
            <v>59.092738035181895</v>
          </cell>
          <cell r="N858">
            <v>44.252738035181828</v>
          </cell>
          <cell r="O858">
            <v>34.133710363547088</v>
          </cell>
          <cell r="P858">
            <v>42.989370792541912</v>
          </cell>
          <cell r="Q858">
            <v>0</v>
          </cell>
          <cell r="R858">
            <v>205.88751259015089</v>
          </cell>
        </row>
        <row r="859">
          <cell r="B859">
            <v>36133</v>
          </cell>
          <cell r="C859">
            <v>245.18349138480002</v>
          </cell>
          <cell r="D859">
            <v>203.44998011200002</v>
          </cell>
          <cell r="E859">
            <v>-35</v>
          </cell>
          <cell r="F859">
            <v>238.44998011200002</v>
          </cell>
          <cell r="G859">
            <v>53.250867177639996</v>
          </cell>
          <cell r="H859">
            <v>102.718814104</v>
          </cell>
          <cell r="L859">
            <v>84.756876890264863</v>
          </cell>
          <cell r="M859">
            <v>59.296188015293893</v>
          </cell>
          <cell r="N859">
            <v>44.491188015293829</v>
          </cell>
          <cell r="O859">
            <v>34.186961230724727</v>
          </cell>
          <cell r="P859">
            <v>43.092089606645914</v>
          </cell>
          <cell r="Q859">
            <v>0</v>
          </cell>
          <cell r="R859">
            <v>206.52711574292934</v>
          </cell>
        </row>
        <row r="860">
          <cell r="B860">
            <v>36134</v>
          </cell>
          <cell r="C860">
            <v>209.77141093160003</v>
          </cell>
          <cell r="D860">
            <v>211.4147699824</v>
          </cell>
          <cell r="E860">
            <v>-35</v>
          </cell>
          <cell r="F860">
            <v>246.4147699824</v>
          </cell>
          <cell r="G860">
            <v>75.643497664880002</v>
          </cell>
          <cell r="H860">
            <v>95.652015248400005</v>
          </cell>
          <cell r="L860">
            <v>84.966648301196457</v>
          </cell>
          <cell r="M860">
            <v>59.507602785276291</v>
          </cell>
          <cell r="N860">
            <v>44.737602785276231</v>
          </cell>
          <cell r="O860">
            <v>34.262604728389604</v>
          </cell>
          <cell r="P860">
            <v>43.187741621894311</v>
          </cell>
          <cell r="Q860">
            <v>0</v>
          </cell>
          <cell r="R860">
            <v>207.1545974367566</v>
          </cell>
        </row>
        <row r="861">
          <cell r="B861">
            <v>36135</v>
          </cell>
          <cell r="C861">
            <v>-134.64186227440001</v>
          </cell>
          <cell r="D861">
            <v>20.7602744884</v>
          </cell>
          <cell r="E861">
            <v>-35</v>
          </cell>
          <cell r="F861">
            <v>55.7602744884</v>
          </cell>
          <cell r="G861">
            <v>179.09614434718</v>
          </cell>
          <cell r="H861">
            <v>100.1242234644</v>
          </cell>
          <cell r="L861">
            <v>84.832006438922051</v>
          </cell>
          <cell r="M861">
            <v>59.528363059764693</v>
          </cell>
          <cell r="N861">
            <v>44.79336305976463</v>
          </cell>
          <cell r="O861">
            <v>34.441700872736781</v>
          </cell>
          <cell r="P861">
            <v>43.287865845358709</v>
          </cell>
          <cell r="Q861">
            <v>0</v>
          </cell>
          <cell r="R861">
            <v>207.35493621678216</v>
          </cell>
        </row>
        <row r="862">
          <cell r="B862">
            <v>36136</v>
          </cell>
          <cell r="C862">
            <v>-214.26846474880003</v>
          </cell>
          <cell r="D862">
            <v>51.579468091200006</v>
          </cell>
          <cell r="E862">
            <v>-35</v>
          </cell>
          <cell r="F862">
            <v>86.579468091199999</v>
          </cell>
          <cell r="G862">
            <v>-130.77198241892</v>
          </cell>
          <cell r="H862">
            <v>73.965354772400005</v>
          </cell>
          <cell r="L862">
            <v>84.617737974173252</v>
          </cell>
          <cell r="M862">
            <v>59.579942527855891</v>
          </cell>
          <cell r="N862">
            <v>44.879942527855832</v>
          </cell>
          <cell r="O862">
            <v>34.310928890317861</v>
          </cell>
          <cell r="P862">
            <v>43.361831200131107</v>
          </cell>
          <cell r="Q862">
            <v>0</v>
          </cell>
          <cell r="R862">
            <v>207.17044059247803</v>
          </cell>
        </row>
        <row r="863">
          <cell r="B863">
            <v>36137</v>
          </cell>
          <cell r="C863">
            <v>-34.723502362799998</v>
          </cell>
          <cell r="D863">
            <v>147.95200577439999</v>
          </cell>
          <cell r="E863">
            <v>-35</v>
          </cell>
          <cell r="F863">
            <v>182.95200577439999</v>
          </cell>
          <cell r="G863">
            <v>-132.31081247610001</v>
          </cell>
          <cell r="H863">
            <v>77.472133913199997</v>
          </cell>
          <cell r="L863">
            <v>84.583014471810458</v>
          </cell>
          <cell r="M863">
            <v>59.727894533630291</v>
          </cell>
          <cell r="N863">
            <v>45.062894533630235</v>
          </cell>
          <cell r="O863">
            <v>34.178618077841762</v>
          </cell>
          <cell r="P863">
            <v>43.439303334044304</v>
          </cell>
          <cell r="Q863">
            <v>0</v>
          </cell>
          <cell r="R863">
            <v>207.26383041732677</v>
          </cell>
        </row>
        <row r="864">
          <cell r="B864">
            <v>36138</v>
          </cell>
          <cell r="C864">
            <v>-34.524737553200005</v>
          </cell>
          <cell r="D864">
            <v>38.290620820800001</v>
          </cell>
          <cell r="E864">
            <v>-35</v>
          </cell>
          <cell r="F864">
            <v>73.290620820800001</v>
          </cell>
          <cell r="G864">
            <v>-104.53023590006001</v>
          </cell>
          <cell r="H864">
            <v>63.555047869600003</v>
          </cell>
          <cell r="L864">
            <v>84.548489734257259</v>
          </cell>
          <cell r="M864">
            <v>59.766185154451094</v>
          </cell>
          <cell r="N864">
            <v>45.136185154451034</v>
          </cell>
          <cell r="O864">
            <v>34.074087841941704</v>
          </cell>
          <cell r="P864">
            <v>43.502858381913903</v>
          </cell>
          <cell r="Q864">
            <v>0</v>
          </cell>
          <cell r="R864">
            <v>207.26162111256392</v>
          </cell>
        </row>
        <row r="865">
          <cell r="B865">
            <v>36139</v>
          </cell>
          <cell r="C865">
            <v>-32.7677986112</v>
          </cell>
          <cell r="D865">
            <v>187.43521545280001</v>
          </cell>
          <cell r="E865">
            <v>-35</v>
          </cell>
          <cell r="F865">
            <v>222.43521545280001</v>
          </cell>
          <cell r="G865">
            <v>-42.348439902500004</v>
          </cell>
          <cell r="H865">
            <v>62.582520051200007</v>
          </cell>
          <cell r="L865">
            <v>84.515721935646056</v>
          </cell>
          <cell r="M865">
            <v>59.953620369903895</v>
          </cell>
          <cell r="N865">
            <v>45.358620369903832</v>
          </cell>
          <cell r="O865">
            <v>34.031739402039207</v>
          </cell>
          <cell r="P865">
            <v>43.565440901965104</v>
          </cell>
          <cell r="Q865">
            <v>0</v>
          </cell>
          <cell r="R865">
            <v>207.47152260955417</v>
          </cell>
        </row>
        <row r="866">
          <cell r="B866">
            <v>36140</v>
          </cell>
          <cell r="C866">
            <v>-125.05146021119999</v>
          </cell>
          <cell r="D866">
            <v>211.55674484639999</v>
          </cell>
          <cell r="E866">
            <v>-35</v>
          </cell>
          <cell r="F866">
            <v>246.55674484639999</v>
          </cell>
          <cell r="G866">
            <v>-96.268718563900009</v>
          </cell>
          <cell r="H866">
            <v>63.366931174800001</v>
          </cell>
          <cell r="L866">
            <v>84.39067047543486</v>
          </cell>
          <cell r="M866">
            <v>60.165177114750293</v>
          </cell>
          <cell r="N866">
            <v>45.605177114750234</v>
          </cell>
          <cell r="O866">
            <v>33.935470683475309</v>
          </cell>
          <cell r="P866">
            <v>43.628807833139902</v>
          </cell>
          <cell r="Q866">
            <v>0</v>
          </cell>
          <cell r="R866">
            <v>207.56012610680028</v>
          </cell>
        </row>
        <row r="867">
          <cell r="B867">
            <v>36141</v>
          </cell>
          <cell r="C867">
            <v>-60.577125097200003</v>
          </cell>
          <cell r="D867">
            <v>178.27428735320001</v>
          </cell>
          <cell r="E867">
            <v>-35</v>
          </cell>
          <cell r="F867">
            <v>213.27428735320001</v>
          </cell>
          <cell r="G867">
            <v>-48.087418842539996</v>
          </cell>
          <cell r="H867">
            <v>45.705258093200001</v>
          </cell>
          <cell r="L867">
            <v>84.330093350337663</v>
          </cell>
          <cell r="M867">
            <v>60.34345140210349</v>
          </cell>
          <cell r="N867">
            <v>45.818451402103435</v>
          </cell>
          <cell r="O867">
            <v>33.887383264632767</v>
          </cell>
          <cell r="P867">
            <v>43.674513091233102</v>
          </cell>
          <cell r="Q867">
            <v>0</v>
          </cell>
          <cell r="R867">
            <v>207.71044110830698</v>
          </cell>
        </row>
        <row r="868">
          <cell r="B868">
            <v>36142</v>
          </cell>
          <cell r="C868">
            <v>-67.619078351599995</v>
          </cell>
          <cell r="D868">
            <v>170.61119406880002</v>
          </cell>
          <cell r="E868">
            <v>-35</v>
          </cell>
          <cell r="F868">
            <v>205.61119406880002</v>
          </cell>
          <cell r="G868">
            <v>-4.0817773400000004E-3</v>
          </cell>
          <cell r="H868">
            <v>3.3790017632000002</v>
          </cell>
          <cell r="L868">
            <v>84.262474271986065</v>
          </cell>
          <cell r="M868">
            <v>60.514062596172288</v>
          </cell>
          <cell r="N868">
            <v>46.024062596172236</v>
          </cell>
          <cell r="O868">
            <v>33.887379182855426</v>
          </cell>
          <cell r="P868">
            <v>43.677892092996302</v>
          </cell>
          <cell r="Q868">
            <v>0</v>
          </cell>
          <cell r="R868">
            <v>207.85180814401002</v>
          </cell>
        </row>
        <row r="869">
          <cell r="B869">
            <v>36143</v>
          </cell>
          <cell r="C869">
            <v>-152.13671489080002</v>
          </cell>
          <cell r="D869">
            <v>-51.118049783200007</v>
          </cell>
          <cell r="E869">
            <v>35</v>
          </cell>
          <cell r="F869">
            <v>-16.118049783200007</v>
          </cell>
          <cell r="G869">
            <v>-36.805386274780005</v>
          </cell>
          <cell r="H869">
            <v>0</v>
          </cell>
          <cell r="L869">
            <v>84.110337557095264</v>
          </cell>
          <cell r="M869">
            <v>60.462944546389089</v>
          </cell>
          <cell r="N869">
            <v>46.007944546389034</v>
          </cell>
          <cell r="O869">
            <v>33.850573796580647</v>
          </cell>
          <cell r="P869">
            <v>43.677892092996302</v>
          </cell>
          <cell r="Q869">
            <v>0</v>
          </cell>
          <cell r="R869">
            <v>207.64674799306124</v>
          </cell>
        </row>
        <row r="870">
          <cell r="B870">
            <v>36144</v>
          </cell>
          <cell r="C870">
            <v>-31.7810733064</v>
          </cell>
          <cell r="D870">
            <v>-167.43450648680002</v>
          </cell>
          <cell r="E870">
            <v>35</v>
          </cell>
          <cell r="F870">
            <v>-132.43450648680002</v>
          </cell>
          <cell r="G870">
            <v>-50.72424700418</v>
          </cell>
          <cell r="H870">
            <v>0</v>
          </cell>
          <cell r="L870">
            <v>84.078556483788859</v>
          </cell>
          <cell r="M870">
            <v>60.29551003990229</v>
          </cell>
          <cell r="N870">
            <v>45.875510039902231</v>
          </cell>
          <cell r="O870">
            <v>33.799849549576464</v>
          </cell>
          <cell r="P870">
            <v>43.677892092996302</v>
          </cell>
          <cell r="Q870">
            <v>0</v>
          </cell>
          <cell r="R870">
            <v>207.43180816626386</v>
          </cell>
        </row>
        <row r="871">
          <cell r="B871">
            <v>36145</v>
          </cell>
          <cell r="C871">
            <v>-46.684884654800001</v>
          </cell>
          <cell r="D871">
            <v>-289.3554209468</v>
          </cell>
          <cell r="E871">
            <v>35</v>
          </cell>
          <cell r="F871">
            <v>-254.3554209468</v>
          </cell>
          <cell r="G871">
            <v>-141.30296795612</v>
          </cell>
          <cell r="H871">
            <v>0</v>
          </cell>
          <cell r="L871">
            <v>84.031871599134064</v>
          </cell>
          <cell r="M871">
            <v>60.006154618955492</v>
          </cell>
          <cell r="N871">
            <v>45.62115461895543</v>
          </cell>
          <cell r="O871">
            <v>33.658546581620342</v>
          </cell>
          <cell r="P871">
            <v>43.677892092996302</v>
          </cell>
          <cell r="Q871">
            <v>0</v>
          </cell>
          <cell r="R871">
            <v>206.98946489270614</v>
          </cell>
        </row>
        <row r="872">
          <cell r="B872">
            <v>36146</v>
          </cell>
          <cell r="C872">
            <v>50.883791257600002</v>
          </cell>
          <cell r="D872">
            <v>237.7333603964</v>
          </cell>
          <cell r="E872">
            <v>-35</v>
          </cell>
          <cell r="F872">
            <v>272.73336039640003</v>
          </cell>
          <cell r="G872">
            <v>-111.64069202634001</v>
          </cell>
          <cell r="H872">
            <v>0</v>
          </cell>
          <cell r="L872">
            <v>84.082755390391668</v>
          </cell>
          <cell r="M872">
            <v>60.243887979351889</v>
          </cell>
          <cell r="N872">
            <v>45.893887979351831</v>
          </cell>
          <cell r="O872">
            <v>33.546905889594001</v>
          </cell>
          <cell r="P872">
            <v>43.677892092996302</v>
          </cell>
          <cell r="Q872">
            <v>0</v>
          </cell>
          <cell r="R872">
            <v>207.2014413523338</v>
          </cell>
        </row>
        <row r="873">
          <cell r="B873">
            <v>36147</v>
          </cell>
          <cell r="C873">
            <v>-704.36569527680001</v>
          </cell>
          <cell r="D873">
            <v>-379.79695868639999</v>
          </cell>
          <cell r="E873">
            <v>35</v>
          </cell>
          <cell r="F873">
            <v>-344.79695868639999</v>
          </cell>
          <cell r="G873">
            <v>-424.50892513733999</v>
          </cell>
          <cell r="H873">
            <v>0</v>
          </cell>
          <cell r="L873">
            <v>83.378389695114862</v>
          </cell>
          <cell r="M873">
            <v>59.864091020665491</v>
          </cell>
          <cell r="N873">
            <v>45.549091020665429</v>
          </cell>
          <cell r="O873">
            <v>33.122396964456662</v>
          </cell>
          <cell r="P873">
            <v>43.677892092996302</v>
          </cell>
          <cell r="Q873">
            <v>0</v>
          </cell>
          <cell r="R873">
            <v>205.72776977323326</v>
          </cell>
        </row>
        <row r="874">
          <cell r="B874">
            <v>36148</v>
          </cell>
          <cell r="C874">
            <v>-881.20603650359999</v>
          </cell>
          <cell r="D874">
            <v>-409.77495121999999</v>
          </cell>
          <cell r="E874">
            <v>35</v>
          </cell>
          <cell r="F874">
            <v>-374.77495121999999</v>
          </cell>
          <cell r="G874">
            <v>-421.25574859736003</v>
          </cell>
          <cell r="H874">
            <v>-0.2591041268</v>
          </cell>
          <cell r="L874">
            <v>82.497183658611263</v>
          </cell>
          <cell r="M874">
            <v>59.45431606944549</v>
          </cell>
          <cell r="N874">
            <v>45.174316069445432</v>
          </cell>
          <cell r="O874">
            <v>32.701141215859302</v>
          </cell>
          <cell r="P874">
            <v>43.677632988869505</v>
          </cell>
          <cell r="Q874">
            <v>0</v>
          </cell>
          <cell r="R874">
            <v>204.0502739327855</v>
          </cell>
        </row>
        <row r="875">
          <cell r="B875">
            <v>36149</v>
          </cell>
          <cell r="C875">
            <v>-500.52528428879998</v>
          </cell>
          <cell r="D875">
            <v>-412.7528739924</v>
          </cell>
          <cell r="E875">
            <v>35</v>
          </cell>
          <cell r="F875">
            <v>-377.7528739924</v>
          </cell>
          <cell r="G875">
            <v>-479.50679301650007</v>
          </cell>
          <cell r="H875">
            <v>-109.88499536440001</v>
          </cell>
          <cell r="L875">
            <v>81.996658374322465</v>
          </cell>
          <cell r="M875">
            <v>59.041563195453087</v>
          </cell>
          <cell r="N875">
            <v>44.796563195453032</v>
          </cell>
          <cell r="O875">
            <v>32.221634422842804</v>
          </cell>
          <cell r="P875">
            <v>43.567747993505101</v>
          </cell>
          <cell r="Q875">
            <v>0</v>
          </cell>
          <cell r="R875">
            <v>202.58260398612339</v>
          </cell>
        </row>
        <row r="876">
          <cell r="B876">
            <v>36150</v>
          </cell>
          <cell r="C876">
            <v>-518.04498250640006</v>
          </cell>
          <cell r="D876">
            <v>-411.18760111680001</v>
          </cell>
          <cell r="E876">
            <v>35</v>
          </cell>
          <cell r="F876">
            <v>-376.18760111680001</v>
          </cell>
          <cell r="G876">
            <v>-309.82322721535996</v>
          </cell>
          <cell r="H876">
            <v>-132.79618904240002</v>
          </cell>
          <cell r="L876">
            <v>81.478613391816069</v>
          </cell>
          <cell r="M876">
            <v>58.630375594336286</v>
          </cell>
          <cell r="N876">
            <v>44.420375594336235</v>
          </cell>
          <cell r="O876">
            <v>31.911811195627447</v>
          </cell>
          <cell r="P876">
            <v>43.434951804462699</v>
          </cell>
          <cell r="Q876">
            <v>0</v>
          </cell>
          <cell r="R876">
            <v>201.24575198624245</v>
          </cell>
        </row>
        <row r="877">
          <cell r="B877">
            <v>36151</v>
          </cell>
          <cell r="C877">
            <v>-959.98078979400009</v>
          </cell>
          <cell r="D877">
            <v>-411.04562625279999</v>
          </cell>
          <cell r="E877">
            <v>35</v>
          </cell>
          <cell r="F877">
            <v>-376.04562625279999</v>
          </cell>
          <cell r="G877">
            <v>-335.53842445735995</v>
          </cell>
          <cell r="H877">
            <v>-100.1999954493168</v>
          </cell>
          <cell r="L877">
            <v>80.518632602022066</v>
          </cell>
          <cell r="M877">
            <v>58.219329968083485</v>
          </cell>
          <cell r="N877">
            <v>44.044329968083439</v>
          </cell>
          <cell r="O877">
            <v>31.576272771170085</v>
          </cell>
          <cell r="P877">
            <v>43.334751809013383</v>
          </cell>
          <cell r="Q877">
            <v>0</v>
          </cell>
          <cell r="R877">
            <v>199.47398715028896</v>
          </cell>
        </row>
        <row r="878">
          <cell r="B878">
            <v>36152</v>
          </cell>
          <cell r="C878">
            <v>-869.41857342000003</v>
          </cell>
          <cell r="D878">
            <v>-409.00828695439998</v>
          </cell>
          <cell r="E878">
            <v>35</v>
          </cell>
          <cell r="F878">
            <v>-374.00828695439998</v>
          </cell>
          <cell r="G878">
            <v>-339.52223914120003</v>
          </cell>
          <cell r="H878">
            <v>-29.339998667494559</v>
          </cell>
          <cell r="L878">
            <v>79.64921402860206</v>
          </cell>
          <cell r="M878">
            <v>57.810321681129082</v>
          </cell>
          <cell r="N878">
            <v>43.670321681129039</v>
          </cell>
          <cell r="O878">
            <v>31.236750532028886</v>
          </cell>
          <cell r="P878">
            <v>43.305411810345888</v>
          </cell>
          <cell r="Q878">
            <v>0</v>
          </cell>
          <cell r="R878">
            <v>197.86169805210585</v>
          </cell>
        </row>
        <row r="879">
          <cell r="B879">
            <v>36153</v>
          </cell>
          <cell r="C879">
            <v>-787.90725462600005</v>
          </cell>
          <cell r="D879">
            <v>-418.03433893320005</v>
          </cell>
          <cell r="E879">
            <v>35</v>
          </cell>
          <cell r="F879">
            <v>-383.03433893320005</v>
          </cell>
          <cell r="G879">
            <v>-317.49288683722006</v>
          </cell>
          <cell r="H879">
            <v>-138.41839365680002</v>
          </cell>
          <cell r="L879">
            <v>78.861306773976054</v>
          </cell>
          <cell r="M879">
            <v>57.392287342195885</v>
          </cell>
          <cell r="N879">
            <v>43.287287342195839</v>
          </cell>
          <cell r="O879">
            <v>30.919257645191667</v>
          </cell>
          <cell r="P879">
            <v>43.166993416689088</v>
          </cell>
          <cell r="Q879">
            <v>0</v>
          </cell>
          <cell r="R879">
            <v>196.23484517805264</v>
          </cell>
        </row>
        <row r="880">
          <cell r="B880">
            <v>36154</v>
          </cell>
          <cell r="C880">
            <v>-656.55565982480005</v>
          </cell>
          <cell r="D880">
            <v>-417.77523480640002</v>
          </cell>
          <cell r="E880">
            <v>35</v>
          </cell>
          <cell r="F880">
            <v>-382.77523480640002</v>
          </cell>
          <cell r="G880">
            <v>-238.09415401954001</v>
          </cell>
          <cell r="H880">
            <v>-99.453392231999999</v>
          </cell>
          <cell r="L880">
            <v>78.20475111415125</v>
          </cell>
          <cell r="M880">
            <v>56.974512107389486</v>
          </cell>
          <cell r="N880">
            <v>42.904512107389436</v>
          </cell>
          <cell r="O880">
            <v>30.681163491172128</v>
          </cell>
          <cell r="P880">
            <v>43.067540024457088</v>
          </cell>
          <cell r="Q880">
            <v>0</v>
          </cell>
          <cell r="R880">
            <v>194.8579667371699</v>
          </cell>
        </row>
        <row r="881">
          <cell r="B881">
            <v>36155</v>
          </cell>
          <cell r="C881">
            <v>-751.11091924879997</v>
          </cell>
          <cell r="D881">
            <v>-383.53799635280001</v>
          </cell>
          <cell r="E881">
            <v>35</v>
          </cell>
          <cell r="F881">
            <v>-348.53799635280001</v>
          </cell>
          <cell r="G881">
            <v>-25.307019508</v>
          </cell>
          <cell r="H881">
            <v>-78.657624027599994</v>
          </cell>
          <cell r="L881">
            <v>77.453640194902448</v>
          </cell>
          <cell r="M881">
            <v>56.590974111036687</v>
          </cell>
          <cell r="N881">
            <v>42.555974111036633</v>
          </cell>
          <cell r="O881">
            <v>30.65585647166413</v>
          </cell>
          <cell r="P881">
            <v>42.988882400429489</v>
          </cell>
          <cell r="Q881">
            <v>0</v>
          </cell>
          <cell r="R881">
            <v>193.65435317803269</v>
          </cell>
        </row>
        <row r="882">
          <cell r="B882">
            <v>36156</v>
          </cell>
          <cell r="C882">
            <v>-809.55842138600008</v>
          </cell>
          <cell r="D882">
            <v>-250.05322922000002</v>
          </cell>
          <cell r="E882">
            <v>35</v>
          </cell>
          <cell r="F882">
            <v>-215.05322922000002</v>
          </cell>
          <cell r="G882">
            <v>-180.18189711962003</v>
          </cell>
          <cell r="H882">
            <v>-66.709996970298633</v>
          </cell>
          <cell r="L882">
            <v>76.644081773516447</v>
          </cell>
          <cell r="M882">
            <v>56.340920881816686</v>
          </cell>
          <cell r="N882">
            <v>42.340920881816636</v>
          </cell>
          <cell r="O882">
            <v>30.475674574544509</v>
          </cell>
          <cell r="P882">
            <v>42.922172403459193</v>
          </cell>
          <cell r="Q882">
            <v>0</v>
          </cell>
          <cell r="R882">
            <v>192.3828496333368</v>
          </cell>
        </row>
        <row r="883">
          <cell r="B883">
            <v>36157</v>
          </cell>
          <cell r="C883">
            <v>-873.86238666320003</v>
          </cell>
          <cell r="D883">
            <v>-401.82435883600004</v>
          </cell>
          <cell r="E883">
            <v>35</v>
          </cell>
          <cell r="F883">
            <v>-366.82435883600004</v>
          </cell>
          <cell r="G883">
            <v>-330.20354147398001</v>
          </cell>
          <cell r="H883">
            <v>-66.525871898800006</v>
          </cell>
          <cell r="L883">
            <v>75.770219386853242</v>
          </cell>
          <cell r="M883">
            <v>55.939096522980684</v>
          </cell>
          <cell r="N883">
            <v>41.974096522980638</v>
          </cell>
          <cell r="O883">
            <v>30.145471033070528</v>
          </cell>
          <cell r="P883">
            <v>42.855646531560396</v>
          </cell>
          <cell r="Q883">
            <v>0</v>
          </cell>
          <cell r="R883">
            <v>190.74543347446479</v>
          </cell>
        </row>
        <row r="884">
          <cell r="B884">
            <v>36158</v>
          </cell>
          <cell r="C884">
            <v>-909.1928315696</v>
          </cell>
          <cell r="D884">
            <v>-418.65547896320004</v>
          </cell>
          <cell r="E884">
            <v>35</v>
          </cell>
          <cell r="F884">
            <v>-383.65547896320004</v>
          </cell>
          <cell r="G884">
            <v>-272.60558142924003</v>
          </cell>
          <cell r="H884">
            <v>-124.16766668280002</v>
          </cell>
          <cell r="L884">
            <v>74.861026555283644</v>
          </cell>
          <cell r="M884">
            <v>55.520441044017481</v>
          </cell>
          <cell r="N884">
            <v>41.590441044017439</v>
          </cell>
          <cell r="O884">
            <v>29.872865451641289</v>
          </cell>
          <cell r="P884">
            <v>42.731478864877595</v>
          </cell>
          <cell r="Q884">
            <v>0</v>
          </cell>
          <cell r="R884">
            <v>189.05581191581996</v>
          </cell>
        </row>
        <row r="885">
          <cell r="B885">
            <v>36159</v>
          </cell>
          <cell r="C885">
            <v>-1022.8188646004</v>
          </cell>
          <cell r="D885">
            <v>-418.67322582120005</v>
          </cell>
          <cell r="E885">
            <v>35</v>
          </cell>
          <cell r="F885">
            <v>-383.67322582120005</v>
          </cell>
          <cell r="G885">
            <v>-347.40823296208004</v>
          </cell>
          <cell r="H885">
            <v>-137.49555704080001</v>
          </cell>
          <cell r="L885">
            <v>73.838207690683248</v>
          </cell>
          <cell r="M885">
            <v>55.101767818196279</v>
          </cell>
          <cell r="N885">
            <v>41.206767818196241</v>
          </cell>
          <cell r="O885">
            <v>29.525457218679207</v>
          </cell>
          <cell r="P885">
            <v>42.593983307836794</v>
          </cell>
          <cell r="Q885">
            <v>0</v>
          </cell>
          <cell r="R885">
            <v>187.16441603539548</v>
          </cell>
        </row>
        <row r="886">
          <cell r="B886">
            <v>36160</v>
          </cell>
          <cell r="C886">
            <v>-543.23842212320005</v>
          </cell>
          <cell r="D886">
            <v>-249.16588632</v>
          </cell>
          <cell r="E886">
            <v>35</v>
          </cell>
          <cell r="F886">
            <v>-214.16588632</v>
          </cell>
          <cell r="G886">
            <v>-204.31744653104002</v>
          </cell>
          <cell r="H886">
            <v>-18.7016389604</v>
          </cell>
          <cell r="L886">
            <v>73.294969268560052</v>
          </cell>
          <cell r="M886">
            <v>54.852601931876279</v>
          </cell>
          <cell r="N886">
            <v>40.992601931876237</v>
          </cell>
          <cell r="O886">
            <v>29.321139772148168</v>
          </cell>
          <cell r="P886">
            <v>42.575281668876393</v>
          </cell>
          <cell r="Q886">
            <v>0</v>
          </cell>
          <cell r="R886">
            <v>186.18399264146083</v>
          </cell>
        </row>
        <row r="887">
          <cell r="B887">
            <v>36161</v>
          </cell>
          <cell r="C887">
            <v>-542.290739906</v>
          </cell>
          <cell r="D887">
            <v>-303.93623947960003</v>
          </cell>
          <cell r="E887">
            <v>35</v>
          </cell>
          <cell r="F887">
            <v>-268.93623947960003</v>
          </cell>
          <cell r="G887">
            <v>-398.13247996625995</v>
          </cell>
          <cell r="H887">
            <v>91.431812416</v>
          </cell>
          <cell r="L887">
            <v>72.752678528654059</v>
          </cell>
          <cell r="M887">
            <v>54.548665692396682</v>
          </cell>
          <cell r="N887">
            <v>40.723665692396636</v>
          </cell>
          <cell r="O887">
            <v>28.923007292181907</v>
          </cell>
          <cell r="P887">
            <v>42.66671348129239</v>
          </cell>
          <cell r="Q887">
            <v>0</v>
          </cell>
          <cell r="R887">
            <v>185.06606499452499</v>
          </cell>
        </row>
        <row r="888">
          <cell r="B888">
            <v>36162</v>
          </cell>
          <cell r="C888">
            <v>-581.98336250880004</v>
          </cell>
          <cell r="D888">
            <v>-195.357412864</v>
          </cell>
          <cell r="E888">
            <v>35</v>
          </cell>
          <cell r="F888">
            <v>-160.357412864</v>
          </cell>
          <cell r="G888">
            <v>-446.33827035166001</v>
          </cell>
          <cell r="H888">
            <v>117.253490806</v>
          </cell>
          <cell r="L888">
            <v>72.170695166145265</v>
          </cell>
          <cell r="M888">
            <v>54.353308279532683</v>
          </cell>
          <cell r="N888">
            <v>40.563308279532635</v>
          </cell>
          <cell r="O888">
            <v>28.476669021830247</v>
          </cell>
          <cell r="P888">
            <v>42.783966972098391</v>
          </cell>
          <cell r="Q888">
            <v>0</v>
          </cell>
          <cell r="R888">
            <v>183.99463943960654</v>
          </cell>
        </row>
        <row r="889">
          <cell r="B889">
            <v>36163</v>
          </cell>
          <cell r="C889">
            <v>-573.25190837280002</v>
          </cell>
          <cell r="D889">
            <v>-20.919996210400001</v>
          </cell>
          <cell r="E889">
            <v>35</v>
          </cell>
          <cell r="F889">
            <v>14.080003789599999</v>
          </cell>
          <cell r="G889">
            <v>-464.12665599938003</v>
          </cell>
          <cell r="H889">
            <v>112.00042083800001</v>
          </cell>
          <cell r="L889">
            <v>71.597443257772468</v>
          </cell>
          <cell r="M889">
            <v>54.332388283322281</v>
          </cell>
          <cell r="N889">
            <v>40.577388283322236</v>
          </cell>
          <cell r="O889">
            <v>28.012542365830868</v>
          </cell>
          <cell r="P889">
            <v>42.895967392936392</v>
          </cell>
          <cell r="Q889">
            <v>0</v>
          </cell>
          <cell r="R889">
            <v>183.08334129986198</v>
          </cell>
        </row>
        <row r="890">
          <cell r="B890">
            <v>36164</v>
          </cell>
          <cell r="C890">
            <v>-518.01658753360005</v>
          </cell>
          <cell r="D890">
            <v>-397.32020627560001</v>
          </cell>
          <cell r="E890">
            <v>35</v>
          </cell>
          <cell r="F890">
            <v>-362.32020627560001</v>
          </cell>
          <cell r="G890">
            <v>-314.48869871497999</v>
          </cell>
          <cell r="H890">
            <v>-177.25916707560003</v>
          </cell>
          <cell r="L890">
            <v>71.079426670238874</v>
          </cell>
          <cell r="M890">
            <v>53.935068077046679</v>
          </cell>
          <cell r="N890">
            <v>40.215068077046638</v>
          </cell>
          <cell r="O890">
            <v>27.698053667115889</v>
          </cell>
          <cell r="P890">
            <v>42.718708225860794</v>
          </cell>
          <cell r="Q890">
            <v>0</v>
          </cell>
          <cell r="R890">
            <v>181.71125664026221</v>
          </cell>
        </row>
        <row r="891">
          <cell r="B891">
            <v>36165</v>
          </cell>
          <cell r="C891">
            <v>-732.98427848760002</v>
          </cell>
          <cell r="D891">
            <v>-416.31999245039998</v>
          </cell>
          <cell r="E891">
            <v>35</v>
          </cell>
          <cell r="F891">
            <v>-381.31999245039998</v>
          </cell>
          <cell r="G891">
            <v>-404.39392640582003</v>
          </cell>
          <cell r="H891">
            <v>-57.457227460799999</v>
          </cell>
          <cell r="L891">
            <v>70.346442391751268</v>
          </cell>
          <cell r="M891">
            <v>53.518748084596282</v>
          </cell>
          <cell r="N891">
            <v>39.833748084596238</v>
          </cell>
          <cell r="O891">
            <v>27.293659740710069</v>
          </cell>
          <cell r="P891">
            <v>42.661250998399993</v>
          </cell>
          <cell r="Q891">
            <v>0</v>
          </cell>
          <cell r="R891">
            <v>180.13510121545758</v>
          </cell>
        </row>
        <row r="892">
          <cell r="B892">
            <v>36166</v>
          </cell>
          <cell r="C892">
            <v>-912.90547426320006</v>
          </cell>
          <cell r="D892">
            <v>-419.18788470320004</v>
          </cell>
          <cell r="E892">
            <v>35</v>
          </cell>
          <cell r="F892">
            <v>-384.18788470320004</v>
          </cell>
          <cell r="G892">
            <v>-438.70942850320006</v>
          </cell>
          <cell r="H892">
            <v>-193.32362293720001</v>
          </cell>
          <cell r="L892">
            <v>69.43353691748807</v>
          </cell>
          <cell r="M892">
            <v>53.099560199893084</v>
          </cell>
          <cell r="N892">
            <v>39.449560199893035</v>
          </cell>
          <cell r="O892">
            <v>26.854950312206871</v>
          </cell>
          <cell r="P892">
            <v>42.467927375462793</v>
          </cell>
          <cell r="Q892">
            <v>0</v>
          </cell>
          <cell r="R892">
            <v>178.2059748050508</v>
          </cell>
        </row>
        <row r="893">
          <cell r="B893">
            <v>36167</v>
          </cell>
          <cell r="C893">
            <v>-851.81723965560002</v>
          </cell>
          <cell r="D893">
            <v>-195.98920100880002</v>
          </cell>
          <cell r="E893">
            <v>35</v>
          </cell>
          <cell r="F893">
            <v>-160.98920100880002</v>
          </cell>
          <cell r="G893">
            <v>-434.31335430802</v>
          </cell>
          <cell r="H893">
            <v>-61.365085592400007</v>
          </cell>
          <cell r="L893">
            <v>68.581719677832467</v>
          </cell>
          <cell r="M893">
            <v>52.903570998884284</v>
          </cell>
          <cell r="N893">
            <v>39.288570998884232</v>
          </cell>
          <cell r="O893">
            <v>26.42063695789885</v>
          </cell>
          <cell r="P893">
            <v>42.406562289870394</v>
          </cell>
          <cell r="Q893">
            <v>0</v>
          </cell>
          <cell r="R893">
            <v>176.69748992448598</v>
          </cell>
        </row>
        <row r="894">
          <cell r="B894">
            <v>36168</v>
          </cell>
          <cell r="C894">
            <v>-849.50304937240014</v>
          </cell>
          <cell r="D894">
            <v>-415.9260122028</v>
          </cell>
          <cell r="E894">
            <v>35</v>
          </cell>
          <cell r="F894">
            <v>-380.9260122028</v>
          </cell>
          <cell r="G894">
            <v>-350.31854020550003</v>
          </cell>
          <cell r="H894">
            <v>-82.4554516396</v>
          </cell>
          <cell r="L894">
            <v>67.732216628460066</v>
          </cell>
          <cell r="M894">
            <v>52.487644986681481</v>
          </cell>
          <cell r="N894">
            <v>38.907644986681433</v>
          </cell>
          <cell r="O894">
            <v>26.07031841769335</v>
          </cell>
          <cell r="P894">
            <v>42.32410683823079</v>
          </cell>
          <cell r="Q894">
            <v>0</v>
          </cell>
          <cell r="R894">
            <v>175.03428687106563</v>
          </cell>
        </row>
        <row r="895">
          <cell r="B895">
            <v>36169</v>
          </cell>
          <cell r="C895">
            <v>-838.2302451708</v>
          </cell>
          <cell r="D895">
            <v>-357.39687451879996</v>
          </cell>
          <cell r="E895">
            <v>35</v>
          </cell>
          <cell r="F895">
            <v>-322.39687451879996</v>
          </cell>
          <cell r="G895">
            <v>-344.87344923394005</v>
          </cell>
          <cell r="H895">
            <v>-207.69502854560002</v>
          </cell>
          <cell r="L895">
            <v>66.89398638328926</v>
          </cell>
          <cell r="M895">
            <v>52.130248112162683</v>
          </cell>
          <cell r="N895">
            <v>38.585248112162631</v>
          </cell>
          <cell r="O895">
            <v>25.72544496845941</v>
          </cell>
          <cell r="P895">
            <v>42.116411809685189</v>
          </cell>
          <cell r="Q895">
            <v>0</v>
          </cell>
          <cell r="R895">
            <v>173.32109127359649</v>
          </cell>
        </row>
        <row r="896">
          <cell r="B896">
            <v>36170</v>
          </cell>
          <cell r="C896">
            <v>-634.70572825520003</v>
          </cell>
          <cell r="D896">
            <v>-291.80093797920006</v>
          </cell>
          <cell r="E896">
            <v>35</v>
          </cell>
          <cell r="F896">
            <v>-256.80093797920006</v>
          </cell>
          <cell r="G896">
            <v>-308.25174293945997</v>
          </cell>
          <cell r="H896">
            <v>-177.63540046520001</v>
          </cell>
          <cell r="L896">
            <v>66.259280655034061</v>
          </cell>
          <cell r="M896">
            <v>51.838447174183486</v>
          </cell>
          <cell r="N896">
            <v>38.328447174183431</v>
          </cell>
          <cell r="O896">
            <v>25.417193225519949</v>
          </cell>
          <cell r="P896">
            <v>41.93877640921999</v>
          </cell>
          <cell r="Q896">
            <v>0</v>
          </cell>
          <cell r="R896">
            <v>171.94369746395745</v>
          </cell>
        </row>
        <row r="897">
          <cell r="B897">
            <v>36171</v>
          </cell>
          <cell r="C897">
            <v>-225.8607123944</v>
          </cell>
          <cell r="D897">
            <v>-358.01446517720007</v>
          </cell>
          <cell r="E897">
            <v>35</v>
          </cell>
          <cell r="F897">
            <v>-323.01446517720007</v>
          </cell>
          <cell r="G897">
            <v>-284.34477305908001</v>
          </cell>
          <cell r="H897">
            <v>-262.60025782600002</v>
          </cell>
          <cell r="L897">
            <v>66.033419942639668</v>
          </cell>
          <cell r="M897">
            <v>51.480432709006287</v>
          </cell>
          <cell r="N897">
            <v>38.005432709006229</v>
          </cell>
          <cell r="O897">
            <v>25.13284845246087</v>
          </cell>
          <cell r="P897">
            <v>41.676176151393989</v>
          </cell>
          <cell r="Q897">
            <v>0</v>
          </cell>
          <cell r="R897">
            <v>170.84787725550075</v>
          </cell>
        </row>
        <row r="898">
          <cell r="B898">
            <v>36172</v>
          </cell>
          <cell r="C898">
            <v>-1004.8022543588</v>
          </cell>
          <cell r="D898">
            <v>-312.30565771239998</v>
          </cell>
          <cell r="E898">
            <v>35</v>
          </cell>
          <cell r="F898">
            <v>-277.30565771239998</v>
          </cell>
          <cell r="G898">
            <v>-307.52518657294007</v>
          </cell>
          <cell r="H898">
            <v>-270.86674428240002</v>
          </cell>
          <cell r="L898">
            <v>65.028617688280875</v>
          </cell>
          <cell r="M898">
            <v>51.168127051293887</v>
          </cell>
          <cell r="N898">
            <v>37.728127051293832</v>
          </cell>
          <cell r="O898">
            <v>24.825323265887931</v>
          </cell>
          <cell r="P898">
            <v>41.405309407111588</v>
          </cell>
          <cell r="Q898">
            <v>0</v>
          </cell>
          <cell r="R898">
            <v>168.98737741257423</v>
          </cell>
        </row>
        <row r="899">
          <cell r="B899">
            <v>36173</v>
          </cell>
          <cell r="C899">
            <v>-989.03594571159999</v>
          </cell>
          <cell r="D899">
            <v>-277.70283398399999</v>
          </cell>
          <cell r="E899">
            <v>35</v>
          </cell>
          <cell r="F899">
            <v>-242.70283398399999</v>
          </cell>
          <cell r="G899">
            <v>-255.06618419925999</v>
          </cell>
          <cell r="H899">
            <v>-182.46254584120001</v>
          </cell>
          <cell r="L899">
            <v>64.039581742569268</v>
          </cell>
          <cell r="M899">
            <v>50.890424217309885</v>
          </cell>
          <cell r="N899">
            <v>37.485424217309834</v>
          </cell>
          <cell r="O899">
            <v>24.57025708168867</v>
          </cell>
          <cell r="P899">
            <v>41.222846861270391</v>
          </cell>
          <cell r="Q899">
            <v>0</v>
          </cell>
          <cell r="R899">
            <v>167.31810990283816</v>
          </cell>
        </row>
        <row r="900">
          <cell r="B900">
            <v>36174</v>
          </cell>
          <cell r="C900">
            <v>-593.80631930840013</v>
          </cell>
          <cell r="D900">
            <v>-119.5570329744</v>
          </cell>
          <cell r="E900">
            <v>35</v>
          </cell>
          <cell r="F900">
            <v>-84.557032974400002</v>
          </cell>
          <cell r="G900">
            <v>-293.94919514010002</v>
          </cell>
          <cell r="H900">
            <v>149.08780468640001</v>
          </cell>
          <cell r="L900">
            <v>63.445775423260869</v>
          </cell>
          <cell r="M900">
            <v>50.770867184335486</v>
          </cell>
          <cell r="N900">
            <v>37.400867184335432</v>
          </cell>
          <cell r="O900">
            <v>24.276307886548569</v>
          </cell>
          <cell r="P900">
            <v>41.371934665956793</v>
          </cell>
          <cell r="Q900">
            <v>0</v>
          </cell>
          <cell r="R900">
            <v>166.49488516010166</v>
          </cell>
        </row>
        <row r="901">
          <cell r="B901">
            <v>36175</v>
          </cell>
          <cell r="C901">
            <v>-758.22385993520004</v>
          </cell>
          <cell r="D901">
            <v>-179.97088697800001</v>
          </cell>
          <cell r="E901">
            <v>35</v>
          </cell>
          <cell r="F901">
            <v>-144.97088697800001</v>
          </cell>
          <cell r="G901">
            <v>-431.79897946658008</v>
          </cell>
          <cell r="H901">
            <v>64.225879102000007</v>
          </cell>
          <cell r="L901">
            <v>62.68755156332567</v>
          </cell>
          <cell r="M901">
            <v>50.590896297357489</v>
          </cell>
          <cell r="N901">
            <v>37.255896297357431</v>
          </cell>
          <cell r="O901">
            <v>23.844508907081988</v>
          </cell>
          <cell r="P901">
            <v>41.43616054505879</v>
          </cell>
          <cell r="Q901">
            <v>0</v>
          </cell>
          <cell r="R901">
            <v>165.22411731282389</v>
          </cell>
        </row>
        <row r="902">
          <cell r="B902">
            <v>36176</v>
          </cell>
          <cell r="C902">
            <v>-865.29065424920009</v>
          </cell>
          <cell r="D902">
            <v>-264.94284308200002</v>
          </cell>
          <cell r="E902">
            <v>35</v>
          </cell>
          <cell r="F902">
            <v>-229.94284308200002</v>
          </cell>
          <cell r="G902">
            <v>-473.26575546364001</v>
          </cell>
          <cell r="H902">
            <v>66.586211216000009</v>
          </cell>
          <cell r="L902">
            <v>61.822260909076469</v>
          </cell>
          <cell r="M902">
            <v>50.325953454275492</v>
          </cell>
          <cell r="N902">
            <v>37.025953454275431</v>
          </cell>
          <cell r="O902">
            <v>23.371243151618348</v>
          </cell>
          <cell r="P902">
            <v>41.502746756274789</v>
          </cell>
          <cell r="Q902">
            <v>0</v>
          </cell>
          <cell r="R902">
            <v>163.72220427124503</v>
          </cell>
        </row>
        <row r="903">
          <cell r="B903">
            <v>36177</v>
          </cell>
          <cell r="C903">
            <v>-646.88362221479997</v>
          </cell>
          <cell r="D903">
            <v>-181.55035734000001</v>
          </cell>
          <cell r="E903">
            <v>35</v>
          </cell>
          <cell r="F903">
            <v>-146.55035734000001</v>
          </cell>
          <cell r="G903">
            <v>-476.35566091001999</v>
          </cell>
          <cell r="H903">
            <v>66.731735451600002</v>
          </cell>
          <cell r="L903">
            <v>61.175377286861668</v>
          </cell>
          <cell r="M903">
            <v>50.144403096935491</v>
          </cell>
          <cell r="N903">
            <v>36.879403096935434</v>
          </cell>
          <cell r="O903">
            <v>22.894887490708328</v>
          </cell>
          <cell r="P903">
            <v>41.569478491726386</v>
          </cell>
          <cell r="Q903">
            <v>0</v>
          </cell>
          <cell r="R903">
            <v>162.51914636623181</v>
          </cell>
        </row>
        <row r="904">
          <cell r="B904">
            <v>36178</v>
          </cell>
          <cell r="C904">
            <v>-330.89726615320006</v>
          </cell>
          <cell r="D904">
            <v>-273.70979093400001</v>
          </cell>
          <cell r="E904">
            <v>35</v>
          </cell>
          <cell r="F904">
            <v>-238.70979093400001</v>
          </cell>
          <cell r="G904">
            <v>-338.38342326333998</v>
          </cell>
          <cell r="H904">
            <v>0.2591041268</v>
          </cell>
          <cell r="L904">
            <v>60.844480020708467</v>
          </cell>
          <cell r="M904">
            <v>49.870693306001492</v>
          </cell>
          <cell r="N904">
            <v>36.640693306001431</v>
          </cell>
          <cell r="O904">
            <v>22.556504067444987</v>
          </cell>
          <cell r="P904">
            <v>41.569737595853184</v>
          </cell>
          <cell r="Q904">
            <v>0</v>
          </cell>
          <cell r="R904">
            <v>161.61141499000809</v>
          </cell>
        </row>
        <row r="905">
          <cell r="B905">
            <v>36179</v>
          </cell>
          <cell r="C905">
            <v>-194.0334972572</v>
          </cell>
          <cell r="D905">
            <v>-50.706322677599999</v>
          </cell>
          <cell r="E905">
            <v>35</v>
          </cell>
          <cell r="F905">
            <v>-15.706322677599999</v>
          </cell>
          <cell r="G905">
            <v>-278.32415148258002</v>
          </cell>
          <cell r="H905">
            <v>-244.10803179000001</v>
          </cell>
          <cell r="L905">
            <v>60.650446523451265</v>
          </cell>
          <cell r="M905">
            <v>49.819986983323894</v>
          </cell>
          <cell r="N905">
            <v>36.624986983323829</v>
          </cell>
          <cell r="O905">
            <v>22.278179915962408</v>
          </cell>
          <cell r="P905">
            <v>41.325629564063185</v>
          </cell>
          <cell r="Q905">
            <v>0</v>
          </cell>
          <cell r="R905">
            <v>160.8792429868007</v>
          </cell>
        </row>
        <row r="906">
          <cell r="B906">
            <v>36180</v>
          </cell>
          <cell r="C906">
            <v>-678.66469552120009</v>
          </cell>
          <cell r="D906">
            <v>-316.94113702200002</v>
          </cell>
          <cell r="E906">
            <v>35</v>
          </cell>
          <cell r="F906">
            <v>-281.94113702200002</v>
          </cell>
          <cell r="G906">
            <v>-380.12776011951996</v>
          </cell>
          <cell r="H906">
            <v>-252.97081267519999</v>
          </cell>
          <cell r="L906">
            <v>59.971781827930066</v>
          </cell>
          <cell r="M906">
            <v>49.503045846301895</v>
          </cell>
          <cell r="N906">
            <v>36.343045846301827</v>
          </cell>
          <cell r="O906">
            <v>21.898052155842887</v>
          </cell>
          <cell r="P906">
            <v>41.072658751387984</v>
          </cell>
          <cell r="Q906">
            <v>0</v>
          </cell>
          <cell r="R906">
            <v>159.28553858146276</v>
          </cell>
        </row>
        <row r="907">
          <cell r="B907">
            <v>36181</v>
          </cell>
          <cell r="C907">
            <v>-896.71324102400001</v>
          </cell>
          <cell r="D907">
            <v>-326.648668348</v>
          </cell>
          <cell r="E907">
            <v>35</v>
          </cell>
          <cell r="F907">
            <v>-291.648668348</v>
          </cell>
          <cell r="G907">
            <v>-375.60923260414006</v>
          </cell>
          <cell r="H907">
            <v>-222.98572139839999</v>
          </cell>
          <cell r="L907">
            <v>59.075068586906063</v>
          </cell>
          <cell r="M907">
            <v>49.176397177953895</v>
          </cell>
          <cell r="N907">
            <v>36.051397177953824</v>
          </cell>
          <cell r="O907">
            <v>21.522442923238746</v>
          </cell>
          <cell r="P907">
            <v>40.849673029989582</v>
          </cell>
          <cell r="Q907">
            <v>0</v>
          </cell>
          <cell r="R907">
            <v>157.49858171808822</v>
          </cell>
        </row>
        <row r="908">
          <cell r="B908">
            <v>36182</v>
          </cell>
          <cell r="C908">
            <v>-638.14506933559994</v>
          </cell>
          <cell r="D908">
            <v>-350.72050653920002</v>
          </cell>
          <cell r="E908">
            <v>35</v>
          </cell>
          <cell r="F908">
            <v>-315.72050653920002</v>
          </cell>
          <cell r="G908">
            <v>-336.72213988596002</v>
          </cell>
          <cell r="H908">
            <v>-195.51003584280002</v>
          </cell>
          <cell r="L908">
            <v>58.436923517570463</v>
          </cell>
          <cell r="M908">
            <v>48.825676671414698</v>
          </cell>
          <cell r="N908">
            <v>35.735676671414623</v>
          </cell>
          <cell r="O908">
            <v>21.185720783352785</v>
          </cell>
          <cell r="P908">
            <v>40.65416299414678</v>
          </cell>
          <cell r="Q908">
            <v>0</v>
          </cell>
          <cell r="R908">
            <v>156.01248396648467</v>
          </cell>
        </row>
        <row r="909">
          <cell r="B909">
            <v>36183</v>
          </cell>
          <cell r="C909">
            <v>-501.87759486840002</v>
          </cell>
          <cell r="D909">
            <v>-347.34505414760002</v>
          </cell>
          <cell r="E909">
            <v>35</v>
          </cell>
          <cell r="F909">
            <v>-312.34505414760002</v>
          </cell>
          <cell r="G909">
            <v>-336.55478701502</v>
          </cell>
          <cell r="H909">
            <v>-250.39396889360003</v>
          </cell>
          <cell r="L909">
            <v>57.935045922702066</v>
          </cell>
          <cell r="M909">
            <v>48.478331617267095</v>
          </cell>
          <cell r="N909">
            <v>35.423331617267024</v>
          </cell>
          <cell r="O909">
            <v>20.849165996337764</v>
          </cell>
          <cell r="P909">
            <v>40.403769025253183</v>
          </cell>
          <cell r="Q909">
            <v>0</v>
          </cell>
          <cell r="R909">
            <v>154.61131256156006</v>
          </cell>
        </row>
        <row r="910">
          <cell r="B910">
            <v>36184</v>
          </cell>
          <cell r="C910">
            <v>-413.55148260240003</v>
          </cell>
          <cell r="D910">
            <v>-347.44443655240002</v>
          </cell>
          <cell r="E910">
            <v>35</v>
          </cell>
          <cell r="F910">
            <v>-312.44443655240002</v>
          </cell>
          <cell r="G910">
            <v>-285.45501649556002</v>
          </cell>
          <cell r="H910">
            <v>-260.85751637039999</v>
          </cell>
          <cell r="L910">
            <v>57.521494440099666</v>
          </cell>
          <cell r="M910">
            <v>48.130887180714694</v>
          </cell>
          <cell r="N910">
            <v>35.110887180714627</v>
          </cell>
          <cell r="O910">
            <v>20.563710979842202</v>
          </cell>
          <cell r="P910">
            <v>40.142911508882783</v>
          </cell>
          <cell r="Q910">
            <v>0</v>
          </cell>
          <cell r="R910">
            <v>153.33900410953927</v>
          </cell>
        </row>
        <row r="911">
          <cell r="B911">
            <v>36185</v>
          </cell>
          <cell r="C911">
            <v>-465.46104225240003</v>
          </cell>
          <cell r="D911">
            <v>-65.283591838800007</v>
          </cell>
          <cell r="E911">
            <v>35</v>
          </cell>
          <cell r="F911">
            <v>-30.283591838800007</v>
          </cell>
          <cell r="G911">
            <v>-365.71092255464004</v>
          </cell>
          <cell r="H911">
            <v>-184.68090309120001</v>
          </cell>
          <cell r="L911">
            <v>57.056033397847266</v>
          </cell>
          <cell r="M911">
            <v>48.065603588875895</v>
          </cell>
          <cell r="N911">
            <v>35.080603588875825</v>
          </cell>
          <cell r="O911">
            <v>20.198000057287562</v>
          </cell>
          <cell r="P911">
            <v>39.958230605791584</v>
          </cell>
          <cell r="Q911">
            <v>0</v>
          </cell>
          <cell r="R911">
            <v>152.29286764980225</v>
          </cell>
        </row>
        <row r="912">
          <cell r="B912">
            <v>36186</v>
          </cell>
          <cell r="C912">
            <v>-593.87020799720005</v>
          </cell>
          <cell r="D912">
            <v>-351.69658372920003</v>
          </cell>
          <cell r="E912">
            <v>35</v>
          </cell>
          <cell r="F912">
            <v>-316.69658372920003</v>
          </cell>
          <cell r="G912">
            <v>-380.02571568602002</v>
          </cell>
          <cell r="H912">
            <v>-286.51947303840001</v>
          </cell>
          <cell r="L912">
            <v>56.462163189850067</v>
          </cell>
          <cell r="M912">
            <v>47.713907005146694</v>
          </cell>
          <cell r="N912">
            <v>34.763907005146628</v>
          </cell>
          <cell r="O912">
            <v>19.817974341601541</v>
          </cell>
          <cell r="P912">
            <v>39.671711132753181</v>
          </cell>
          <cell r="Q912">
            <v>0</v>
          </cell>
          <cell r="R912">
            <v>150.71575566935141</v>
          </cell>
        </row>
        <row r="913">
          <cell r="B913">
            <v>36187</v>
          </cell>
          <cell r="C913">
            <v>-537.836278548</v>
          </cell>
          <cell r="D913">
            <v>-251.54751466360003</v>
          </cell>
          <cell r="E913">
            <v>35</v>
          </cell>
          <cell r="F913">
            <v>-216.54751466360003</v>
          </cell>
          <cell r="G913">
            <v>-388.99746227934003</v>
          </cell>
          <cell r="H913">
            <v>-217.11861014360002</v>
          </cell>
          <cell r="L913">
            <v>55.924326911302067</v>
          </cell>
          <cell r="M913">
            <v>47.462359490483095</v>
          </cell>
          <cell r="N913">
            <v>34.547359490483025</v>
          </cell>
          <cell r="O913">
            <v>19.4289768793222</v>
          </cell>
          <cell r="P913">
            <v>39.45459252260958</v>
          </cell>
          <cell r="Q913">
            <v>0</v>
          </cell>
          <cell r="R913">
            <v>149.35525580371686</v>
          </cell>
        </row>
        <row r="914">
          <cell r="B914">
            <v>36188</v>
          </cell>
          <cell r="C914">
            <v>-428.96285408960006</v>
          </cell>
          <cell r="D914">
            <v>-263.74670485280001</v>
          </cell>
          <cell r="E914">
            <v>35</v>
          </cell>
          <cell r="F914">
            <v>-228.74670485280001</v>
          </cell>
          <cell r="G914">
            <v>-194.54975335642001</v>
          </cell>
          <cell r="H914">
            <v>-118.93944231600001</v>
          </cell>
          <cell r="L914">
            <v>55.49536405721247</v>
          </cell>
          <cell r="M914">
            <v>47.198612785630296</v>
          </cell>
          <cell r="N914">
            <v>34.318612785630222</v>
          </cell>
          <cell r="O914">
            <v>19.23442712596578</v>
          </cell>
          <cell r="P914">
            <v>39.335653080293582</v>
          </cell>
          <cell r="Q914">
            <v>0</v>
          </cell>
          <cell r="R914">
            <v>148.38405704910207</v>
          </cell>
        </row>
        <row r="915">
          <cell r="B915">
            <v>36189</v>
          </cell>
          <cell r="C915">
            <v>-310.38189830520002</v>
          </cell>
          <cell r="D915">
            <v>-106.6089253776</v>
          </cell>
          <cell r="E915">
            <v>35</v>
          </cell>
          <cell r="F915">
            <v>-71.608925377600002</v>
          </cell>
          <cell r="G915">
            <v>-287.77754780202002</v>
          </cell>
          <cell r="H915">
            <v>-129.31070613119999</v>
          </cell>
          <cell r="L915">
            <v>55.184982158907268</v>
          </cell>
          <cell r="M915">
            <v>47.092003860252696</v>
          </cell>
          <cell r="N915">
            <v>34.247003860252619</v>
          </cell>
          <cell r="O915">
            <v>18.946649578163761</v>
          </cell>
          <cell r="P915">
            <v>39.206342374162382</v>
          </cell>
          <cell r="Q915">
            <v>0</v>
          </cell>
          <cell r="R915">
            <v>147.58497797148604</v>
          </cell>
        </row>
        <row r="916">
          <cell r="B916">
            <v>36190</v>
          </cell>
          <cell r="C916">
            <v>-311.69871516879999</v>
          </cell>
          <cell r="D916">
            <v>-188.2693177788</v>
          </cell>
          <cell r="E916">
            <v>35</v>
          </cell>
          <cell r="F916">
            <v>-153.2693177788</v>
          </cell>
          <cell r="G916">
            <v>-315.97038388940001</v>
          </cell>
          <cell r="H916">
            <v>-99.201386848400006</v>
          </cell>
          <cell r="L916">
            <v>54.873283443738465</v>
          </cell>
          <cell r="M916">
            <v>46.903734542473899</v>
          </cell>
          <cell r="N916">
            <v>34.093734542473818</v>
          </cell>
          <cell r="O916">
            <v>18.630679194274361</v>
          </cell>
          <cell r="P916">
            <v>39.107140987313983</v>
          </cell>
          <cell r="Q916">
            <v>0</v>
          </cell>
          <cell r="R916">
            <v>146.70483816780063</v>
          </cell>
        </row>
        <row r="917">
          <cell r="B917">
            <v>36191</v>
          </cell>
          <cell r="C917">
            <v>-345.41419599720007</v>
          </cell>
          <cell r="D917">
            <v>-190.60480429160003</v>
          </cell>
          <cell r="E917">
            <v>35</v>
          </cell>
          <cell r="F917">
            <v>-155.60480429160003</v>
          </cell>
          <cell r="G917">
            <v>-360.76789019590001</v>
          </cell>
          <cell r="H917">
            <v>0</v>
          </cell>
          <cell r="L917">
            <v>54.527869247741265</v>
          </cell>
          <cell r="M917">
            <v>46.713129738182296</v>
          </cell>
          <cell r="N917">
            <v>33.938129738182219</v>
          </cell>
          <cell r="O917">
            <v>18.269911304078462</v>
          </cell>
          <cell r="P917">
            <v>39.107140987313983</v>
          </cell>
          <cell r="Q917">
            <v>0</v>
          </cell>
          <cell r="R917">
            <v>145.84305127731591</v>
          </cell>
        </row>
        <row r="918">
          <cell r="B918">
            <v>36192</v>
          </cell>
          <cell r="C918">
            <v>-268.6093439448</v>
          </cell>
          <cell r="D918">
            <v>-177.50407371599999</v>
          </cell>
          <cell r="E918">
            <v>35</v>
          </cell>
          <cell r="F918">
            <v>-142.50407371599999</v>
          </cell>
          <cell r="G918">
            <v>-302.52909110877999</v>
          </cell>
          <cell r="H918">
            <v>-168.1443808068</v>
          </cell>
          <cell r="L918">
            <v>54.259259903796462</v>
          </cell>
          <cell r="M918">
            <v>46.535625664466295</v>
          </cell>
          <cell r="N918">
            <v>33.795625664466222</v>
          </cell>
          <cell r="O918">
            <v>17.967382212969682</v>
          </cell>
          <cell r="P918">
            <v>38.938996606507182</v>
          </cell>
          <cell r="Q918">
            <v>0</v>
          </cell>
          <cell r="R918">
            <v>144.96126438773953</v>
          </cell>
        </row>
        <row r="919">
          <cell r="B919">
            <v>36193</v>
          </cell>
          <cell r="C919">
            <v>-164.12649215560003</v>
          </cell>
          <cell r="D919">
            <v>-81.479374449600002</v>
          </cell>
          <cell r="E919">
            <v>35</v>
          </cell>
          <cell r="F919">
            <v>-46.479374449600002</v>
          </cell>
          <cell r="G919">
            <v>-355.11054680266</v>
          </cell>
          <cell r="H919">
            <v>-168.37508996080001</v>
          </cell>
          <cell r="L919">
            <v>54.095133411640859</v>
          </cell>
          <cell r="M919">
            <v>46.454146290016695</v>
          </cell>
          <cell r="N919">
            <v>33.749146290016618</v>
          </cell>
          <cell r="O919">
            <v>17.612271666167022</v>
          </cell>
          <cell r="P919">
            <v>38.770621516546385</v>
          </cell>
          <cell r="Q919">
            <v>0</v>
          </cell>
          <cell r="R919">
            <v>144.22717288437087</v>
          </cell>
        </row>
        <row r="920">
          <cell r="B920">
            <v>36194</v>
          </cell>
          <cell r="C920">
            <v>-255.29210170160002</v>
          </cell>
          <cell r="D920">
            <v>-358.46878474200003</v>
          </cell>
          <cell r="E920">
            <v>35</v>
          </cell>
          <cell r="F920">
            <v>-323.46878474200003</v>
          </cell>
          <cell r="G920">
            <v>-316.34998918202001</v>
          </cell>
          <cell r="H920">
            <v>-171.59791937360001</v>
          </cell>
          <cell r="L920">
            <v>53.83984130993926</v>
          </cell>
          <cell r="M920">
            <v>46.095677505274693</v>
          </cell>
          <cell r="N920">
            <v>33.425677505274621</v>
          </cell>
          <cell r="O920">
            <v>17.295921676985003</v>
          </cell>
          <cell r="P920">
            <v>38.599023597172781</v>
          </cell>
          <cell r="Q920">
            <v>0</v>
          </cell>
          <cell r="R920">
            <v>143.16046408937166</v>
          </cell>
        </row>
        <row r="921">
          <cell r="B921">
            <v>36195</v>
          </cell>
          <cell r="C921">
            <v>-339.94106499000003</v>
          </cell>
          <cell r="D921">
            <v>-333.75805966280001</v>
          </cell>
          <cell r="E921">
            <v>35</v>
          </cell>
          <cell r="F921">
            <v>-298.75805966280001</v>
          </cell>
          <cell r="G921">
            <v>-266.38903454042003</v>
          </cell>
          <cell r="H921">
            <v>-159.22835934760002</v>
          </cell>
          <cell r="L921">
            <v>53.499900244949259</v>
          </cell>
          <cell r="M921">
            <v>45.761919445611895</v>
          </cell>
          <cell r="N921">
            <v>33.126919445611819</v>
          </cell>
          <cell r="O921">
            <v>17.029532642444583</v>
          </cell>
          <cell r="P921">
            <v>38.43979523782518</v>
          </cell>
          <cell r="Q921">
            <v>0</v>
          </cell>
          <cell r="R921">
            <v>142.09614757083085</v>
          </cell>
        </row>
        <row r="922">
          <cell r="B922">
            <v>36196</v>
          </cell>
          <cell r="C922">
            <v>-169.95456032280001</v>
          </cell>
          <cell r="D922">
            <v>-141.9322715408</v>
          </cell>
          <cell r="E922">
            <v>35</v>
          </cell>
          <cell r="F922">
            <v>-106.9322715408</v>
          </cell>
          <cell r="G922">
            <v>-293.70837027703999</v>
          </cell>
          <cell r="H922">
            <v>-137.72626619480002</v>
          </cell>
          <cell r="L922">
            <v>53.329945684626459</v>
          </cell>
          <cell r="M922">
            <v>45.619987174071092</v>
          </cell>
          <cell r="N922">
            <v>33.019987174071019</v>
          </cell>
          <cell r="O922">
            <v>16.735824272167541</v>
          </cell>
          <cell r="P922">
            <v>38.302068971630383</v>
          </cell>
          <cell r="Q922">
            <v>0</v>
          </cell>
          <cell r="R922">
            <v>141.38782610249541</v>
          </cell>
        </row>
        <row r="923">
          <cell r="B923">
            <v>36197</v>
          </cell>
          <cell r="C923">
            <v>-216.14608232520001</v>
          </cell>
          <cell r="D923">
            <v>-162.02526416839999</v>
          </cell>
          <cell r="E923">
            <v>35</v>
          </cell>
          <cell r="F923">
            <v>-127.02526416839999</v>
          </cell>
          <cell r="G923">
            <v>-344.93467589404008</v>
          </cell>
          <cell r="H923">
            <v>-192.1345834512</v>
          </cell>
          <cell r="L923">
            <v>53.113799602301256</v>
          </cell>
          <cell r="M923">
            <v>45.457961909902693</v>
          </cell>
          <cell r="N923">
            <v>32.892961909902617</v>
          </cell>
          <cell r="O923">
            <v>16.3908895962735</v>
          </cell>
          <cell r="P923">
            <v>38.109934388179184</v>
          </cell>
          <cell r="Q923">
            <v>0</v>
          </cell>
          <cell r="R923">
            <v>140.50758549665653</v>
          </cell>
        </row>
        <row r="924">
          <cell r="B924">
            <v>36198</v>
          </cell>
          <cell r="C924">
            <v>-414.92154004000002</v>
          </cell>
          <cell r="D924">
            <v>-217.93141624</v>
          </cell>
          <cell r="E924">
            <v>35</v>
          </cell>
          <cell r="F924">
            <v>-182.93141624</v>
          </cell>
          <cell r="G924">
            <v>-329.97088016560002</v>
          </cell>
          <cell r="H924">
            <v>60.978204088000005</v>
          </cell>
          <cell r="L924">
            <v>52.698878062261258</v>
          </cell>
          <cell r="M924">
            <v>45.240030493662694</v>
          </cell>
          <cell r="N924">
            <v>32.710030493662615</v>
          </cell>
          <cell r="O924">
            <v>16.060918716107899</v>
          </cell>
          <cell r="P924">
            <v>38.170912592267186</v>
          </cell>
          <cell r="Q924">
            <v>0</v>
          </cell>
          <cell r="R924">
            <v>139.64073986429895</v>
          </cell>
        </row>
        <row r="925">
          <cell r="B925">
            <v>36199</v>
          </cell>
          <cell r="C925">
            <v>-887.68363967359994</v>
          </cell>
          <cell r="D925">
            <v>-307.98962184679999</v>
          </cell>
          <cell r="E925">
            <v>35</v>
          </cell>
          <cell r="F925">
            <v>-272.98962184679999</v>
          </cell>
          <cell r="G925">
            <v>-391.57714555821997</v>
          </cell>
          <cell r="H925">
            <v>75.019518137600002</v>
          </cell>
          <cell r="L925">
            <v>51.811194422587661</v>
          </cell>
          <cell r="M925">
            <v>44.932040871815893</v>
          </cell>
          <cell r="N925">
            <v>32.437040871815817</v>
          </cell>
          <cell r="O925">
            <v>15.669341570549678</v>
          </cell>
          <cell r="P925">
            <v>38.245932110404787</v>
          </cell>
          <cell r="Q925">
            <v>0</v>
          </cell>
          <cell r="R925">
            <v>138.16350897535796</v>
          </cell>
        </row>
        <row r="926">
          <cell r="B926">
            <v>36200</v>
          </cell>
          <cell r="C926">
            <v>-426.92196541960004</v>
          </cell>
          <cell r="D926">
            <v>-320.58634165520004</v>
          </cell>
          <cell r="E926">
            <v>35</v>
          </cell>
          <cell r="F926">
            <v>-285.58634165520004</v>
          </cell>
          <cell r="G926">
            <v>-310.20283250797996</v>
          </cell>
          <cell r="H926">
            <v>-15.749999284698001</v>
          </cell>
          <cell r="L926">
            <v>51.384272457168059</v>
          </cell>
          <cell r="M926">
            <v>44.611454530160692</v>
          </cell>
          <cell r="N926">
            <v>32.15145453016062</v>
          </cell>
          <cell r="O926">
            <v>15.359138738041699</v>
          </cell>
          <cell r="P926">
            <v>38.230182111120087</v>
          </cell>
          <cell r="Q926">
            <v>0</v>
          </cell>
          <cell r="R926">
            <v>137.12504783649047</v>
          </cell>
        </row>
        <row r="927">
          <cell r="B927">
            <v>36201</v>
          </cell>
          <cell r="C927">
            <v>-224.02568727720001</v>
          </cell>
          <cell r="D927">
            <v>-301.41973501520005</v>
          </cell>
          <cell r="E927">
            <v>35</v>
          </cell>
          <cell r="F927">
            <v>-266.41973501520005</v>
          </cell>
          <cell r="G927">
            <v>-248.89861863852002</v>
          </cell>
          <cell r="H927">
            <v>0</v>
          </cell>
          <cell r="L927">
            <v>51.160246769890861</v>
          </cell>
          <cell r="M927">
            <v>44.310034795145491</v>
          </cell>
          <cell r="N927">
            <v>31.885034795145419</v>
          </cell>
          <cell r="O927">
            <v>15.110240119403178</v>
          </cell>
          <cell r="P927">
            <v>38.230182111120087</v>
          </cell>
          <cell r="Q927">
            <v>0</v>
          </cell>
          <cell r="R927">
            <v>136.38570379555955</v>
          </cell>
        </row>
        <row r="928">
          <cell r="B928">
            <v>36202</v>
          </cell>
          <cell r="C928">
            <v>-526.97875082360008</v>
          </cell>
          <cell r="D928">
            <v>-299.72668476199999</v>
          </cell>
          <cell r="E928">
            <v>35</v>
          </cell>
          <cell r="F928">
            <v>-264.72668476199999</v>
          </cell>
          <cell r="G928">
            <v>-327.85243772614001</v>
          </cell>
          <cell r="H928">
            <v>0</v>
          </cell>
          <cell r="L928">
            <v>50.633268019067259</v>
          </cell>
          <cell r="M928">
            <v>44.010308110383491</v>
          </cell>
          <cell r="N928">
            <v>31.620308110383419</v>
          </cell>
          <cell r="O928">
            <v>14.782387681677038</v>
          </cell>
          <cell r="P928">
            <v>38.230182111120087</v>
          </cell>
          <cell r="Q928">
            <v>0</v>
          </cell>
          <cell r="R928">
            <v>135.2661459222478</v>
          </cell>
        </row>
        <row r="929">
          <cell r="B929">
            <v>36203</v>
          </cell>
          <cell r="C929">
            <v>-469.84806555</v>
          </cell>
          <cell r="D929">
            <v>-228.75345024839999</v>
          </cell>
          <cell r="E929">
            <v>35</v>
          </cell>
          <cell r="F929">
            <v>-193.75345024839999</v>
          </cell>
          <cell r="G929">
            <v>-378.30728742588008</v>
          </cell>
          <cell r="H929">
            <v>0</v>
          </cell>
          <cell r="L929">
            <v>50.163419953517256</v>
          </cell>
          <cell r="M929">
            <v>43.781554660135093</v>
          </cell>
          <cell r="N929">
            <v>31.426554660135018</v>
          </cell>
          <cell r="O929">
            <v>14.404080394251158</v>
          </cell>
          <cell r="P929">
            <v>38.230182111120087</v>
          </cell>
          <cell r="Q929">
            <v>0</v>
          </cell>
          <cell r="R929">
            <v>134.22423711902351</v>
          </cell>
        </row>
        <row r="930">
          <cell r="B930">
            <v>36204</v>
          </cell>
          <cell r="C930">
            <v>-377.26625673560005</v>
          </cell>
          <cell r="D930">
            <v>-143.146156628</v>
          </cell>
          <cell r="E930">
            <v>35</v>
          </cell>
          <cell r="F930">
            <v>-108.146156628</v>
          </cell>
          <cell r="G930">
            <v>-402.15303064616</v>
          </cell>
          <cell r="H930">
            <v>128.76055353320001</v>
          </cell>
          <cell r="L930">
            <v>49.786153696781653</v>
          </cell>
          <cell r="M930">
            <v>43.638408503507094</v>
          </cell>
          <cell r="N930">
            <v>31.318408503507019</v>
          </cell>
          <cell r="O930">
            <v>14.001927363604999</v>
          </cell>
          <cell r="P930">
            <v>38.358942664653284</v>
          </cell>
          <cell r="Q930">
            <v>0</v>
          </cell>
          <cell r="R930">
            <v>133.46543222854694</v>
          </cell>
        </row>
        <row r="931">
          <cell r="B931">
            <v>36205</v>
          </cell>
          <cell r="C931">
            <v>-311.27988932</v>
          </cell>
          <cell r="D931">
            <v>72.872148319600001</v>
          </cell>
          <cell r="E931">
            <v>-35</v>
          </cell>
          <cell r="F931">
            <v>107.8721483196</v>
          </cell>
          <cell r="G931">
            <v>-366.89871976058004</v>
          </cell>
          <cell r="H931">
            <v>160.65520673080002</v>
          </cell>
          <cell r="L931">
            <v>49.474873807461655</v>
          </cell>
          <cell r="M931">
            <v>43.711280651826691</v>
          </cell>
          <cell r="N931">
            <v>31.42628065182662</v>
          </cell>
          <cell r="O931">
            <v>13.635028643844418</v>
          </cell>
          <cell r="P931">
            <v>38.519597871384086</v>
          </cell>
          <cell r="Q931">
            <v>0</v>
          </cell>
          <cell r="R931">
            <v>133.05578097451678</v>
          </cell>
        </row>
        <row r="932">
          <cell r="B932">
            <v>36206</v>
          </cell>
          <cell r="C932">
            <v>-351.18192484720004</v>
          </cell>
          <cell r="D932">
            <v>-13.629586944</v>
          </cell>
          <cell r="E932">
            <v>35</v>
          </cell>
          <cell r="F932">
            <v>21.370413056</v>
          </cell>
          <cell r="G932">
            <v>-359.21681480670003</v>
          </cell>
          <cell r="H932">
            <v>156.43145452680002</v>
          </cell>
          <cell r="L932">
            <v>49.123691882614459</v>
          </cell>
          <cell r="M932">
            <v>43.697651064882692</v>
          </cell>
          <cell r="N932">
            <v>31.447651064882621</v>
          </cell>
          <cell r="O932">
            <v>13.275811829037718</v>
          </cell>
          <cell r="P932">
            <v>38.676029325910889</v>
          </cell>
          <cell r="Q932">
            <v>0</v>
          </cell>
          <cell r="R932">
            <v>132.52318410244567</v>
          </cell>
        </row>
        <row r="933">
          <cell r="B933">
            <v>36207</v>
          </cell>
          <cell r="C933">
            <v>-257.42527403320003</v>
          </cell>
          <cell r="D933">
            <v>33.896498780000002</v>
          </cell>
          <cell r="E933">
            <v>-35</v>
          </cell>
          <cell r="F933">
            <v>68.896498780000002</v>
          </cell>
          <cell r="G933">
            <v>-165.25075560990001</v>
          </cell>
          <cell r="H933">
            <v>149.2299932225703</v>
          </cell>
          <cell r="L933">
            <v>48.866266608581256</v>
          </cell>
          <cell r="M933">
            <v>43.731547563662694</v>
          </cell>
          <cell r="N933">
            <v>31.51654756366262</v>
          </cell>
          <cell r="O933">
            <v>13.110561073427817</v>
          </cell>
          <cell r="P933">
            <v>38.825259319133458</v>
          </cell>
          <cell r="Q933">
            <v>0</v>
          </cell>
          <cell r="R933">
            <v>132.31863456480517</v>
          </cell>
        </row>
        <row r="934">
          <cell r="B934">
            <v>36208</v>
          </cell>
          <cell r="C934">
            <v>-164.95349573839999</v>
          </cell>
          <cell r="D934">
            <v>81.539713766800006</v>
          </cell>
          <cell r="E934">
            <v>-35</v>
          </cell>
          <cell r="F934">
            <v>116.53971376680001</v>
          </cell>
          <cell r="G934">
            <v>-319.84807236239999</v>
          </cell>
          <cell r="H934">
            <v>-2.4574594523999895</v>
          </cell>
          <cell r="L934">
            <v>48.701313112842854</v>
          </cell>
          <cell r="M934">
            <v>43.813087277429496</v>
          </cell>
          <cell r="N934">
            <v>31.633087277429421</v>
          </cell>
          <cell r="O934">
            <v>12.790713001065416</v>
          </cell>
          <cell r="P934">
            <v>38.822801859681057</v>
          </cell>
          <cell r="Q934">
            <v>0</v>
          </cell>
          <cell r="R934">
            <v>131.94791525101874</v>
          </cell>
        </row>
        <row r="935">
          <cell r="B935">
            <v>36209</v>
          </cell>
          <cell r="C935">
            <v>-297.06110669039998</v>
          </cell>
          <cell r="D935">
            <v>205.06849356160004</v>
          </cell>
          <cell r="E935">
            <v>-35</v>
          </cell>
          <cell r="F935">
            <v>240.06849356160004</v>
          </cell>
          <cell r="G935">
            <v>-305.93737518768</v>
          </cell>
          <cell r="H935">
            <v>-97.341516130000002</v>
          </cell>
          <cell r="L935">
            <v>48.404252006152454</v>
          </cell>
          <cell r="M935">
            <v>44.018155770991093</v>
          </cell>
          <cell r="N935">
            <v>31.873155770991023</v>
          </cell>
          <cell r="O935">
            <v>12.484775625877736</v>
          </cell>
          <cell r="P935">
            <v>38.725460343551056</v>
          </cell>
          <cell r="Q935">
            <v>0</v>
          </cell>
          <cell r="R935">
            <v>131.48764374657227</v>
          </cell>
        </row>
        <row r="936">
          <cell r="B936">
            <v>36210</v>
          </cell>
          <cell r="C936">
            <v>-266.45842475519999</v>
          </cell>
          <cell r="D936">
            <v>310.29316401520003</v>
          </cell>
          <cell r="E936">
            <v>-35</v>
          </cell>
          <cell r="F936">
            <v>345.29316401520003</v>
          </cell>
          <cell r="G936">
            <v>-289.74088270255999</v>
          </cell>
          <cell r="H936">
            <v>-19.762901068799998</v>
          </cell>
          <cell r="L936">
            <v>48.137793581397254</v>
          </cell>
          <cell r="M936">
            <v>44.328448935006293</v>
          </cell>
          <cell r="N936">
            <v>32.218448935006222</v>
          </cell>
          <cell r="O936">
            <v>12.195034743175176</v>
          </cell>
          <cell r="P936">
            <v>38.705697442482254</v>
          </cell>
          <cell r="Q936">
            <v>0</v>
          </cell>
          <cell r="R936">
            <v>131.25697470206092</v>
          </cell>
        </row>
        <row r="937">
          <cell r="B937">
            <v>36211</v>
          </cell>
          <cell r="C937">
            <v>-233.601891854</v>
          </cell>
          <cell r="D937">
            <v>79.775676081599997</v>
          </cell>
          <cell r="E937">
            <v>-35</v>
          </cell>
          <cell r="F937">
            <v>114.7756760816</v>
          </cell>
          <cell r="G937">
            <v>-283.88353221966003</v>
          </cell>
          <cell r="H937">
            <v>-102.4206668896</v>
          </cell>
          <cell r="L937">
            <v>47.904191689543254</v>
          </cell>
          <cell r="M937">
            <v>44.408224611087896</v>
          </cell>
          <cell r="N937">
            <v>32.333224611087822</v>
          </cell>
          <cell r="O937">
            <v>11.911151210955516</v>
          </cell>
          <cell r="P937">
            <v>38.603276775592654</v>
          </cell>
          <cell r="Q937">
            <v>0</v>
          </cell>
          <cell r="R937">
            <v>130.75184428717927</v>
          </cell>
        </row>
        <row r="938">
          <cell r="B938">
            <v>36212</v>
          </cell>
          <cell r="C938">
            <v>-290.49476923039998</v>
          </cell>
          <cell r="D938">
            <v>280.49973880480002</v>
          </cell>
          <cell r="E938">
            <v>-35</v>
          </cell>
          <cell r="F938">
            <v>315.49973880480002</v>
          </cell>
          <cell r="G938">
            <v>-192.98235085785998</v>
          </cell>
          <cell r="H938">
            <v>-129.03030577480001</v>
          </cell>
          <cell r="L938">
            <v>47.613696920312854</v>
          </cell>
          <cell r="M938">
            <v>44.688724349892695</v>
          </cell>
          <cell r="N938">
            <v>32.648724349892625</v>
          </cell>
          <cell r="O938">
            <v>11.718168860097656</v>
          </cell>
          <cell r="P938">
            <v>38.474246469817857</v>
          </cell>
          <cell r="Q938">
            <v>0</v>
          </cell>
          <cell r="R938">
            <v>130.45483660012098</v>
          </cell>
        </row>
        <row r="939">
          <cell r="B939">
            <v>36213</v>
          </cell>
          <cell r="C939">
            <v>-347.40184409320005</v>
          </cell>
          <cell r="D939">
            <v>-50.681477076400007</v>
          </cell>
          <cell r="E939">
            <v>35</v>
          </cell>
          <cell r="F939">
            <v>-15.681477076400007</v>
          </cell>
          <cell r="G939">
            <v>-319.93378968654002</v>
          </cell>
          <cell r="H939">
            <v>-11.18052054</v>
          </cell>
          <cell r="L939">
            <v>47.266295076219656</v>
          </cell>
          <cell r="M939">
            <v>44.638042872816293</v>
          </cell>
          <cell r="N939">
            <v>32.633042872816226</v>
          </cell>
          <cell r="O939">
            <v>11.398235070411115</v>
          </cell>
          <cell r="P939">
            <v>38.463065949277855</v>
          </cell>
          <cell r="Q939">
            <v>0</v>
          </cell>
          <cell r="R939">
            <v>129.76063896872486</v>
          </cell>
        </row>
        <row r="940">
          <cell r="B940">
            <v>36214</v>
          </cell>
          <cell r="C940">
            <v>-398.43115958639999</v>
          </cell>
          <cell r="D940">
            <v>234.72349327960004</v>
          </cell>
          <cell r="E940">
            <v>-35</v>
          </cell>
          <cell r="F940">
            <v>269.72349327960001</v>
          </cell>
          <cell r="G940">
            <v>-368.86613643846005</v>
          </cell>
          <cell r="H940">
            <v>0</v>
          </cell>
          <cell r="L940">
            <v>46.867863916633254</v>
          </cell>
          <cell r="M940">
            <v>44.872766366095895</v>
          </cell>
          <cell r="N940">
            <v>32.902766366095825</v>
          </cell>
          <cell r="O940">
            <v>11.029368933972655</v>
          </cell>
          <cell r="P940">
            <v>38.463065949277855</v>
          </cell>
          <cell r="Q940">
            <v>0</v>
          </cell>
          <cell r="R940">
            <v>129.26306516597958</v>
          </cell>
        </row>
        <row r="941">
          <cell r="B941">
            <v>36215</v>
          </cell>
          <cell r="C941">
            <v>-340.64029119520006</v>
          </cell>
          <cell r="D941">
            <v>72.417828754799999</v>
          </cell>
          <cell r="E941">
            <v>-35</v>
          </cell>
          <cell r="F941">
            <v>107.4178287548</v>
          </cell>
          <cell r="G941">
            <v>-313.65193436027999</v>
          </cell>
          <cell r="H941">
            <v>-109.50876197480001</v>
          </cell>
          <cell r="L941">
            <v>46.527223625438054</v>
          </cell>
          <cell r="M941">
            <v>44.945184194850697</v>
          </cell>
          <cell r="N941">
            <v>33.010184194850623</v>
          </cell>
          <cell r="O941">
            <v>10.715716999612376</v>
          </cell>
          <cell r="P941">
            <v>38.353557187303053</v>
          </cell>
          <cell r="Q941">
            <v>0</v>
          </cell>
          <cell r="R941">
            <v>128.60668200720409</v>
          </cell>
        </row>
        <row r="942">
          <cell r="B942">
            <v>36216</v>
          </cell>
          <cell r="C942">
            <v>36.881520295599998</v>
          </cell>
          <cell r="D942">
            <v>285.61438328039998</v>
          </cell>
          <cell r="E942">
            <v>-35</v>
          </cell>
          <cell r="F942">
            <v>320.61438328039998</v>
          </cell>
          <cell r="G942">
            <v>-392.58942633854002</v>
          </cell>
          <cell r="H942">
            <v>-175.3460557832</v>
          </cell>
          <cell r="L942">
            <v>46.564105145733656</v>
          </cell>
          <cell r="M942">
            <v>45.230798578131093</v>
          </cell>
          <cell r="N942">
            <v>33.330798578131024</v>
          </cell>
          <cell r="O942">
            <v>10.323127573273835</v>
          </cell>
          <cell r="P942">
            <v>38.178211131519852</v>
          </cell>
          <cell r="Q942">
            <v>0</v>
          </cell>
          <cell r="R942">
            <v>128.39624242865835</v>
          </cell>
        </row>
        <row r="943">
          <cell r="B943">
            <v>36217</v>
          </cell>
          <cell r="C943">
            <v>97.490589737199997</v>
          </cell>
          <cell r="D943">
            <v>221.81797814200002</v>
          </cell>
          <cell r="E943">
            <v>-35</v>
          </cell>
          <cell r="F943">
            <v>256.81797814200002</v>
          </cell>
          <cell r="G943">
            <v>-212.85652472632</v>
          </cell>
          <cell r="H943">
            <v>-7.5424146500000004</v>
          </cell>
          <cell r="L943">
            <v>46.661595735470854</v>
          </cell>
          <cell r="M943">
            <v>45.452616556273092</v>
          </cell>
          <cell r="N943">
            <v>33.587616556273026</v>
          </cell>
          <cell r="O943">
            <v>10.110271048547515</v>
          </cell>
          <cell r="P943">
            <v>38.170668716869855</v>
          </cell>
          <cell r="Q943">
            <v>0</v>
          </cell>
          <cell r="R943">
            <v>128.53015205716125</v>
          </cell>
        </row>
        <row r="944">
          <cell r="B944">
            <v>36218</v>
          </cell>
          <cell r="C944">
            <v>98.828702830400005</v>
          </cell>
          <cell r="D944">
            <v>-35.5611540604</v>
          </cell>
          <cell r="E944">
            <v>35</v>
          </cell>
          <cell r="F944">
            <v>-0.56115406039999982</v>
          </cell>
          <cell r="G944">
            <v>-258.18466208702</v>
          </cell>
          <cell r="H944">
            <v>-150.12067182200002</v>
          </cell>
          <cell r="L944">
            <v>46.760424438301257</v>
          </cell>
          <cell r="M944">
            <v>45.417055402212689</v>
          </cell>
          <cell r="N944">
            <v>33.587055402212627</v>
          </cell>
          <cell r="O944">
            <v>9.8520863864604955</v>
          </cell>
          <cell r="P944">
            <v>38.020548045047853</v>
          </cell>
          <cell r="Q944">
            <v>0</v>
          </cell>
          <cell r="R944">
            <v>128.22011427202224</v>
          </cell>
        </row>
        <row r="945">
          <cell r="B945">
            <v>36219</v>
          </cell>
          <cell r="C945">
            <v>60.2541322816</v>
          </cell>
          <cell r="D945">
            <v>180.36131785400002</v>
          </cell>
          <cell r="E945">
            <v>-35</v>
          </cell>
          <cell r="F945">
            <v>215.36131785400002</v>
          </cell>
          <cell r="G945">
            <v>-244.49438088865998</v>
          </cell>
          <cell r="H945">
            <v>-111.55320001640001</v>
          </cell>
          <cell r="L945">
            <v>46.820678570582857</v>
          </cell>
          <cell r="M945">
            <v>45.59741672006669</v>
          </cell>
          <cell r="N945">
            <v>33.802416720066624</v>
          </cell>
          <cell r="O945">
            <v>9.6075920055718349</v>
          </cell>
          <cell r="P945">
            <v>37.908994845031451</v>
          </cell>
          <cell r="Q945">
            <v>0</v>
          </cell>
          <cell r="R945">
            <v>128.13968214125276</v>
          </cell>
        </row>
        <row r="946">
          <cell r="B946">
            <v>36220</v>
          </cell>
          <cell r="C946">
            <v>-14.108752110000001</v>
          </cell>
          <cell r="D946">
            <v>168.1443808068</v>
          </cell>
          <cell r="E946">
            <v>-35</v>
          </cell>
          <cell r="F946">
            <v>203.1443808068</v>
          </cell>
          <cell r="G946">
            <v>-206.21547299414004</v>
          </cell>
          <cell r="H946">
            <v>-92.719995789028474</v>
          </cell>
          <cell r="L946">
            <v>46.806569818472859</v>
          </cell>
          <cell r="M946">
            <v>45.765561100873491</v>
          </cell>
          <cell r="N946">
            <v>34.005561100873422</v>
          </cell>
          <cell r="O946">
            <v>9.4013765325776948</v>
          </cell>
          <cell r="P946">
            <v>37.816274849242426</v>
          </cell>
          <cell r="Q946">
            <v>0</v>
          </cell>
          <cell r="R946">
            <v>128.02978230116642</v>
          </cell>
        </row>
        <row r="947">
          <cell r="B947">
            <v>36221</v>
          </cell>
          <cell r="C947">
            <v>-186.96689836619717</v>
          </cell>
          <cell r="D947">
            <v>-58.989556169014087</v>
          </cell>
          <cell r="E947">
            <v>35</v>
          </cell>
          <cell r="F947">
            <v>-23.989556169014087</v>
          </cell>
          <cell r="G947">
            <v>-221.91071172394368</v>
          </cell>
          <cell r="H947">
            <v>-144.97433295774647</v>
          </cell>
          <cell r="L947">
            <v>46.619602920106665</v>
          </cell>
          <cell r="M947">
            <v>45.706571544704474</v>
          </cell>
          <cell r="N947">
            <v>33.981571544704408</v>
          </cell>
          <cell r="O947">
            <v>9.1794658208537516</v>
          </cell>
          <cell r="P947">
            <v>37.671300516284681</v>
          </cell>
          <cell r="Q947">
            <v>0</v>
          </cell>
          <cell r="R947">
            <v>127.45194080194949</v>
          </cell>
        </row>
        <row r="948">
          <cell r="B948">
            <v>36222</v>
          </cell>
          <cell r="C948">
            <v>-165.08837185920001</v>
          </cell>
          <cell r="D948">
            <v>19.798394784799999</v>
          </cell>
          <cell r="E948">
            <v>-35</v>
          </cell>
          <cell r="F948">
            <v>54.798394784799996</v>
          </cell>
          <cell r="G948">
            <v>-213.77274548545986</v>
          </cell>
          <cell r="H948">
            <v>-147.82067902520001</v>
          </cell>
          <cell r="L948">
            <v>46.454514548247467</v>
          </cell>
          <cell r="M948">
            <v>45.726369939489274</v>
          </cell>
          <cell r="N948">
            <v>34.036369939489205</v>
          </cell>
          <cell r="O948">
            <v>8.9656930753682911</v>
          </cell>
          <cell r="P948">
            <v>37.52347983725948</v>
          </cell>
          <cell r="Q948">
            <v>0</v>
          </cell>
          <cell r="R948">
            <v>126.98005740036444</v>
          </cell>
        </row>
        <row r="949">
          <cell r="B949">
            <v>36223</v>
          </cell>
          <cell r="C949">
            <v>-100.642431718</v>
          </cell>
          <cell r="D949">
            <v>66.323557717599996</v>
          </cell>
          <cell r="E949">
            <v>-35</v>
          </cell>
          <cell r="F949">
            <v>101.3235577176</v>
          </cell>
          <cell r="G949">
            <v>-226.53057993205999</v>
          </cell>
          <cell r="H949">
            <v>-141.69801301519999</v>
          </cell>
          <cell r="L949">
            <v>46.353872116529466</v>
          </cell>
          <cell r="M949">
            <v>45.792693497206876</v>
          </cell>
          <cell r="N949">
            <v>34.137693497206804</v>
          </cell>
          <cell r="O949">
            <v>8.739162495436231</v>
          </cell>
          <cell r="P949">
            <v>37.381781824244278</v>
          </cell>
          <cell r="Q949">
            <v>0</v>
          </cell>
          <cell r="R949">
            <v>126.61250993341679</v>
          </cell>
        </row>
        <row r="950">
          <cell r="B950">
            <v>36224</v>
          </cell>
          <cell r="C950">
            <v>-190.13628724040001</v>
          </cell>
          <cell r="D950">
            <v>-133.11563248640002</v>
          </cell>
          <cell r="E950">
            <v>35</v>
          </cell>
          <cell r="F950">
            <v>-98.115632486400017</v>
          </cell>
          <cell r="G950">
            <v>-253.89879588002003</v>
          </cell>
          <cell r="H950">
            <v>-124.96627529280001</v>
          </cell>
          <cell r="L950">
            <v>46.163735829289067</v>
          </cell>
          <cell r="M950">
            <v>45.659577864720475</v>
          </cell>
          <cell r="N950">
            <v>34.039577864720407</v>
          </cell>
          <cell r="O950">
            <v>8.4852636995562118</v>
          </cell>
          <cell r="P950">
            <v>37.256815548951479</v>
          </cell>
          <cell r="Q950">
            <v>0</v>
          </cell>
          <cell r="R950">
            <v>125.94539294251716</v>
          </cell>
        </row>
        <row r="951">
          <cell r="B951">
            <v>36225</v>
          </cell>
          <cell r="C951">
            <v>-217.36351678400001</v>
          </cell>
          <cell r="D951">
            <v>-180.8546805064</v>
          </cell>
          <cell r="E951">
            <v>35</v>
          </cell>
          <cell r="F951">
            <v>-145.8546805064</v>
          </cell>
          <cell r="G951">
            <v>-276.00162017612001</v>
          </cell>
          <cell r="H951">
            <v>-30.684317482000001</v>
          </cell>
          <cell r="L951">
            <v>45.946372312505069</v>
          </cell>
          <cell r="M951">
            <v>45.478723184214076</v>
          </cell>
          <cell r="N951">
            <v>33.893723184214004</v>
          </cell>
          <cell r="O951">
            <v>8.2092620793800926</v>
          </cell>
          <cell r="P951">
            <v>37.226131231469481</v>
          </cell>
          <cell r="Q951">
            <v>0</v>
          </cell>
          <cell r="R951">
            <v>125.27548880756865</v>
          </cell>
        </row>
        <row r="952">
          <cell r="B952">
            <v>36226</v>
          </cell>
          <cell r="C952">
            <v>-186.04386178560003</v>
          </cell>
          <cell r="D952">
            <v>-153.6239015912</v>
          </cell>
          <cell r="E952">
            <v>35</v>
          </cell>
          <cell r="F952">
            <v>-118.6239015912</v>
          </cell>
          <cell r="G952">
            <v>-266.03207211668001</v>
          </cell>
          <cell r="H952">
            <v>0</v>
          </cell>
          <cell r="L952">
            <v>45.76032845071947</v>
          </cell>
          <cell r="M952">
            <v>45.325099282622872</v>
          </cell>
          <cell r="N952">
            <v>33.775099282622804</v>
          </cell>
          <cell r="O952">
            <v>7.9432300072634119</v>
          </cell>
          <cell r="P952">
            <v>37.226131231469481</v>
          </cell>
          <cell r="Q952">
            <v>0</v>
          </cell>
          <cell r="R952">
            <v>124.70478897207516</v>
          </cell>
        </row>
        <row r="953">
          <cell r="B953">
            <v>36227</v>
          </cell>
          <cell r="C953">
            <v>-176.36117606080001</v>
          </cell>
          <cell r="D953">
            <v>131.26640988280002</v>
          </cell>
          <cell r="E953">
            <v>-35</v>
          </cell>
          <cell r="F953">
            <v>166.26640988280002</v>
          </cell>
          <cell r="G953">
            <v>-276.8509742671398</v>
          </cell>
          <cell r="H953">
            <v>-56.165256198400009</v>
          </cell>
          <cell r="L953">
            <v>45.583967274658669</v>
          </cell>
          <cell r="M953">
            <v>45.45636569250567</v>
          </cell>
          <cell r="N953">
            <v>33.941365692505606</v>
          </cell>
          <cell r="O953">
            <v>7.6663790329962724</v>
          </cell>
          <cell r="P953">
            <v>37.169965975271083</v>
          </cell>
          <cell r="Q953">
            <v>0</v>
          </cell>
          <cell r="R953">
            <v>124.36167797543163</v>
          </cell>
        </row>
        <row r="954">
          <cell r="B954">
            <v>36228</v>
          </cell>
          <cell r="C954">
            <v>-150.52530018439998</v>
          </cell>
          <cell r="D954">
            <v>159.7288207432</v>
          </cell>
          <cell r="E954">
            <v>-35</v>
          </cell>
          <cell r="F954">
            <v>194.7288207432</v>
          </cell>
          <cell r="G954">
            <v>-205.37275817558012</v>
          </cell>
          <cell r="H954">
            <v>-1.6185134496000002</v>
          </cell>
          <cell r="L954">
            <v>45.43344197447427</v>
          </cell>
          <cell r="M954">
            <v>45.616094513248868</v>
          </cell>
          <cell r="N954">
            <v>34.136094513248807</v>
          </cell>
          <cell r="O954">
            <v>7.4610062748206927</v>
          </cell>
          <cell r="P954">
            <v>37.168347461821483</v>
          </cell>
          <cell r="Q954">
            <v>0</v>
          </cell>
          <cell r="R954">
            <v>124.19889022436524</v>
          </cell>
        </row>
        <row r="955">
          <cell r="B955">
            <v>36229</v>
          </cell>
          <cell r="C955">
            <v>-312.41568823200004</v>
          </cell>
          <cell r="D955">
            <v>-127.85546377519999</v>
          </cell>
          <cell r="E955">
            <v>35</v>
          </cell>
          <cell r="F955">
            <v>-92.855463775199993</v>
          </cell>
          <cell r="G955">
            <v>-178.06805959250002</v>
          </cell>
          <cell r="H955">
            <v>-42.887057042800002</v>
          </cell>
          <cell r="L955">
            <v>45.12102628624227</v>
          </cell>
          <cell r="M955">
            <v>45.48823904947367</v>
          </cell>
          <cell r="N955">
            <v>34.043239049473605</v>
          </cell>
          <cell r="O955">
            <v>7.2829382152281923</v>
          </cell>
          <cell r="P955">
            <v>37.125460404778686</v>
          </cell>
          <cell r="Q955">
            <v>0</v>
          </cell>
          <cell r="R955">
            <v>123.57266395572276</v>
          </cell>
        </row>
        <row r="956">
          <cell r="B956">
            <v>36230</v>
          </cell>
          <cell r="C956">
            <v>-244.26420414040001</v>
          </cell>
          <cell r="D956">
            <v>204.22019374920001</v>
          </cell>
          <cell r="E956">
            <v>-35</v>
          </cell>
          <cell r="F956">
            <v>239.22019374920001</v>
          </cell>
          <cell r="G956">
            <v>-180.69041888561995</v>
          </cell>
          <cell r="H956">
            <v>-69.833886230000005</v>
          </cell>
          <cell r="L956">
            <v>44.87676208210187</v>
          </cell>
          <cell r="M956">
            <v>45.692459243222871</v>
          </cell>
          <cell r="N956">
            <v>34.282459243222803</v>
          </cell>
          <cell r="O956">
            <v>7.1022477963425725</v>
          </cell>
          <cell r="P956">
            <v>37.055626518548685</v>
          </cell>
          <cell r="Q956">
            <v>0</v>
          </cell>
          <cell r="R956">
            <v>123.31709564021591</v>
          </cell>
        </row>
        <row r="957">
          <cell r="B957">
            <v>36231</v>
          </cell>
          <cell r="C957">
            <v>25.917511423200004</v>
          </cell>
          <cell r="D957">
            <v>336.15743486439999</v>
          </cell>
          <cell r="E957">
            <v>-35</v>
          </cell>
          <cell r="F957">
            <v>371.15743486439999</v>
          </cell>
          <cell r="G957">
            <v>-167.81819355675998</v>
          </cell>
          <cell r="H957">
            <v>-58.149354922800001</v>
          </cell>
          <cell r="L957">
            <v>44.902679593525072</v>
          </cell>
          <cell r="M957">
            <v>46.028616678087268</v>
          </cell>
          <cell r="N957">
            <v>34.653616678087204</v>
          </cell>
          <cell r="O957">
            <v>6.934429602785813</v>
          </cell>
          <cell r="P957">
            <v>36.997477163625888</v>
          </cell>
          <cell r="Q957">
            <v>0</v>
          </cell>
          <cell r="R957">
            <v>123.48820303802397</v>
          </cell>
        </row>
        <row r="958">
          <cell r="B958">
            <v>36232</v>
          </cell>
          <cell r="C958">
            <v>59.806911460000002</v>
          </cell>
          <cell r="D958">
            <v>335.49015300360003</v>
          </cell>
          <cell r="E958">
            <v>-35</v>
          </cell>
          <cell r="F958">
            <v>370.49015300360003</v>
          </cell>
          <cell r="G958">
            <v>-92.74614471948</v>
          </cell>
          <cell r="H958">
            <v>-65.645627742000002</v>
          </cell>
          <cell r="L958">
            <v>44.962486504985073</v>
          </cell>
          <cell r="M958">
            <v>46.364106831090865</v>
          </cell>
          <cell r="N958">
            <v>35.024106831090805</v>
          </cell>
          <cell r="O958">
            <v>6.841683458066333</v>
          </cell>
          <cell r="P958">
            <v>36.931831535883887</v>
          </cell>
          <cell r="Q958">
            <v>0</v>
          </cell>
          <cell r="R958">
            <v>123.7601083300261</v>
          </cell>
        </row>
        <row r="959">
          <cell r="B959">
            <v>36233</v>
          </cell>
          <cell r="C959">
            <v>32.994958393600001</v>
          </cell>
          <cell r="D959">
            <v>345.64845452279997</v>
          </cell>
          <cell r="E959">
            <v>-35</v>
          </cell>
          <cell r="F959">
            <v>380.64845452279997</v>
          </cell>
          <cell r="G959">
            <v>-56.855999999999995</v>
          </cell>
          <cell r="H959">
            <v>-35.199118157200004</v>
          </cell>
          <cell r="L959">
            <v>44.995481463378674</v>
          </cell>
          <cell r="M959">
            <v>46.709755285613667</v>
          </cell>
          <cell r="N959">
            <v>35.404755285613604</v>
          </cell>
          <cell r="O959">
            <v>6.7848274580663333</v>
          </cell>
          <cell r="P959">
            <v>36.896632417726686</v>
          </cell>
          <cell r="Q959">
            <v>0</v>
          </cell>
          <cell r="R959">
            <v>124.08169662478531</v>
          </cell>
        </row>
        <row r="960">
          <cell r="B960">
            <v>36234</v>
          </cell>
          <cell r="C960">
            <v>4.6709730256000004</v>
          </cell>
          <cell r="D960">
            <v>142.3546467612</v>
          </cell>
          <cell r="E960">
            <v>-35</v>
          </cell>
          <cell r="F960">
            <v>177.3546467612</v>
          </cell>
          <cell r="G960">
            <v>-215.07382535822001</v>
          </cell>
          <cell r="H960">
            <v>86.995097916000006</v>
          </cell>
          <cell r="L960">
            <v>45.000152436404271</v>
          </cell>
          <cell r="M960">
            <v>46.852109932374866</v>
          </cell>
          <cell r="N960">
            <v>35.582109932374806</v>
          </cell>
          <cell r="O960">
            <v>6.569753632708113</v>
          </cell>
          <cell r="P960">
            <v>36.983627515642688</v>
          </cell>
          <cell r="Q960">
            <v>0</v>
          </cell>
          <cell r="R960">
            <v>124.13564351712989</v>
          </cell>
        </row>
        <row r="961">
          <cell r="B961">
            <v>36235</v>
          </cell>
          <cell r="C961">
            <v>212.838067994</v>
          </cell>
          <cell r="D961">
            <v>352.74719772279997</v>
          </cell>
          <cell r="E961">
            <v>-35</v>
          </cell>
          <cell r="F961">
            <v>387.74719772279997</v>
          </cell>
          <cell r="G961">
            <v>-310.42339065516006</v>
          </cell>
          <cell r="H961">
            <v>108.3481174616</v>
          </cell>
          <cell r="L961">
            <v>45.21299050439827</v>
          </cell>
          <cell r="M961">
            <v>47.204857130097665</v>
          </cell>
          <cell r="N961">
            <v>35.969857130097608</v>
          </cell>
          <cell r="O961">
            <v>6.2593302420529531</v>
          </cell>
          <cell r="P961">
            <v>37.09197563310429</v>
          </cell>
          <cell r="Q961">
            <v>0</v>
          </cell>
          <cell r="R961">
            <v>124.53415350965312</v>
          </cell>
        </row>
        <row r="962">
          <cell r="B962">
            <v>36236</v>
          </cell>
          <cell r="C962">
            <v>310.94494861971833</v>
          </cell>
          <cell r="D962">
            <v>331.94123132394367</v>
          </cell>
          <cell r="E962">
            <v>-35</v>
          </cell>
          <cell r="F962">
            <v>366.94123132394367</v>
          </cell>
          <cell r="G962">
            <v>-183.96742940845073</v>
          </cell>
          <cell r="H962">
            <v>147.97380191549294</v>
          </cell>
          <cell r="L962">
            <v>45.523935453017991</v>
          </cell>
          <cell r="M962">
            <v>47.53679836142161</v>
          </cell>
          <cell r="N962">
            <v>36.33679836142155</v>
          </cell>
          <cell r="O962">
            <v>6.0753628126445021</v>
          </cell>
          <cell r="P962">
            <v>37.239949435019781</v>
          </cell>
          <cell r="Q962">
            <v>0</v>
          </cell>
          <cell r="R962">
            <v>125.17604606210382</v>
          </cell>
        </row>
        <row r="963">
          <cell r="B963">
            <v>36237</v>
          </cell>
          <cell r="C963">
            <v>189.33767863040001</v>
          </cell>
          <cell r="D963">
            <v>41.737060644400003</v>
          </cell>
          <cell r="E963">
            <v>-35</v>
          </cell>
          <cell r="F963">
            <v>76.737060644400003</v>
          </cell>
          <cell r="G963">
            <v>-198.61911185653994</v>
          </cell>
          <cell r="H963">
            <v>137.6375319048</v>
          </cell>
          <cell r="L963">
            <v>45.713273131648393</v>
          </cell>
          <cell r="M963">
            <v>47.578535422066011</v>
          </cell>
          <cell r="N963">
            <v>36.413535422065948</v>
          </cell>
          <cell r="O963">
            <v>5.8767437007879622</v>
          </cell>
          <cell r="P963">
            <v>37.377586966924582</v>
          </cell>
          <cell r="Q963">
            <v>0</v>
          </cell>
          <cell r="R963">
            <v>125.38113922142688</v>
          </cell>
        </row>
        <row r="964">
          <cell r="B964">
            <v>36238</v>
          </cell>
          <cell r="C964">
            <v>123.5571747676</v>
          </cell>
          <cell r="D964">
            <v>346.4470631328</v>
          </cell>
          <cell r="E964">
            <v>-35</v>
          </cell>
          <cell r="F964">
            <v>381.4470631328</v>
          </cell>
          <cell r="G964">
            <v>-99.864764400440009</v>
          </cell>
          <cell r="H964">
            <v>139.83104355360001</v>
          </cell>
          <cell r="L964">
            <v>45.83683030641599</v>
          </cell>
          <cell r="M964">
            <v>47.924982485198811</v>
          </cell>
          <cell r="N964">
            <v>36.794982485198751</v>
          </cell>
          <cell r="O964">
            <v>5.7768789363875221</v>
          </cell>
          <cell r="P964">
            <v>37.517418010478181</v>
          </cell>
          <cell r="Q964">
            <v>0</v>
          </cell>
          <cell r="R964">
            <v>125.92610973848045</v>
          </cell>
        </row>
        <row r="965">
          <cell r="B965">
            <v>36239</v>
          </cell>
          <cell r="C965">
            <v>76.386026203599997</v>
          </cell>
          <cell r="D965">
            <v>332.6861494396</v>
          </cell>
          <cell r="E965">
            <v>-35</v>
          </cell>
          <cell r="F965">
            <v>367.6861494396</v>
          </cell>
          <cell r="G965">
            <v>-167.01408342078003</v>
          </cell>
          <cell r="H965">
            <v>140.15758574080002</v>
          </cell>
          <cell r="L965">
            <v>45.913216332619591</v>
          </cell>
          <cell r="M965">
            <v>48.257668634638414</v>
          </cell>
          <cell r="N965">
            <v>37.162668634638351</v>
          </cell>
          <cell r="O965">
            <v>5.6098648529667425</v>
          </cell>
          <cell r="P965">
            <v>37.657575596218983</v>
          </cell>
          <cell r="Q965">
            <v>0</v>
          </cell>
          <cell r="R965">
            <v>126.34332541644366</v>
          </cell>
        </row>
        <row r="966">
          <cell r="B966">
            <v>36240</v>
          </cell>
          <cell r="C966">
            <v>52.136719432400007</v>
          </cell>
          <cell r="D966">
            <v>268.1869687244</v>
          </cell>
          <cell r="E966">
            <v>-35</v>
          </cell>
          <cell r="F966">
            <v>303.1869687244</v>
          </cell>
          <cell r="G966">
            <v>-117.19599098607999</v>
          </cell>
          <cell r="H966">
            <v>140.4912266712</v>
          </cell>
          <cell r="L966">
            <v>45.965353052051988</v>
          </cell>
          <cell r="M966">
            <v>48.525855603362814</v>
          </cell>
          <cell r="N966">
            <v>37.465855603362748</v>
          </cell>
          <cell r="O966">
            <v>5.492668861980663</v>
          </cell>
          <cell r="P966">
            <v>37.798066822890185</v>
          </cell>
          <cell r="Q966">
            <v>0</v>
          </cell>
          <cell r="R966">
            <v>126.72194434028557</v>
          </cell>
        </row>
        <row r="967">
          <cell r="B967">
            <v>36241</v>
          </cell>
          <cell r="C967">
            <v>-24.004400130800001</v>
          </cell>
          <cell r="D967">
            <v>331.62133795960006</v>
          </cell>
          <cell r="E967">
            <v>-35</v>
          </cell>
          <cell r="F967">
            <v>366.62133795960006</v>
          </cell>
          <cell r="G967">
            <v>-87.337789743979997</v>
          </cell>
          <cell r="H967">
            <v>146.97947795600001</v>
          </cell>
          <cell r="L967">
            <v>45.941348651921189</v>
          </cell>
          <cell r="M967">
            <v>48.857476941322417</v>
          </cell>
          <cell r="N967">
            <v>37.832476941322348</v>
          </cell>
          <cell r="O967">
            <v>5.4053310722366827</v>
          </cell>
          <cell r="P967">
            <v>37.945046300846187</v>
          </cell>
          <cell r="Q967">
            <v>0</v>
          </cell>
          <cell r="R967">
            <v>127.12420296632641</v>
          </cell>
        </row>
        <row r="968">
          <cell r="B968">
            <v>36242</v>
          </cell>
          <cell r="C968">
            <v>-34.219491595600005</v>
          </cell>
          <cell r="D968">
            <v>325.20052473520002</v>
          </cell>
          <cell r="E968">
            <v>-35</v>
          </cell>
          <cell r="F968">
            <v>360.20052473520002</v>
          </cell>
          <cell r="G968">
            <v>-123.82479738624001</v>
          </cell>
          <cell r="H968">
            <v>126.88648532840001</v>
          </cell>
          <cell r="L968">
            <v>45.907129160325589</v>
          </cell>
          <cell r="M968">
            <v>49.182677466057619</v>
          </cell>
          <cell r="N968">
            <v>38.192677466057546</v>
          </cell>
          <cell r="O968">
            <v>5.2815062748504431</v>
          </cell>
          <cell r="P968">
            <v>38.071932786174585</v>
          </cell>
          <cell r="Q968">
            <v>0</v>
          </cell>
          <cell r="R968">
            <v>127.45324568740816</v>
          </cell>
        </row>
        <row r="969">
          <cell r="B969">
            <v>36243</v>
          </cell>
          <cell r="C969">
            <v>-32.707459294000003</v>
          </cell>
          <cell r="D969">
            <v>244.87469605560003</v>
          </cell>
          <cell r="E969">
            <v>-35</v>
          </cell>
          <cell r="F969">
            <v>279.8746960556</v>
          </cell>
          <cell r="G969">
            <v>-199.94994477724003</v>
          </cell>
          <cell r="H969">
            <v>144.5268621804</v>
          </cell>
          <cell r="L969">
            <v>45.874421701031586</v>
          </cell>
          <cell r="M969">
            <v>49.427552162113216</v>
          </cell>
          <cell r="N969">
            <v>38.472552162113146</v>
          </cell>
          <cell r="O969">
            <v>5.0815563300732034</v>
          </cell>
          <cell r="P969">
            <v>38.216459648354984</v>
          </cell>
          <cell r="Q969">
            <v>0</v>
          </cell>
          <cell r="R969">
            <v>127.64498984157292</v>
          </cell>
        </row>
        <row r="970">
          <cell r="B970">
            <v>36244</v>
          </cell>
          <cell r="C970">
            <v>-33.136933257599999</v>
          </cell>
          <cell r="D970">
            <v>223.6423551444</v>
          </cell>
          <cell r="E970">
            <v>-35</v>
          </cell>
          <cell r="F970">
            <v>258.64235514439997</v>
          </cell>
          <cell r="G970">
            <v>-169.11619875087999</v>
          </cell>
          <cell r="H970">
            <v>-109.5371569476</v>
          </cell>
          <cell r="L970">
            <v>45.841284767773985</v>
          </cell>
          <cell r="M970">
            <v>49.651194517257615</v>
          </cell>
          <cell r="N970">
            <v>38.731194517257549</v>
          </cell>
          <cell r="O970">
            <v>4.9124401313223238</v>
          </cell>
          <cell r="P970">
            <v>38.106922491407381</v>
          </cell>
          <cell r="Q970">
            <v>0</v>
          </cell>
          <cell r="R970">
            <v>127.59184190776125</v>
          </cell>
        </row>
        <row r="971">
          <cell r="B971">
            <v>36245</v>
          </cell>
          <cell r="C971">
            <v>-27.461488069200001</v>
          </cell>
          <cell r="D971">
            <v>315.1061119048</v>
          </cell>
          <cell r="E971">
            <v>-35</v>
          </cell>
          <cell r="F971">
            <v>350.1061119048</v>
          </cell>
          <cell r="G971">
            <v>108.70997589622002</v>
          </cell>
          <cell r="H971">
            <v>172.82245257560001</v>
          </cell>
          <cell r="L971">
            <v>45.813823279704785</v>
          </cell>
          <cell r="M971">
            <v>49.966300629162411</v>
          </cell>
          <cell r="N971">
            <v>39.081300629162349</v>
          </cell>
          <cell r="O971">
            <v>5.0211501072185438</v>
          </cell>
          <cell r="P971">
            <v>38.279744943982983</v>
          </cell>
          <cell r="Q971">
            <v>0</v>
          </cell>
          <cell r="R971">
            <v>128.19601896006867</v>
          </cell>
        </row>
        <row r="972">
          <cell r="B972">
            <v>36246</v>
          </cell>
          <cell r="C972">
            <v>-15.226804164000001</v>
          </cell>
          <cell r="D972">
            <v>174.17121378360002</v>
          </cell>
          <cell r="E972">
            <v>-35</v>
          </cell>
          <cell r="F972">
            <v>209.17121378360002</v>
          </cell>
          <cell r="G972">
            <v>196.09674696828</v>
          </cell>
          <cell r="H972">
            <v>137.5381495</v>
          </cell>
          <cell r="L972">
            <v>45.798596475540784</v>
          </cell>
          <cell r="M972">
            <v>50.140471842946013</v>
          </cell>
          <cell r="N972">
            <v>39.290471842945948</v>
          </cell>
          <cell r="O972">
            <v>5.2172468541868238</v>
          </cell>
          <cell r="P972">
            <v>38.417283093482986</v>
          </cell>
          <cell r="Q972">
            <v>0</v>
          </cell>
          <cell r="R972">
            <v>128.72359826615656</v>
          </cell>
        </row>
        <row r="973">
          <cell r="B973">
            <v>36247</v>
          </cell>
          <cell r="C973">
            <v>34.322423372000003</v>
          </cell>
          <cell r="D973">
            <v>198.7435133704</v>
          </cell>
          <cell r="E973">
            <v>-35</v>
          </cell>
          <cell r="F973">
            <v>233.7435133704</v>
          </cell>
          <cell r="G973">
            <v>205.86895960702009</v>
          </cell>
          <cell r="H973">
            <v>152.91757664280001</v>
          </cell>
          <cell r="L973">
            <v>45.83291889891278</v>
          </cell>
          <cell r="M973">
            <v>50.339215356316416</v>
          </cell>
          <cell r="N973">
            <v>39.524215356316347</v>
          </cell>
          <cell r="O973">
            <v>5.423115813793844</v>
          </cell>
          <cell r="P973">
            <v>38.570200670125786</v>
          </cell>
          <cell r="Q973">
            <v>0</v>
          </cell>
          <cell r="R973">
            <v>129.35045073914876</v>
          </cell>
        </row>
        <row r="974">
          <cell r="B974">
            <v>36248</v>
          </cell>
          <cell r="C974">
            <v>20.437281672799998</v>
          </cell>
          <cell r="D974">
            <v>238.97918982800002</v>
          </cell>
          <cell r="E974">
            <v>-35</v>
          </cell>
          <cell r="F974">
            <v>273.97918982800002</v>
          </cell>
          <cell r="G974">
            <v>160.90589672497987</v>
          </cell>
          <cell r="H974">
            <v>171.66535743400001</v>
          </cell>
          <cell r="L974">
            <v>45.853356180585578</v>
          </cell>
          <cell r="M974">
            <v>50.578194546144417</v>
          </cell>
          <cell r="N974">
            <v>39.798194546144344</v>
          </cell>
          <cell r="O974">
            <v>5.5840217105188241</v>
          </cell>
          <cell r="P974">
            <v>38.741866027559787</v>
          </cell>
          <cell r="Q974">
            <v>0</v>
          </cell>
          <cell r="R974">
            <v>129.97743846480853</v>
          </cell>
        </row>
        <row r="975">
          <cell r="B975">
            <v>36249</v>
          </cell>
          <cell r="C975">
            <v>32.629373118799997</v>
          </cell>
          <cell r="D975">
            <v>233.28599778160003</v>
          </cell>
          <cell r="E975">
            <v>-35</v>
          </cell>
          <cell r="F975">
            <v>268.28599778160003</v>
          </cell>
          <cell r="G975">
            <v>157.41761033249981</v>
          </cell>
          <cell r="H975">
            <v>178.19975054960003</v>
          </cell>
          <cell r="L975">
            <v>45.88598555370438</v>
          </cell>
          <cell r="M975">
            <v>50.811480543926017</v>
          </cell>
          <cell r="N975">
            <v>40.066480543925941</v>
          </cell>
          <cell r="O975">
            <v>5.7414393208513239</v>
          </cell>
          <cell r="P975">
            <v>38.920065778109389</v>
          </cell>
          <cell r="Q975">
            <v>0</v>
          </cell>
          <cell r="R975">
            <v>130.61397119659102</v>
          </cell>
        </row>
        <row r="976">
          <cell r="B976">
            <v>36250</v>
          </cell>
          <cell r="C976">
            <v>22.836656874399999</v>
          </cell>
          <cell r="D976">
            <v>-143.63242053720001</v>
          </cell>
          <cell r="E976">
            <v>35</v>
          </cell>
          <cell r="F976">
            <v>-108.63242053720001</v>
          </cell>
          <cell r="G976">
            <v>196.82486505830403</v>
          </cell>
          <cell r="H976">
            <v>188.02796051000001</v>
          </cell>
          <cell r="L976">
            <v>45.908822210578776</v>
          </cell>
          <cell r="M976">
            <v>50.667848123388815</v>
          </cell>
          <cell r="N976">
            <v>39.957848123388743</v>
          </cell>
          <cell r="O976">
            <v>5.9382641859096283</v>
          </cell>
          <cell r="P976">
            <v>39.108093738619388</v>
          </cell>
          <cell r="Q976">
            <v>0</v>
          </cell>
          <cell r="R976">
            <v>130.91302825849652</v>
          </cell>
        </row>
        <row r="977">
          <cell r="B977">
            <v>36251</v>
          </cell>
          <cell r="C977">
            <v>0</v>
          </cell>
          <cell r="D977">
            <v>-99.71249635880001</v>
          </cell>
          <cell r="E977">
            <v>35</v>
          </cell>
          <cell r="F977">
            <v>-64.71249635880001</v>
          </cell>
          <cell r="G977">
            <v>584.98187163648004</v>
          </cell>
          <cell r="H977">
            <v>179.87918638479997</v>
          </cell>
          <cell r="L977">
            <v>45.908822210578776</v>
          </cell>
          <cell r="M977">
            <v>50.568135627030017</v>
          </cell>
          <cell r="N977">
            <v>39.893135627029942</v>
          </cell>
          <cell r="O977">
            <v>6.5232460575461086</v>
          </cell>
          <cell r="P977">
            <v>39.28797292500419</v>
          </cell>
          <cell r="Q977">
            <v>0</v>
          </cell>
          <cell r="R977">
            <v>131.613176820159</v>
          </cell>
        </row>
        <row r="978">
          <cell r="B978">
            <v>36252</v>
          </cell>
          <cell r="C978">
            <v>7.9612404988000005</v>
          </cell>
          <cell r="D978">
            <v>-3.2689712435999998</v>
          </cell>
          <cell r="E978">
            <v>35</v>
          </cell>
          <cell r="F978">
            <v>31.731028756400001</v>
          </cell>
          <cell r="G978">
            <v>614.87325950304012</v>
          </cell>
          <cell r="H978">
            <v>26.1091774896</v>
          </cell>
          <cell r="L978">
            <v>45.916783451077578</v>
          </cell>
          <cell r="M978">
            <v>50.564866655786417</v>
          </cell>
          <cell r="N978">
            <v>39.924866655786339</v>
          </cell>
          <cell r="O978">
            <v>7.1381193170491484</v>
          </cell>
          <cell r="P978">
            <v>39.314082102493792</v>
          </cell>
          <cell r="Q978">
            <v>0</v>
          </cell>
          <cell r="R978">
            <v>132.29385152640685</v>
          </cell>
        </row>
        <row r="979">
          <cell r="B979">
            <v>36253</v>
          </cell>
          <cell r="C979">
            <v>10.0056785404</v>
          </cell>
          <cell r="D979">
            <v>-33.804215118400002</v>
          </cell>
          <cell r="E979">
            <v>35</v>
          </cell>
          <cell r="F979">
            <v>1.1957848815999981</v>
          </cell>
          <cell r="G979">
            <v>438.08899834752003</v>
          </cell>
          <cell r="H979">
            <v>158.25938090080001</v>
          </cell>
          <cell r="L979">
            <v>45.92678912961798</v>
          </cell>
          <cell r="M979">
            <v>50.531062440668016</v>
          </cell>
          <cell r="N979">
            <v>39.926062440667941</v>
          </cell>
          <cell r="O979">
            <v>7.5762083153966682</v>
          </cell>
          <cell r="P979">
            <v>39.472341483394594</v>
          </cell>
          <cell r="Q979">
            <v>0</v>
          </cell>
          <cell r="R979">
            <v>132.90140136907718</v>
          </cell>
        </row>
        <row r="980">
          <cell r="B980">
            <v>36254</v>
          </cell>
          <cell r="C980">
            <v>9.8140124740000001</v>
          </cell>
          <cell r="D980">
            <v>-42.329805701600002</v>
          </cell>
          <cell r="E980">
            <v>35</v>
          </cell>
          <cell r="F980">
            <v>-7.3298057016000016</v>
          </cell>
          <cell r="G980">
            <v>432.43271976576</v>
          </cell>
          <cell r="H980">
            <v>181.33549332519996</v>
          </cell>
          <cell r="L980">
            <v>45.936603142091982</v>
          </cell>
          <cell r="M980">
            <v>50.488732634966418</v>
          </cell>
          <cell r="N980">
            <v>39.918732634966339</v>
          </cell>
          <cell r="O980">
            <v>8.0086410351624284</v>
          </cell>
          <cell r="P980">
            <v>39.653676976719794</v>
          </cell>
          <cell r="Q980">
            <v>0</v>
          </cell>
          <cell r="R980">
            <v>133.51765378894055</v>
          </cell>
        </row>
        <row r="981">
          <cell r="B981">
            <v>36255</v>
          </cell>
          <cell r="C981">
            <v>74.174767696800004</v>
          </cell>
          <cell r="D981">
            <v>73.486189606400004</v>
          </cell>
          <cell r="E981">
            <v>-35</v>
          </cell>
          <cell r="F981">
            <v>108.4861896064</v>
          </cell>
          <cell r="G981">
            <v>354.95703648095997</v>
          </cell>
          <cell r="H981">
            <v>-135.55972250360011</v>
          </cell>
          <cell r="L981">
            <v>46.010777909788786</v>
          </cell>
          <cell r="M981">
            <v>50.562218824572817</v>
          </cell>
          <cell r="N981">
            <v>40.027218824572742</v>
          </cell>
          <cell r="O981">
            <v>8.3635980716433878</v>
          </cell>
          <cell r="P981">
            <v>39.518117254216193</v>
          </cell>
          <cell r="Q981">
            <v>0</v>
          </cell>
          <cell r="R981">
            <v>133.91971206022112</v>
          </cell>
        </row>
        <row r="982">
          <cell r="B982">
            <v>36256</v>
          </cell>
          <cell r="C982">
            <v>124.16766668280002</v>
          </cell>
          <cell r="D982">
            <v>60.282527254400009</v>
          </cell>
          <cell r="E982">
            <v>-35</v>
          </cell>
          <cell r="F982">
            <v>95.282527254400009</v>
          </cell>
          <cell r="G982">
            <v>387.85545196704004</v>
          </cell>
          <cell r="H982">
            <v>-48.056632256800036</v>
          </cell>
          <cell r="L982">
            <v>46.134945576471587</v>
          </cell>
          <cell r="M982">
            <v>50.622501351827218</v>
          </cell>
          <cell r="N982">
            <v>40.12250135182714</v>
          </cell>
          <cell r="O982">
            <v>8.7514535236104276</v>
          </cell>
          <cell r="P982">
            <v>39.470060621959391</v>
          </cell>
          <cell r="Q982">
            <v>0</v>
          </cell>
          <cell r="R982">
            <v>134.47896107386853</v>
          </cell>
        </row>
        <row r="983">
          <cell r="B983">
            <v>36257</v>
          </cell>
          <cell r="C983">
            <v>15.496556405600002</v>
          </cell>
          <cell r="D983">
            <v>-92.322704687599995</v>
          </cell>
          <cell r="E983">
            <v>35</v>
          </cell>
          <cell r="F983">
            <v>-57.322704687599995</v>
          </cell>
          <cell r="G983">
            <v>306.92126099519999</v>
          </cell>
          <cell r="H983">
            <v>122.94228953400003</v>
          </cell>
          <cell r="L983">
            <v>46.150442132877188</v>
          </cell>
          <cell r="M983">
            <v>50.530178647139621</v>
          </cell>
          <cell r="N983">
            <v>40.06517864713954</v>
          </cell>
          <cell r="O983">
            <v>9.0583747846056273</v>
          </cell>
          <cell r="P983">
            <v>39.593002911493393</v>
          </cell>
          <cell r="Q983">
            <v>0</v>
          </cell>
          <cell r="R983">
            <v>134.86699847611575</v>
          </cell>
        </row>
        <row r="984">
          <cell r="B984">
            <v>36258</v>
          </cell>
          <cell r="C984">
            <v>-14.0874558804</v>
          </cell>
          <cell r="D984">
            <v>159.77851194560003</v>
          </cell>
          <cell r="E984">
            <v>-35</v>
          </cell>
          <cell r="F984">
            <v>194.77851194560003</v>
          </cell>
          <cell r="G984">
            <v>345.53882393239428</v>
          </cell>
          <cell r="H984">
            <v>-215.665566037031</v>
          </cell>
          <cell r="L984">
            <v>46.136354676996788</v>
          </cell>
          <cell r="M984">
            <v>50.689957159085225</v>
          </cell>
          <cell r="N984">
            <v>40.25995715908514</v>
          </cell>
          <cell r="O984">
            <v>9.4039136085380211</v>
          </cell>
          <cell r="P984">
            <v>39.377337345456361</v>
          </cell>
          <cell r="Q984">
            <v>0</v>
          </cell>
          <cell r="R984">
            <v>135.17756279007631</v>
          </cell>
        </row>
        <row r="985">
          <cell r="B985">
            <v>36259</v>
          </cell>
          <cell r="C985">
            <v>-13.775111179600001</v>
          </cell>
          <cell r="D985">
            <v>-176.31503423000001</v>
          </cell>
          <cell r="E985">
            <v>35</v>
          </cell>
          <cell r="F985">
            <v>-141.31503423000001</v>
          </cell>
          <cell r="G985">
            <v>388.37507996927997</v>
          </cell>
          <cell r="H985">
            <v>96.26960590680001</v>
          </cell>
          <cell r="L985">
            <v>46.12257956581719</v>
          </cell>
          <cell r="M985">
            <v>50.513642124855224</v>
          </cell>
          <cell r="N985">
            <v>40.118642124855143</v>
          </cell>
          <cell r="O985">
            <v>9.7922886885073002</v>
          </cell>
          <cell r="P985">
            <v>39.473606951363159</v>
          </cell>
          <cell r="Q985">
            <v>0</v>
          </cell>
          <cell r="R985">
            <v>135.5071173305428</v>
          </cell>
        </row>
        <row r="986">
          <cell r="B986">
            <v>36260</v>
          </cell>
          <cell r="C986">
            <v>-13.608290714399999</v>
          </cell>
          <cell r="D986">
            <v>-62.2133854048</v>
          </cell>
          <cell r="E986">
            <v>35</v>
          </cell>
          <cell r="F986">
            <v>-27.2133854048</v>
          </cell>
          <cell r="G986">
            <v>407.97612969312001</v>
          </cell>
          <cell r="H986">
            <v>138.83012076240001</v>
          </cell>
          <cell r="L986">
            <v>46.108971275102789</v>
          </cell>
          <cell r="M986">
            <v>50.451428739450421</v>
          </cell>
          <cell r="N986">
            <v>40.091428739450343</v>
          </cell>
          <cell r="O986">
            <v>10.20026481820042</v>
          </cell>
          <cell r="P986">
            <v>39.612437072125559</v>
          </cell>
          <cell r="Q986">
            <v>0</v>
          </cell>
          <cell r="R986">
            <v>136.01310190487914</v>
          </cell>
        </row>
        <row r="987">
          <cell r="B987">
            <v>36261</v>
          </cell>
          <cell r="C987">
            <v>-48.047843349200001</v>
          </cell>
          <cell r="D987">
            <v>-65.446862932400009</v>
          </cell>
          <cell r="E987">
            <v>35</v>
          </cell>
          <cell r="F987">
            <v>-30.446862932400009</v>
          </cell>
          <cell r="G987">
            <v>379.20066425760001</v>
          </cell>
          <cell r="H987">
            <v>130.49442950760005</v>
          </cell>
          <cell r="L987">
            <v>46.060923431753586</v>
          </cell>
          <cell r="M987">
            <v>50.385981876518024</v>
          </cell>
          <cell r="N987">
            <v>40.060981876517943</v>
          </cell>
          <cell r="O987">
            <v>10.579465482458019</v>
          </cell>
          <cell r="P987">
            <v>39.742931501633159</v>
          </cell>
          <cell r="Q987">
            <v>0</v>
          </cell>
          <cell r="R987">
            <v>136.44430229236269</v>
          </cell>
        </row>
        <row r="988">
          <cell r="B988">
            <v>36262</v>
          </cell>
          <cell r="C988">
            <v>-30.794348001600003</v>
          </cell>
          <cell r="D988">
            <v>16.525874169600002</v>
          </cell>
          <cell r="E988">
            <v>-35</v>
          </cell>
          <cell r="F988">
            <v>51.525874169600002</v>
          </cell>
          <cell r="G988">
            <v>547.10013842400008</v>
          </cell>
          <cell r="H988">
            <v>76.310082822000055</v>
          </cell>
          <cell r="L988">
            <v>46.030129083751987</v>
          </cell>
          <cell r="M988">
            <v>50.402507750687626</v>
          </cell>
          <cell r="N988">
            <v>40.112507750687541</v>
          </cell>
          <cell r="O988">
            <v>11.126565620882019</v>
          </cell>
          <cell r="P988">
            <v>39.819241584455156</v>
          </cell>
          <cell r="Q988">
            <v>0</v>
          </cell>
          <cell r="R988">
            <v>137.0884440397767</v>
          </cell>
        </row>
        <row r="989">
          <cell r="B989">
            <v>36263</v>
          </cell>
          <cell r="C989">
            <v>-13.604741342800001</v>
          </cell>
          <cell r="D989">
            <v>-57.329450083200001</v>
          </cell>
          <cell r="E989">
            <v>35</v>
          </cell>
          <cell r="F989">
            <v>-22.329450083200001</v>
          </cell>
          <cell r="G989">
            <v>535.76202578495997</v>
          </cell>
          <cell r="H989">
            <v>-30.299985984400031</v>
          </cell>
          <cell r="L989">
            <v>46.016524342409184</v>
          </cell>
          <cell r="M989">
            <v>50.345178300604424</v>
          </cell>
          <cell r="N989">
            <v>40.090178300604343</v>
          </cell>
          <cell r="O989">
            <v>11.662327646666979</v>
          </cell>
          <cell r="P989">
            <v>39.788941598470757</v>
          </cell>
          <cell r="Q989">
            <v>0</v>
          </cell>
          <cell r="R989">
            <v>137.55797188815126</v>
          </cell>
        </row>
        <row r="990">
          <cell r="B990">
            <v>36264</v>
          </cell>
          <cell r="C990">
            <v>4.3834739260000006</v>
          </cell>
          <cell r="D990">
            <v>-129.50237219760001</v>
          </cell>
          <cell r="E990">
            <v>35</v>
          </cell>
          <cell r="F990">
            <v>-94.50237219760001</v>
          </cell>
          <cell r="G990">
            <v>523.78502625791998</v>
          </cell>
          <cell r="H990">
            <v>-76.124862669200041</v>
          </cell>
          <cell r="L990">
            <v>46.020907816335182</v>
          </cell>
          <cell r="M990">
            <v>50.215675928406824</v>
          </cell>
          <cell r="N990">
            <v>39.99567592840674</v>
          </cell>
          <cell r="O990">
            <v>12.186112672924899</v>
          </cell>
          <cell r="P990">
            <v>39.71281673580156</v>
          </cell>
          <cell r="Q990">
            <v>0</v>
          </cell>
          <cell r="R990">
            <v>137.9155131534684</v>
          </cell>
        </row>
        <row r="991">
          <cell r="B991">
            <v>36265</v>
          </cell>
          <cell r="C991">
            <v>11.1343787092</v>
          </cell>
          <cell r="D991">
            <v>68.541914967599993</v>
          </cell>
          <cell r="E991">
            <v>-35</v>
          </cell>
          <cell r="F991">
            <v>103.54191496759999</v>
          </cell>
          <cell r="G991">
            <v>573.99301716288005</v>
          </cell>
          <cell r="H991">
            <v>142.15994917199998</v>
          </cell>
          <cell r="L991">
            <v>46.032042195044383</v>
          </cell>
          <cell r="M991">
            <v>50.284217843374421</v>
          </cell>
          <cell r="N991">
            <v>40.09921784337434</v>
          </cell>
          <cell r="O991">
            <v>12.76010569008778</v>
          </cell>
          <cell r="P991">
            <v>39.854976684973558</v>
          </cell>
          <cell r="Q991">
            <v>0</v>
          </cell>
          <cell r="R991">
            <v>138.74634241348008</v>
          </cell>
        </row>
        <row r="992">
          <cell r="B992">
            <v>36266</v>
          </cell>
          <cell r="C992">
            <v>10.7439478332</v>
          </cell>
          <cell r="D992">
            <v>19.7806479268</v>
          </cell>
          <cell r="E992">
            <v>-35</v>
          </cell>
          <cell r="F992">
            <v>54.7806479268</v>
          </cell>
          <cell r="G992">
            <v>479.378128296</v>
          </cell>
          <cell r="H992">
            <v>199.73733741839999</v>
          </cell>
          <cell r="L992">
            <v>46.042786142877581</v>
          </cell>
          <cell r="M992">
            <v>50.303998491301222</v>
          </cell>
          <cell r="N992">
            <v>40.153998491301138</v>
          </cell>
          <cell r="O992">
            <v>13.23948381838378</v>
          </cell>
          <cell r="P992">
            <v>40.054714022391956</v>
          </cell>
          <cell r="Q992">
            <v>0</v>
          </cell>
          <cell r="R992">
            <v>139.49098247495445</v>
          </cell>
        </row>
        <row r="993">
          <cell r="B993">
            <v>36267</v>
          </cell>
          <cell r="C993">
            <v>10.325121984399999</v>
          </cell>
          <cell r="D993">
            <v>89.142467734000007</v>
          </cell>
          <cell r="E993">
            <v>-35</v>
          </cell>
          <cell r="F993">
            <v>124.14246773400001</v>
          </cell>
          <cell r="G993">
            <v>648.83648646912002</v>
          </cell>
          <cell r="H993">
            <v>121.17909579560001</v>
          </cell>
          <cell r="L993">
            <v>46.053111264861982</v>
          </cell>
          <cell r="M993">
            <v>50.393140959035222</v>
          </cell>
          <cell r="N993">
            <v>40.278140959035142</v>
          </cell>
          <cell r="O993">
            <v>13.8883203048529</v>
          </cell>
          <cell r="P993">
            <v>40.175893118187552</v>
          </cell>
          <cell r="Q993">
            <v>0</v>
          </cell>
          <cell r="R993">
            <v>140.39546564693757</v>
          </cell>
        </row>
        <row r="994">
          <cell r="B994">
            <v>36268</v>
          </cell>
          <cell r="C994">
            <v>57.794417762800002</v>
          </cell>
          <cell r="D994">
            <v>144.22161622280001</v>
          </cell>
          <cell r="E994">
            <v>-35</v>
          </cell>
          <cell r="F994">
            <v>179.22161622280001</v>
          </cell>
          <cell r="G994">
            <v>647.13278810112001</v>
          </cell>
          <cell r="H994">
            <v>161.34530430560005</v>
          </cell>
          <cell r="L994">
            <v>46.110905682624782</v>
          </cell>
          <cell r="M994">
            <v>50.537362575258022</v>
          </cell>
          <cell r="N994">
            <v>40.457362575257939</v>
          </cell>
          <cell r="O994">
            <v>14.53545309295402</v>
          </cell>
          <cell r="P994">
            <v>40.337238422493151</v>
          </cell>
          <cell r="Q994">
            <v>0</v>
          </cell>
          <cell r="R994">
            <v>141.44095977332989</v>
          </cell>
        </row>
        <row r="995">
          <cell r="B995">
            <v>36269</v>
          </cell>
          <cell r="C995">
            <v>15.7556605324</v>
          </cell>
          <cell r="D995">
            <v>138.638454696</v>
          </cell>
          <cell r="E995">
            <v>-35</v>
          </cell>
          <cell r="F995">
            <v>173.638454696</v>
          </cell>
          <cell r="G995">
            <v>79.451973391680013</v>
          </cell>
          <cell r="H995">
            <v>134.50089585839996</v>
          </cell>
          <cell r="L995">
            <v>46.126661343157181</v>
          </cell>
          <cell r="M995">
            <v>50.676001029954023</v>
          </cell>
          <cell r="N995">
            <v>40.631001029953936</v>
          </cell>
          <cell r="O995">
            <v>14.614905066345701</v>
          </cell>
          <cell r="P995">
            <v>40.471739318351553</v>
          </cell>
          <cell r="Q995">
            <v>0</v>
          </cell>
          <cell r="R995">
            <v>141.84430675780837</v>
          </cell>
        </row>
        <row r="996">
          <cell r="B996">
            <v>36270</v>
          </cell>
          <cell r="C996">
            <v>10.7474972048</v>
          </cell>
          <cell r="D996">
            <v>67.445159143200001</v>
          </cell>
          <cell r="E996">
            <v>-35</v>
          </cell>
          <cell r="F996">
            <v>102.4451591432</v>
          </cell>
          <cell r="G996">
            <v>8.5184918400000004E-2</v>
          </cell>
          <cell r="H996">
            <v>111.77184993600004</v>
          </cell>
          <cell r="L996">
            <v>46.137408840361978</v>
          </cell>
          <cell r="M996">
            <v>50.74344618909722</v>
          </cell>
          <cell r="N996">
            <v>40.733446189097137</v>
          </cell>
          <cell r="O996">
            <v>14.6149902512641</v>
          </cell>
          <cell r="P996">
            <v>40.583511168287551</v>
          </cell>
          <cell r="Q996">
            <v>0</v>
          </cell>
          <cell r="R996">
            <v>142.06935644901077</v>
          </cell>
        </row>
        <row r="997">
          <cell r="B997">
            <v>36271</v>
          </cell>
          <cell r="C997">
            <v>-18.669694616000001</v>
          </cell>
          <cell r="D997">
            <v>171.51983319839999</v>
          </cell>
          <cell r="E997">
            <v>-35</v>
          </cell>
          <cell r="F997">
            <v>206.51983319839999</v>
          </cell>
          <cell r="G997">
            <v>0.57073895328000002</v>
          </cell>
          <cell r="H997">
            <v>109.91205352039997</v>
          </cell>
          <cell r="L997">
            <v>46.118739145745977</v>
          </cell>
          <cell r="M997">
            <v>50.914966022295623</v>
          </cell>
          <cell r="N997">
            <v>40.939966022295536</v>
          </cell>
          <cell r="O997">
            <v>14.61556099021738</v>
          </cell>
          <cell r="P997">
            <v>40.693423221807947</v>
          </cell>
          <cell r="Q997">
            <v>0</v>
          </cell>
          <cell r="R997">
            <v>142.36768938006685</v>
          </cell>
        </row>
        <row r="998">
          <cell r="B998">
            <v>36272</v>
          </cell>
          <cell r="C998">
            <v>-12.710299699600002</v>
          </cell>
          <cell r="D998">
            <v>170.74607018960003</v>
          </cell>
          <cell r="E998">
            <v>-35</v>
          </cell>
          <cell r="F998">
            <v>205.74607018960003</v>
          </cell>
          <cell r="G998">
            <v>341.71078166976002</v>
          </cell>
          <cell r="H998">
            <v>20.584737147599931</v>
          </cell>
          <cell r="L998">
            <v>46.106028846046378</v>
          </cell>
          <cell r="M998">
            <v>51.085712092485224</v>
          </cell>
          <cell r="N998">
            <v>41.145712092485134</v>
          </cell>
          <cell r="O998">
            <v>14.957271771887141</v>
          </cell>
          <cell r="P998">
            <v>40.714007958955548</v>
          </cell>
          <cell r="Q998">
            <v>0</v>
          </cell>
          <cell r="R998">
            <v>142.92302066937418</v>
          </cell>
        </row>
        <row r="999">
          <cell r="B999">
            <v>36273</v>
          </cell>
          <cell r="C999">
            <v>-19.96521525</v>
          </cell>
          <cell r="D999">
            <v>95.520688499199991</v>
          </cell>
          <cell r="E999">
            <v>-35</v>
          </cell>
          <cell r="F999">
            <v>130.52068849919999</v>
          </cell>
          <cell r="G999">
            <v>258.84289305023998</v>
          </cell>
          <cell r="H999">
            <v>79.591108758400011</v>
          </cell>
          <cell r="L999">
            <v>46.086063630796382</v>
          </cell>
          <cell r="M999">
            <v>51.181232780984423</v>
          </cell>
          <cell r="N999">
            <v>41.276232780984337</v>
          </cell>
          <cell r="O999">
            <v>15.216114664937381</v>
          </cell>
          <cell r="P999">
            <v>40.793599067713949</v>
          </cell>
          <cell r="Q999">
            <v>0</v>
          </cell>
          <cell r="R999">
            <v>143.37201014443204</v>
          </cell>
        </row>
        <row r="1000">
          <cell r="B1000">
            <v>36274</v>
          </cell>
          <cell r="C1000">
            <v>-19.869382216799998</v>
          </cell>
          <cell r="D1000">
            <v>186.70759427480002</v>
          </cell>
          <cell r="E1000">
            <v>-35</v>
          </cell>
          <cell r="F1000">
            <v>221.70759427480002</v>
          </cell>
          <cell r="G1000">
            <v>180.24276884256</v>
          </cell>
          <cell r="H1000">
            <v>136.06161091440001</v>
          </cell>
          <cell r="L1000">
            <v>46.066194248579585</v>
          </cell>
          <cell r="M1000">
            <v>51.367940375259224</v>
          </cell>
          <cell r="N1000">
            <v>41.497940375259134</v>
          </cell>
          <cell r="O1000">
            <v>15.39635743377994</v>
          </cell>
          <cell r="P1000">
            <v>40.929660678628352</v>
          </cell>
          <cell r="Q1000">
            <v>0</v>
          </cell>
          <cell r="R1000">
            <v>143.89015273624702</v>
          </cell>
        </row>
        <row r="1001">
          <cell r="B1001">
            <v>36275</v>
          </cell>
          <cell r="C1001">
            <v>9.1218850119999999</v>
          </cell>
          <cell r="D1001">
            <v>156.65506493760003</v>
          </cell>
          <cell r="E1001">
            <v>-35</v>
          </cell>
          <cell r="F1001">
            <v>191.65506493760003</v>
          </cell>
          <cell r="G1001">
            <v>174.05834376671999</v>
          </cell>
          <cell r="H1001">
            <v>100.69874014759989</v>
          </cell>
          <cell r="L1001">
            <v>46.075316133591585</v>
          </cell>
          <cell r="M1001">
            <v>51.524595440196826</v>
          </cell>
          <cell r="N1001">
            <v>41.689595440196733</v>
          </cell>
          <cell r="O1001">
            <v>15.570415777546661</v>
          </cell>
          <cell r="P1001">
            <v>41.030359418775951</v>
          </cell>
          <cell r="Q1001">
            <v>0</v>
          </cell>
          <cell r="R1001">
            <v>144.36568677011093</v>
          </cell>
        </row>
        <row r="1002">
          <cell r="B1002">
            <v>36276</v>
          </cell>
          <cell r="C1002">
            <v>43.547240160400008</v>
          </cell>
          <cell r="D1002">
            <v>245.59521849039999</v>
          </cell>
          <cell r="E1002">
            <v>-35</v>
          </cell>
          <cell r="F1002">
            <v>280.59521849039999</v>
          </cell>
          <cell r="G1002">
            <v>193.21051202495994</v>
          </cell>
          <cell r="H1002">
            <v>25.3531613388</v>
          </cell>
          <cell r="L1002">
            <v>46.118863373751985</v>
          </cell>
          <cell r="M1002">
            <v>51.770190658687227</v>
          </cell>
          <cell r="N1002">
            <v>41.97019065868713</v>
          </cell>
          <cell r="O1002">
            <v>15.76362628957162</v>
          </cell>
          <cell r="P1002">
            <v>41.055712580114751</v>
          </cell>
          <cell r="Q1002">
            <v>0</v>
          </cell>
          <cell r="R1002">
            <v>144.90839290212548</v>
          </cell>
        </row>
        <row r="1003">
          <cell r="B1003">
            <v>36277</v>
          </cell>
          <cell r="C1003">
            <v>52.360329843200006</v>
          </cell>
          <cell r="D1003">
            <v>-353.41093021200004</v>
          </cell>
          <cell r="E1003">
            <v>35</v>
          </cell>
          <cell r="F1003">
            <v>-318.41093021200004</v>
          </cell>
          <cell r="G1003">
            <v>159.63651528192003</v>
          </cell>
          <cell r="H1003">
            <v>34.535385668000004</v>
          </cell>
          <cell r="L1003">
            <v>46.171223703595182</v>
          </cell>
          <cell r="M1003">
            <v>51.416779728475227</v>
          </cell>
          <cell r="N1003">
            <v>41.651779728475127</v>
          </cell>
          <cell r="O1003">
            <v>15.92326280485354</v>
          </cell>
          <cell r="P1003">
            <v>41.090247965782751</v>
          </cell>
          <cell r="Q1003">
            <v>0</v>
          </cell>
          <cell r="R1003">
            <v>144.83651420270661</v>
          </cell>
        </row>
        <row r="1004">
          <cell r="B1004">
            <v>36278</v>
          </cell>
          <cell r="C1004">
            <v>19.862283473600002</v>
          </cell>
          <cell r="D1004">
            <v>-433.23984686760002</v>
          </cell>
          <cell r="E1004">
            <v>35</v>
          </cell>
          <cell r="F1004">
            <v>-398.23984686760002</v>
          </cell>
          <cell r="G1004">
            <v>389.7061521455999</v>
          </cell>
          <cell r="H1004">
            <v>0</v>
          </cell>
          <cell r="L1004">
            <v>46.191085987068782</v>
          </cell>
          <cell r="M1004">
            <v>50.983539881607626</v>
          </cell>
          <cell r="N1004">
            <v>41.25353988160753</v>
          </cell>
          <cell r="O1004">
            <v>16.312968956999139</v>
          </cell>
          <cell r="P1004">
            <v>41.090247965782751</v>
          </cell>
          <cell r="Q1004">
            <v>0</v>
          </cell>
          <cell r="R1004">
            <v>144.84784279145822</v>
          </cell>
        </row>
        <row r="1005">
          <cell r="B1005">
            <v>36279</v>
          </cell>
          <cell r="C1005">
            <v>99.052313241199997</v>
          </cell>
          <cell r="D1005">
            <v>-17.974017782400001</v>
          </cell>
          <cell r="E1005">
            <v>35</v>
          </cell>
          <cell r="F1005">
            <v>17.025982217599999</v>
          </cell>
          <cell r="G1005">
            <v>410.35278891647999</v>
          </cell>
          <cell r="H1005">
            <v>85.94137582599997</v>
          </cell>
          <cell r="L1005">
            <v>46.290138300309984</v>
          </cell>
          <cell r="M1005">
            <v>50.965565863825226</v>
          </cell>
          <cell r="N1005">
            <v>41.270565863825134</v>
          </cell>
          <cell r="O1005">
            <v>16.723321745915619</v>
          </cell>
          <cell r="P1005">
            <v>41.176189341608755</v>
          </cell>
          <cell r="Q1005">
            <v>0</v>
          </cell>
          <cell r="R1005">
            <v>145.46021525165949</v>
          </cell>
        </row>
        <row r="1006">
          <cell r="B1006">
            <v>36280</v>
          </cell>
          <cell r="C1006">
            <v>85.206214629599998</v>
          </cell>
          <cell r="D1006">
            <v>70.274008308400013</v>
          </cell>
          <cell r="E1006">
            <v>-35</v>
          </cell>
          <cell r="F1006">
            <v>105.27400830840001</v>
          </cell>
          <cell r="G1006">
            <v>242.01887166623999</v>
          </cell>
          <cell r="H1006">
            <v>99.478237833199998</v>
          </cell>
          <cell r="L1006">
            <v>46.375344514939584</v>
          </cell>
          <cell r="M1006">
            <v>51.035839872133629</v>
          </cell>
          <cell r="N1006">
            <v>41.375839872133533</v>
          </cell>
          <cell r="O1006">
            <v>16.965340617581859</v>
          </cell>
          <cell r="P1006">
            <v>41.275667579441958</v>
          </cell>
          <cell r="Q1006">
            <v>0</v>
          </cell>
          <cell r="R1006">
            <v>145.99219258409693</v>
          </cell>
        </row>
        <row r="1007">
          <cell r="B1007">
            <v>36281</v>
          </cell>
          <cell r="C1007">
            <v>132.4518999972</v>
          </cell>
          <cell r="D1007">
            <v>-153.99303623760002</v>
          </cell>
          <cell r="E1007">
            <v>35</v>
          </cell>
          <cell r="F1007">
            <v>-118.99303623760002</v>
          </cell>
          <cell r="G1007">
            <v>172.55908920287999</v>
          </cell>
          <cell r="H1007">
            <v>108.0286740176</v>
          </cell>
          <cell r="L1007">
            <v>46.507796414936784</v>
          </cell>
          <cell r="M1007">
            <v>50.881846835896027</v>
          </cell>
          <cell r="N1007">
            <v>41.256846835895935</v>
          </cell>
          <cell r="O1007">
            <v>17.13789970678474</v>
          </cell>
          <cell r="P1007">
            <v>41.383696253459561</v>
          </cell>
          <cell r="Q1007">
            <v>0</v>
          </cell>
          <cell r="R1007">
            <v>146.28623921107703</v>
          </cell>
        </row>
        <row r="1008">
          <cell r="B1008">
            <v>36282</v>
          </cell>
          <cell r="C1008">
            <v>430.29386843960003</v>
          </cell>
          <cell r="D1008">
            <v>91.8825826092</v>
          </cell>
          <cell r="E1008">
            <v>-35</v>
          </cell>
          <cell r="F1008">
            <v>126.8825826092</v>
          </cell>
          <cell r="G1008">
            <v>166.57058943935999</v>
          </cell>
          <cell r="H1008">
            <v>114.41913668479985</v>
          </cell>
          <cell r="L1008">
            <v>46.938090283376383</v>
          </cell>
          <cell r="M1008">
            <v>50.973729418505229</v>
          </cell>
          <cell r="N1008">
            <v>41.383729418505133</v>
          </cell>
          <cell r="O1008">
            <v>17.3044702962241</v>
          </cell>
          <cell r="P1008">
            <v>41.498115390144363</v>
          </cell>
          <cell r="Q1008">
            <v>0</v>
          </cell>
          <cell r="R1008">
            <v>147.12440538824995</v>
          </cell>
        </row>
        <row r="1009">
          <cell r="B1009">
            <v>36283</v>
          </cell>
          <cell r="C1009">
            <v>425.67968535960006</v>
          </cell>
          <cell r="D1009">
            <v>-42.407891876800001</v>
          </cell>
          <cell r="E1009">
            <v>35</v>
          </cell>
          <cell r="F1009">
            <v>-7.4078918768000008</v>
          </cell>
          <cell r="G1009">
            <v>166.26755959584</v>
          </cell>
          <cell r="H1009">
            <v>80.450056685600003</v>
          </cell>
          <cell r="L1009">
            <v>47.36376996873598</v>
          </cell>
          <cell r="M1009">
            <v>50.93132152662843</v>
          </cell>
          <cell r="N1009">
            <v>41.376321526628331</v>
          </cell>
          <cell r="O1009">
            <v>17.470737855819941</v>
          </cell>
          <cell r="P1009">
            <v>41.578565446829963</v>
          </cell>
          <cell r="Q1009">
            <v>0</v>
          </cell>
          <cell r="R1009">
            <v>147.78939479801423</v>
          </cell>
        </row>
        <row r="1010">
          <cell r="B1010">
            <v>36284</v>
          </cell>
          <cell r="C1010">
            <v>70.061046012400013</v>
          </cell>
          <cell r="D1010">
            <v>-360.90365365960002</v>
          </cell>
          <cell r="E1010">
            <v>35</v>
          </cell>
          <cell r="F1010">
            <v>-325.90365365960002</v>
          </cell>
          <cell r="G1010">
            <v>182.06638490399996</v>
          </cell>
          <cell r="H1010">
            <v>6.9816139371999997</v>
          </cell>
          <cell r="L1010">
            <v>47.433831014748378</v>
          </cell>
          <cell r="M1010">
            <v>50.570417872968832</v>
          </cell>
          <cell r="N1010">
            <v>41.05041787296873</v>
          </cell>
          <cell r="O1010">
            <v>17.652804240723942</v>
          </cell>
          <cell r="P1010">
            <v>41.585547060767162</v>
          </cell>
          <cell r="Q1010">
            <v>0</v>
          </cell>
          <cell r="R1010">
            <v>147.72260018920821</v>
          </cell>
        </row>
        <row r="1011">
          <cell r="B1011">
            <v>36285</v>
          </cell>
          <cell r="C1011">
            <v>-52.622983341599998</v>
          </cell>
          <cell r="D1011">
            <v>-252.47035127960001</v>
          </cell>
          <cell r="E1011">
            <v>35</v>
          </cell>
          <cell r="F1011">
            <v>-217.47035127960001</v>
          </cell>
          <cell r="G1011">
            <v>133.1866199184</v>
          </cell>
          <cell r="H1011">
            <v>-0.40109034479999539</v>
          </cell>
          <cell r="L1011">
            <v>47.381208031406779</v>
          </cell>
          <cell r="M1011">
            <v>50.317947521689234</v>
          </cell>
          <cell r="N1011">
            <v>40.832947521689128</v>
          </cell>
          <cell r="O1011">
            <v>17.785990860642343</v>
          </cell>
          <cell r="P1011">
            <v>41.58514597042236</v>
          </cell>
          <cell r="Q1011">
            <v>0</v>
          </cell>
          <cell r="R1011">
            <v>147.5852923841606</v>
          </cell>
        </row>
        <row r="1012">
          <cell r="B1012">
            <v>36286</v>
          </cell>
          <cell r="C1012">
            <v>200.41526739400001</v>
          </cell>
          <cell r="D1012">
            <v>-281.61069211560005</v>
          </cell>
          <cell r="E1012">
            <v>35</v>
          </cell>
          <cell r="F1012">
            <v>-246.61069211560005</v>
          </cell>
          <cell r="G1012">
            <v>121.38014130528018</v>
          </cell>
          <cell r="H1012">
            <v>-146.37963415560003</v>
          </cell>
          <cell r="L1012">
            <v>47.581623298800778</v>
          </cell>
          <cell r="M1012">
            <v>50.036336829573635</v>
          </cell>
          <cell r="N1012">
            <v>40.586336829573526</v>
          </cell>
          <cell r="O1012">
            <v>17.907371001947624</v>
          </cell>
          <cell r="P1012">
            <v>41.43876633626676</v>
          </cell>
          <cell r="Q1012">
            <v>0</v>
          </cell>
          <cell r="R1012">
            <v>147.51409746658868</v>
          </cell>
        </row>
        <row r="1013">
          <cell r="B1013">
            <v>36287</v>
          </cell>
          <cell r="C1013">
            <v>368.478012654</v>
          </cell>
          <cell r="D1013">
            <v>144.0547957576</v>
          </cell>
          <cell r="E1013">
            <v>-35</v>
          </cell>
          <cell r="F1013">
            <v>179.0547957576</v>
          </cell>
          <cell r="G1013">
            <v>156.24617732928002</v>
          </cell>
          <cell r="H1013">
            <v>-133.63739011160001</v>
          </cell>
          <cell r="L1013">
            <v>47.95010131145478</v>
          </cell>
          <cell r="M1013">
            <v>50.180391625331232</v>
          </cell>
          <cell r="N1013">
            <v>40.765391625331127</v>
          </cell>
          <cell r="O1013">
            <v>18.063617179276903</v>
          </cell>
          <cell r="P1013">
            <v>41.305128946155158</v>
          </cell>
          <cell r="Q1013">
            <v>0</v>
          </cell>
          <cell r="R1013">
            <v>148.08423906221796</v>
          </cell>
        </row>
        <row r="1014">
          <cell r="B1014">
            <v>36288</v>
          </cell>
          <cell r="C1014">
            <v>375.16857812000001</v>
          </cell>
          <cell r="D1014">
            <v>182.54773075960003</v>
          </cell>
          <cell r="E1014">
            <v>-35</v>
          </cell>
          <cell r="F1014">
            <v>217.54773075960003</v>
          </cell>
          <cell r="G1014">
            <v>121.26924983423999</v>
          </cell>
          <cell r="H1014">
            <v>-14.243628230800001</v>
          </cell>
          <cell r="L1014">
            <v>48.325269889574777</v>
          </cell>
          <cell r="M1014">
            <v>50.362939356090834</v>
          </cell>
          <cell r="N1014">
            <v>40.982939356090725</v>
          </cell>
          <cell r="O1014">
            <v>18.184886429111142</v>
          </cell>
          <cell r="P1014">
            <v>41.290885317924356</v>
          </cell>
          <cell r="Q1014">
            <v>0</v>
          </cell>
          <cell r="R1014">
            <v>148.783980992701</v>
          </cell>
        </row>
        <row r="1015">
          <cell r="B1015">
            <v>36289</v>
          </cell>
          <cell r="C1015">
            <v>179.96378823480001</v>
          </cell>
          <cell r="D1015">
            <v>139.0714780312</v>
          </cell>
          <cell r="E1015">
            <v>-35</v>
          </cell>
          <cell r="F1015">
            <v>174.0714780312</v>
          </cell>
          <cell r="G1015">
            <v>149.7011184393599</v>
          </cell>
          <cell r="H1015">
            <v>-22.410732282400001</v>
          </cell>
          <cell r="L1015">
            <v>48.505233677809578</v>
          </cell>
          <cell r="M1015">
            <v>50.502010834122032</v>
          </cell>
          <cell r="N1015">
            <v>41.157010834121927</v>
          </cell>
          <cell r="O1015">
            <v>18.334587547550502</v>
          </cell>
          <cell r="P1015">
            <v>41.268474585641954</v>
          </cell>
          <cell r="Q1015">
            <v>0</v>
          </cell>
          <cell r="R1015">
            <v>149.26530664512396</v>
          </cell>
        </row>
        <row r="1016">
          <cell r="B1016">
            <v>36290</v>
          </cell>
          <cell r="C1016">
            <v>95.424855466000011</v>
          </cell>
          <cell r="D1016">
            <v>-265.1167622904</v>
          </cell>
          <cell r="E1016">
            <v>35</v>
          </cell>
          <cell r="F1016">
            <v>-230.1167622904</v>
          </cell>
          <cell r="G1016">
            <v>241.14213126432008</v>
          </cell>
          <cell r="H1016">
            <v>-88.783981202400014</v>
          </cell>
          <cell r="L1016">
            <v>48.600658533275578</v>
          </cell>
          <cell r="M1016">
            <v>50.236894071831635</v>
          </cell>
          <cell r="N1016">
            <v>40.926894071831526</v>
          </cell>
          <cell r="O1016">
            <v>18.57572967881482</v>
          </cell>
          <cell r="P1016">
            <v>41.179690604439557</v>
          </cell>
          <cell r="Q1016">
            <v>0</v>
          </cell>
          <cell r="R1016">
            <v>149.28297288836148</v>
          </cell>
        </row>
        <row r="1017">
          <cell r="B1017">
            <v>36291</v>
          </cell>
          <cell r="C1017">
            <v>42.780575894800002</v>
          </cell>
          <cell r="D1017">
            <v>-395.06990468120006</v>
          </cell>
          <cell r="E1017">
            <v>35</v>
          </cell>
          <cell r="F1017">
            <v>-360.06990468120006</v>
          </cell>
          <cell r="G1017">
            <v>0.96698082624010184</v>
          </cell>
          <cell r="H1017">
            <v>-0.1135798912</v>
          </cell>
          <cell r="L1017">
            <v>48.64343910917038</v>
          </cell>
          <cell r="M1017">
            <v>49.841824167150435</v>
          </cell>
          <cell r="N1017">
            <v>40.56682416715033</v>
          </cell>
          <cell r="O1017">
            <v>18.576696659641062</v>
          </cell>
          <cell r="P1017">
            <v>41.179577024548358</v>
          </cell>
          <cell r="Q1017">
            <v>0</v>
          </cell>
          <cell r="R1017">
            <v>148.96653696051013</v>
          </cell>
        </row>
        <row r="1018">
          <cell r="B1018">
            <v>36292</v>
          </cell>
          <cell r="C1018">
            <v>211.26924574680001</v>
          </cell>
          <cell r="D1018">
            <v>-57.545961750800004</v>
          </cell>
          <cell r="E1018">
            <v>35</v>
          </cell>
          <cell r="F1018">
            <v>-22.545961750800004</v>
          </cell>
          <cell r="G1018">
            <v>3.0641184095999527</v>
          </cell>
          <cell r="H1018">
            <v>0</v>
          </cell>
          <cell r="L1018">
            <v>48.854708354917179</v>
          </cell>
          <cell r="M1018">
            <v>49.784278205399637</v>
          </cell>
          <cell r="N1018">
            <v>40.544278205399529</v>
          </cell>
          <cell r="O1018">
            <v>18.579760778050662</v>
          </cell>
          <cell r="P1018">
            <v>41.179577024548358</v>
          </cell>
          <cell r="Q1018">
            <v>0</v>
          </cell>
          <cell r="R1018">
            <v>149.15832436291572</v>
          </cell>
        </row>
        <row r="1019">
          <cell r="B1019">
            <v>36293</v>
          </cell>
          <cell r="C1019">
            <v>130.2335427472</v>
          </cell>
          <cell r="D1019">
            <v>-304.59287322560004</v>
          </cell>
          <cell r="E1019">
            <v>35</v>
          </cell>
          <cell r="F1019">
            <v>-269.59287322560004</v>
          </cell>
          <cell r="G1019">
            <v>108.86239314816024</v>
          </cell>
          <cell r="H1019">
            <v>0</v>
          </cell>
          <cell r="L1019">
            <v>48.984941897664378</v>
          </cell>
          <cell r="M1019">
            <v>49.479685332174036</v>
          </cell>
          <cell r="N1019">
            <v>40.274685332173931</v>
          </cell>
          <cell r="O1019">
            <v>18.688623171198824</v>
          </cell>
          <cell r="P1019">
            <v>41.179577024548358</v>
          </cell>
          <cell r="Q1019">
            <v>0</v>
          </cell>
          <cell r="R1019">
            <v>149.12782742558551</v>
          </cell>
        </row>
        <row r="1020">
          <cell r="B1020">
            <v>36294</v>
          </cell>
          <cell r="C1020">
            <v>216.51521697160001</v>
          </cell>
          <cell r="D1020">
            <v>-193.41945597040001</v>
          </cell>
          <cell r="E1020">
            <v>35</v>
          </cell>
          <cell r="F1020">
            <v>-158.41945597040001</v>
          </cell>
          <cell r="G1020">
            <v>376.29585854016</v>
          </cell>
          <cell r="H1020">
            <v>92.578259442800004</v>
          </cell>
          <cell r="L1020">
            <v>49.201457114635978</v>
          </cell>
          <cell r="M1020">
            <v>49.286265876203636</v>
          </cell>
          <cell r="N1020">
            <v>40.116265876203528</v>
          </cell>
          <cell r="O1020">
            <v>19.064919029738984</v>
          </cell>
          <cell r="P1020">
            <v>41.272155283991161</v>
          </cell>
          <cell r="Q1020">
            <v>0</v>
          </cell>
          <cell r="R1020">
            <v>149.65479730456966</v>
          </cell>
        </row>
        <row r="1021">
          <cell r="B1021">
            <v>36295</v>
          </cell>
          <cell r="C1021">
            <v>222.11967472800001</v>
          </cell>
          <cell r="D1021">
            <v>-305.09688399279997</v>
          </cell>
          <cell r="E1021">
            <v>35</v>
          </cell>
          <cell r="F1021">
            <v>-270.09688399279997</v>
          </cell>
          <cell r="G1021">
            <v>279.12542212128</v>
          </cell>
          <cell r="H1021">
            <v>110.4103023612</v>
          </cell>
          <cell r="L1021">
            <v>49.423576789363977</v>
          </cell>
          <cell r="M1021">
            <v>48.981168992210833</v>
          </cell>
          <cell r="N1021">
            <v>39.846168992210728</v>
          </cell>
          <cell r="O1021">
            <v>19.344044451860263</v>
          </cell>
          <cell r="P1021">
            <v>41.382565586352364</v>
          </cell>
          <cell r="Q1021">
            <v>0</v>
          </cell>
          <cell r="R1021">
            <v>149.99635581978734</v>
          </cell>
        </row>
        <row r="1022">
          <cell r="B1022">
            <v>36296</v>
          </cell>
          <cell r="C1022">
            <v>409.21769987879998</v>
          </cell>
          <cell r="D1022">
            <v>-228.68956155960004</v>
          </cell>
          <cell r="E1022">
            <v>35</v>
          </cell>
          <cell r="F1022">
            <v>-193.68956155960004</v>
          </cell>
          <cell r="G1022">
            <v>212.36535911328031</v>
          </cell>
          <cell r="H1022">
            <v>88.986295383599995</v>
          </cell>
          <cell r="L1022">
            <v>49.832794489242779</v>
          </cell>
          <cell r="M1022">
            <v>48.752479430651235</v>
          </cell>
          <cell r="N1022">
            <v>39.652479430651127</v>
          </cell>
          <cell r="O1022">
            <v>19.556409810973545</v>
          </cell>
          <cell r="P1022">
            <v>41.471551881735962</v>
          </cell>
          <cell r="Q1022">
            <v>0</v>
          </cell>
          <cell r="R1022">
            <v>150.51323561260341</v>
          </cell>
        </row>
        <row r="1023">
          <cell r="B1023">
            <v>36297</v>
          </cell>
          <cell r="C1023">
            <v>562.28435012880004</v>
          </cell>
          <cell r="D1023">
            <v>-197.76033743720001</v>
          </cell>
          <cell r="E1023">
            <v>35</v>
          </cell>
          <cell r="F1023">
            <v>-162.76033743720001</v>
          </cell>
          <cell r="G1023">
            <v>213.70340479007999</v>
          </cell>
          <cell r="H1023">
            <v>56.432901979200082</v>
          </cell>
          <cell r="L1023">
            <v>50.395078839371578</v>
          </cell>
          <cell r="M1023">
            <v>48.554719093214032</v>
          </cell>
          <cell r="N1023">
            <v>39.489719093213928</v>
          </cell>
          <cell r="O1023">
            <v>19.770113215763626</v>
          </cell>
          <cell r="P1023">
            <v>41.527984783715162</v>
          </cell>
          <cell r="Q1023">
            <v>0</v>
          </cell>
          <cell r="R1023">
            <v>151.1828959320643</v>
          </cell>
        </row>
        <row r="1024">
          <cell r="B1024">
            <v>36298</v>
          </cell>
          <cell r="C1024">
            <v>537.14060171439996</v>
          </cell>
          <cell r="D1024">
            <v>-124.64683184880001</v>
          </cell>
          <cell r="E1024">
            <v>35</v>
          </cell>
          <cell r="F1024">
            <v>-89.646831848800005</v>
          </cell>
          <cell r="G1024">
            <v>104.55596884416001</v>
          </cell>
          <cell r="H1024">
            <v>-5.8756884000014616E-2</v>
          </cell>
          <cell r="L1024">
            <v>50.932219441085977</v>
          </cell>
          <cell r="M1024">
            <v>48.430072261365233</v>
          </cell>
          <cell r="N1024">
            <v>39.400072261365125</v>
          </cell>
          <cell r="O1024">
            <v>19.874669184607786</v>
          </cell>
          <cell r="P1024">
            <v>41.52792602683116</v>
          </cell>
          <cell r="Q1024">
            <v>0</v>
          </cell>
          <cell r="R1024">
            <v>151.73488691389005</v>
          </cell>
        </row>
        <row r="1025">
          <cell r="B1025">
            <v>36299</v>
          </cell>
          <cell r="C1025">
            <v>294.27130061279996</v>
          </cell>
          <cell r="D1025">
            <v>-256.47759181600003</v>
          </cell>
          <cell r="E1025">
            <v>35</v>
          </cell>
          <cell r="F1025">
            <v>-221.47759181600003</v>
          </cell>
          <cell r="G1025">
            <v>288.12487662144025</v>
          </cell>
          <cell r="H1025">
            <v>-78.845740722400009</v>
          </cell>
          <cell r="L1025">
            <v>51.226490741698775</v>
          </cell>
          <cell r="M1025">
            <v>48.173594669549232</v>
          </cell>
          <cell r="N1025">
            <v>39.178594669549128</v>
          </cell>
          <cell r="O1025">
            <v>20.162794061229228</v>
          </cell>
          <cell r="P1025">
            <v>41.44908028610876</v>
          </cell>
          <cell r="Q1025">
            <v>0</v>
          </cell>
          <cell r="R1025">
            <v>152.0169597585859</v>
          </cell>
        </row>
        <row r="1026">
          <cell r="B1026">
            <v>36300</v>
          </cell>
          <cell r="C1026">
            <v>-117.2321945764</v>
          </cell>
          <cell r="D1026">
            <v>-261.712914926</v>
          </cell>
          <cell r="E1026">
            <v>35</v>
          </cell>
          <cell r="F1026">
            <v>-226.712914926</v>
          </cell>
          <cell r="G1026">
            <v>258.25678048223938</v>
          </cell>
          <cell r="H1026">
            <v>-98.6618823652</v>
          </cell>
          <cell r="L1026">
            <v>51.109258547122373</v>
          </cell>
          <cell r="M1026">
            <v>47.911881754623231</v>
          </cell>
          <cell r="N1026">
            <v>38.95188175462313</v>
          </cell>
          <cell r="O1026">
            <v>20.421050841711466</v>
          </cell>
          <cell r="P1026">
            <v>41.350418403743561</v>
          </cell>
          <cell r="Q1026">
            <v>0</v>
          </cell>
          <cell r="R1026">
            <v>151.83260954720052</v>
          </cell>
        </row>
        <row r="1027">
          <cell r="B1027">
            <v>36301</v>
          </cell>
          <cell r="C1027">
            <v>256.49888804560004</v>
          </cell>
          <cell r="D1027">
            <v>75.519979533200001</v>
          </cell>
          <cell r="E1027">
            <v>-35</v>
          </cell>
          <cell r="F1027">
            <v>110.5199795332</v>
          </cell>
          <cell r="G1027">
            <v>237.22296076032001</v>
          </cell>
          <cell r="H1027">
            <v>117.17540463080002</v>
          </cell>
          <cell r="L1027">
            <v>51.365757435167971</v>
          </cell>
          <cell r="M1027">
            <v>47.987401734156428</v>
          </cell>
          <cell r="N1027">
            <v>39.062401734156332</v>
          </cell>
          <cell r="O1027">
            <v>20.658273802471786</v>
          </cell>
          <cell r="P1027">
            <v>41.46759380837436</v>
          </cell>
          <cell r="Q1027">
            <v>0</v>
          </cell>
          <cell r="R1027">
            <v>152.55402678017043</v>
          </cell>
        </row>
        <row r="1028">
          <cell r="B1028">
            <v>36302</v>
          </cell>
          <cell r="C1028">
            <v>564.15486896200002</v>
          </cell>
          <cell r="D1028">
            <v>122.7053255836</v>
          </cell>
          <cell r="E1028">
            <v>-35</v>
          </cell>
          <cell r="F1028">
            <v>157.7053255836</v>
          </cell>
          <cell r="G1028">
            <v>216.69339542592002</v>
          </cell>
          <cell r="H1028">
            <v>107.7624711476</v>
          </cell>
          <cell r="L1028">
            <v>51.929912304129971</v>
          </cell>
          <cell r="M1028">
            <v>48.110107059740031</v>
          </cell>
          <cell r="N1028">
            <v>39.220107059739931</v>
          </cell>
          <cell r="O1028">
            <v>20.874967197897707</v>
          </cell>
          <cell r="P1028">
            <v>41.575356279521962</v>
          </cell>
          <cell r="Q1028">
            <v>0</v>
          </cell>
          <cell r="R1028">
            <v>153.60034284128957</v>
          </cell>
        </row>
        <row r="1029">
          <cell r="B1029">
            <v>36303</v>
          </cell>
          <cell r="C1029">
            <v>503.00274566560006</v>
          </cell>
          <cell r="D1029">
            <v>294.349386788</v>
          </cell>
          <cell r="E1029">
            <v>-35</v>
          </cell>
          <cell r="F1029">
            <v>329.349386788</v>
          </cell>
          <cell r="G1029">
            <v>192.19193431680026</v>
          </cell>
          <cell r="H1029">
            <v>100.56789491440001</v>
          </cell>
          <cell r="L1029">
            <v>52.432915049795568</v>
          </cell>
          <cell r="M1029">
            <v>48.40445644652803</v>
          </cell>
          <cell r="N1029">
            <v>39.549456446527934</v>
          </cell>
          <cell r="O1029">
            <v>21.067159132214506</v>
          </cell>
          <cell r="P1029">
            <v>41.675924174436361</v>
          </cell>
          <cell r="Q1029">
            <v>0</v>
          </cell>
          <cell r="R1029">
            <v>154.72545480297435</v>
          </cell>
        </row>
        <row r="1030">
          <cell r="B1030">
            <v>36304</v>
          </cell>
          <cell r="C1030">
            <v>309.13961824520004</v>
          </cell>
          <cell r="D1030">
            <v>294.76466326520006</v>
          </cell>
          <cell r="E1030">
            <v>-35</v>
          </cell>
          <cell r="F1030">
            <v>329.76466326520006</v>
          </cell>
          <cell r="G1030">
            <v>223.0136903894396</v>
          </cell>
          <cell r="H1030">
            <v>84.173347493999998</v>
          </cell>
          <cell r="L1030">
            <v>52.742054668040765</v>
          </cell>
          <cell r="M1030">
            <v>48.699221109793228</v>
          </cell>
          <cell r="N1030">
            <v>39.879221109793136</v>
          </cell>
          <cell r="O1030">
            <v>21.290172822603946</v>
          </cell>
          <cell r="P1030">
            <v>41.760097521930362</v>
          </cell>
          <cell r="Q1030">
            <v>0</v>
          </cell>
          <cell r="R1030">
            <v>155.67154612236823</v>
          </cell>
        </row>
        <row r="1031">
          <cell r="B1031">
            <v>36305</v>
          </cell>
          <cell r="C1031">
            <v>357.261998398</v>
          </cell>
          <cell r="D1031">
            <v>-158.96570584919999</v>
          </cell>
          <cell r="E1031">
            <v>35</v>
          </cell>
          <cell r="F1031">
            <v>-123.96570584919999</v>
          </cell>
          <cell r="G1031">
            <v>144.47075354976005</v>
          </cell>
          <cell r="H1031">
            <v>0.50756013880000006</v>
          </cell>
          <cell r="L1031">
            <v>53.099316666438767</v>
          </cell>
          <cell r="M1031">
            <v>48.54025540394403</v>
          </cell>
          <cell r="N1031">
            <v>39.755255403943934</v>
          </cell>
          <cell r="O1031">
            <v>21.434643576153707</v>
          </cell>
          <cell r="P1031">
            <v>41.760605082069162</v>
          </cell>
          <cell r="Q1031">
            <v>0</v>
          </cell>
          <cell r="R1031">
            <v>156.04982072860557</v>
          </cell>
        </row>
        <row r="1032">
          <cell r="B1032">
            <v>36306</v>
          </cell>
          <cell r="C1032">
            <v>195.16574679760001</v>
          </cell>
          <cell r="D1032">
            <v>-394.19320989600004</v>
          </cell>
          <cell r="E1032">
            <v>35</v>
          </cell>
          <cell r="F1032">
            <v>-359.19320989600004</v>
          </cell>
          <cell r="G1032">
            <v>148.8659114361601</v>
          </cell>
          <cell r="H1032">
            <v>0</v>
          </cell>
          <cell r="L1032">
            <v>53.294482413236366</v>
          </cell>
          <cell r="M1032">
            <v>48.146062194048028</v>
          </cell>
          <cell r="N1032">
            <v>39.396062194047936</v>
          </cell>
          <cell r="O1032">
            <v>21.583509487589868</v>
          </cell>
          <cell r="P1032">
            <v>41.760605082069162</v>
          </cell>
          <cell r="Q1032">
            <v>0</v>
          </cell>
          <cell r="R1032">
            <v>156.03465917694331</v>
          </cell>
        </row>
        <row r="1033">
          <cell r="B1033">
            <v>36307</v>
          </cell>
          <cell r="C1033">
            <v>397.85971075879996</v>
          </cell>
          <cell r="D1033">
            <v>-207.13777720440001</v>
          </cell>
          <cell r="E1033">
            <v>35</v>
          </cell>
          <cell r="F1033">
            <v>-172.13777720440001</v>
          </cell>
          <cell r="G1033">
            <v>192.66735946944021</v>
          </cell>
          <cell r="H1033">
            <v>0</v>
          </cell>
          <cell r="L1033">
            <v>53.692342123995168</v>
          </cell>
          <cell r="M1033">
            <v>47.938924416843626</v>
          </cell>
          <cell r="N1033">
            <v>39.223924416843538</v>
          </cell>
          <cell r="O1033">
            <v>21.776176847059308</v>
          </cell>
          <cell r="P1033">
            <v>41.760605082069162</v>
          </cell>
          <cell r="Q1033">
            <v>0</v>
          </cell>
          <cell r="R1033">
            <v>156.45304846996717</v>
          </cell>
        </row>
        <row r="1034">
          <cell r="B1034">
            <v>36308</v>
          </cell>
          <cell r="C1034">
            <v>613.6757015252</v>
          </cell>
          <cell r="D1034">
            <v>33.016254623200005</v>
          </cell>
          <cell r="E1034">
            <v>-35</v>
          </cell>
          <cell r="F1034">
            <v>68.016254623200012</v>
          </cell>
          <cell r="G1034">
            <v>202.00751549376002</v>
          </cell>
          <cell r="H1034">
            <v>181.14217960600001</v>
          </cell>
          <cell r="L1034">
            <v>54.306017825520371</v>
          </cell>
          <cell r="M1034">
            <v>47.971940671466825</v>
          </cell>
          <cell r="N1034">
            <v>39.29194067146674</v>
          </cell>
          <cell r="O1034">
            <v>21.978184362553069</v>
          </cell>
          <cell r="P1034">
            <v>41.941747261675161</v>
          </cell>
          <cell r="Q1034">
            <v>0</v>
          </cell>
          <cell r="R1034">
            <v>157.51789012121532</v>
          </cell>
        </row>
        <row r="1035">
          <cell r="B1035">
            <v>36309</v>
          </cell>
          <cell r="C1035">
            <v>610.02694752040009</v>
          </cell>
          <cell r="D1035">
            <v>274.77460241400001</v>
          </cell>
          <cell r="E1035">
            <v>-35</v>
          </cell>
          <cell r="F1035">
            <v>309.77460241400001</v>
          </cell>
          <cell r="G1035">
            <v>262.19917883519997</v>
          </cell>
          <cell r="H1035">
            <v>193.95186171039998</v>
          </cell>
          <cell r="L1035">
            <v>54.916044773040774</v>
          </cell>
          <cell r="M1035">
            <v>48.246715273880824</v>
          </cell>
          <cell r="N1035">
            <v>39.601715273880743</v>
          </cell>
          <cell r="O1035">
            <v>22.240383541388269</v>
          </cell>
          <cell r="P1035">
            <v>42.135699123385564</v>
          </cell>
          <cell r="Q1035">
            <v>0</v>
          </cell>
          <cell r="R1035">
            <v>158.89384271169536</v>
          </cell>
        </row>
        <row r="1036">
          <cell r="B1036">
            <v>36310</v>
          </cell>
          <cell r="C1036">
            <v>510.44222853920007</v>
          </cell>
          <cell r="D1036">
            <v>-88.507130217600007</v>
          </cell>
          <cell r="E1036">
            <v>35</v>
          </cell>
          <cell r="F1036">
            <v>-53.507130217600007</v>
          </cell>
          <cell r="G1036">
            <v>198.37121668799992</v>
          </cell>
          <cell r="H1036">
            <v>183.41022805840001</v>
          </cell>
          <cell r="L1036">
            <v>55.426487001579972</v>
          </cell>
          <cell r="M1036">
            <v>48.158208143663224</v>
          </cell>
          <cell r="N1036">
            <v>39.548208143663139</v>
          </cell>
          <cell r="O1036">
            <v>22.438754758076268</v>
          </cell>
          <cell r="P1036">
            <v>42.319109351443963</v>
          </cell>
          <cell r="Q1036">
            <v>0</v>
          </cell>
          <cell r="R1036">
            <v>159.73255925476334</v>
          </cell>
        </row>
        <row r="1037">
          <cell r="B1037">
            <v>36311</v>
          </cell>
          <cell r="C1037">
            <v>328.51563780960004</v>
          </cell>
          <cell r="D1037">
            <v>-169.90841849200001</v>
          </cell>
          <cell r="E1037">
            <v>35</v>
          </cell>
          <cell r="F1037">
            <v>-134.90841849200001</v>
          </cell>
          <cell r="G1037">
            <v>248.10107484</v>
          </cell>
          <cell r="H1037">
            <v>105.01880690080002</v>
          </cell>
          <cell r="L1037">
            <v>55.755002639389573</v>
          </cell>
          <cell r="M1037">
            <v>47.988299725171224</v>
          </cell>
          <cell r="N1037">
            <v>39.413299725171136</v>
          </cell>
          <cell r="O1037">
            <v>22.686855832916269</v>
          </cell>
          <cell r="P1037">
            <v>42.424128158344764</v>
          </cell>
          <cell r="Q1037">
            <v>0</v>
          </cell>
          <cell r="R1037">
            <v>160.27928635582174</v>
          </cell>
        </row>
        <row r="1038">
          <cell r="B1038">
            <v>36312</v>
          </cell>
          <cell r="C1038">
            <v>68.70518606120001</v>
          </cell>
          <cell r="D1038">
            <v>-286.57626298400004</v>
          </cell>
          <cell r="E1038">
            <v>35</v>
          </cell>
          <cell r="F1038">
            <v>-251.57626298400004</v>
          </cell>
          <cell r="G1038">
            <v>100.49058461472021</v>
          </cell>
          <cell r="H1038">
            <v>3.5493716000000002E-2</v>
          </cell>
          <cell r="L1038">
            <v>55.823707825450775</v>
          </cell>
          <cell r="M1038">
            <v>47.701723462187225</v>
          </cell>
          <cell r="N1038">
            <v>39.161723462187133</v>
          </cell>
          <cell r="O1038">
            <v>22.787346417530991</v>
          </cell>
          <cell r="P1038">
            <v>42.424163652060763</v>
          </cell>
          <cell r="Q1038">
            <v>0</v>
          </cell>
          <cell r="R1038">
            <v>160.19694135722966</v>
          </cell>
        </row>
        <row r="1039">
          <cell r="B1039">
            <v>36313</v>
          </cell>
          <cell r="C1039">
            <v>199.95029971439999</v>
          </cell>
          <cell r="D1039">
            <v>-232.72164769720001</v>
          </cell>
          <cell r="E1039">
            <v>35</v>
          </cell>
          <cell r="F1039">
            <v>-197.72164769720001</v>
          </cell>
          <cell r="G1039">
            <v>250.98884357375999</v>
          </cell>
          <cell r="H1039">
            <v>4.1926631603999907</v>
          </cell>
          <cell r="L1039">
            <v>56.023658125165177</v>
          </cell>
          <cell r="M1039">
            <v>47.469001814490028</v>
          </cell>
          <cell r="N1039">
            <v>38.964001814489933</v>
          </cell>
          <cell r="O1039">
            <v>23.038335261104752</v>
          </cell>
          <cell r="P1039">
            <v>42.428356315221166</v>
          </cell>
          <cell r="Q1039">
            <v>0</v>
          </cell>
          <cell r="R1039">
            <v>160.45435151598105</v>
          </cell>
        </row>
        <row r="1040">
          <cell r="B1040">
            <v>36314</v>
          </cell>
          <cell r="C1040">
            <v>398.65831936879999</v>
          </cell>
          <cell r="D1040">
            <v>277.95483936760002</v>
          </cell>
          <cell r="E1040">
            <v>-35</v>
          </cell>
          <cell r="F1040">
            <v>312.95483936760002</v>
          </cell>
          <cell r="G1040">
            <v>194.88070410527982</v>
          </cell>
          <cell r="H1040">
            <v>156.18654788640001</v>
          </cell>
          <cell r="L1040">
            <v>56.422316444533976</v>
          </cell>
          <cell r="M1040">
            <v>47.74695665385763</v>
          </cell>
          <cell r="N1040">
            <v>39.276956653857532</v>
          </cell>
          <cell r="O1040">
            <v>23.233215965210032</v>
          </cell>
          <cell r="P1040">
            <v>42.584542863107565</v>
          </cell>
          <cell r="Q1040">
            <v>0</v>
          </cell>
          <cell r="R1040">
            <v>161.51703192670911</v>
          </cell>
        </row>
        <row r="1041">
          <cell r="B1041">
            <v>36315</v>
          </cell>
          <cell r="C1041">
            <v>82.895573718000009</v>
          </cell>
          <cell r="D1041">
            <v>-159.73591948640001</v>
          </cell>
          <cell r="E1041">
            <v>35</v>
          </cell>
          <cell r="F1041">
            <v>-124.73591948640001</v>
          </cell>
          <cell r="G1041">
            <v>152.22544918080001</v>
          </cell>
          <cell r="H1041">
            <v>-108.58947473040001</v>
          </cell>
          <cell r="L1041">
            <v>56.505212018251974</v>
          </cell>
          <cell r="M1041">
            <v>47.587220734371229</v>
          </cell>
          <cell r="N1041">
            <v>39.152220734371134</v>
          </cell>
          <cell r="O1041">
            <v>23.385441414390833</v>
          </cell>
          <cell r="P1041">
            <v>42.475953388377164</v>
          </cell>
          <cell r="Q1041">
            <v>0</v>
          </cell>
          <cell r="R1041">
            <v>161.51882755539111</v>
          </cell>
        </row>
        <row r="1042">
          <cell r="B1042">
            <v>36316</v>
          </cell>
          <cell r="C1042">
            <v>-116.39099350719999</v>
          </cell>
          <cell r="D1042">
            <v>-155.00460714360003</v>
          </cell>
          <cell r="E1042">
            <v>35</v>
          </cell>
          <cell r="F1042">
            <v>-120.00460714360003</v>
          </cell>
          <cell r="G1042">
            <v>116.44778345280001</v>
          </cell>
          <cell r="H1042">
            <v>-117.12216405680002</v>
          </cell>
          <cell r="L1042">
            <v>56.388821024744772</v>
          </cell>
          <cell r="M1042">
            <v>47.432216127227626</v>
          </cell>
          <cell r="N1042">
            <v>39.032216127227535</v>
          </cell>
          <cell r="O1042">
            <v>23.501889197843632</v>
          </cell>
          <cell r="P1042">
            <v>42.358831224320362</v>
          </cell>
          <cell r="Q1042">
            <v>0</v>
          </cell>
          <cell r="R1042">
            <v>161.28175757413632</v>
          </cell>
        </row>
        <row r="1043">
          <cell r="B1043">
            <v>36317</v>
          </cell>
          <cell r="C1043">
            <v>-124.36288212080001</v>
          </cell>
          <cell r="D1043">
            <v>-143.891524664</v>
          </cell>
          <cell r="E1043">
            <v>35</v>
          </cell>
          <cell r="F1043">
            <v>-108.891524664</v>
          </cell>
          <cell r="G1043">
            <v>153.91548090240002</v>
          </cell>
          <cell r="H1043">
            <v>-135.87704359119999</v>
          </cell>
          <cell r="L1043">
            <v>56.264458142623972</v>
          </cell>
          <cell r="M1043">
            <v>47.288324602563627</v>
          </cell>
          <cell r="N1043">
            <v>38.923324602563532</v>
          </cell>
          <cell r="O1043">
            <v>23.65580467874603</v>
          </cell>
          <cell r="P1043">
            <v>42.222954180729161</v>
          </cell>
          <cell r="Q1043">
            <v>0</v>
          </cell>
          <cell r="R1043">
            <v>161.06654160466269</v>
          </cell>
        </row>
        <row r="1044">
          <cell r="B1044">
            <v>36318</v>
          </cell>
          <cell r="C1044">
            <v>189.323481144</v>
          </cell>
          <cell r="D1044">
            <v>-230.5210373052</v>
          </cell>
          <cell r="E1044">
            <v>35</v>
          </cell>
          <cell r="F1044">
            <v>-195.5210373052</v>
          </cell>
          <cell r="G1044">
            <v>237.45993899040016</v>
          </cell>
          <cell r="H1044">
            <v>-114.74408508480001</v>
          </cell>
          <cell r="L1044">
            <v>56.453781623767973</v>
          </cell>
          <cell r="M1044">
            <v>47.057803565258425</v>
          </cell>
          <cell r="N1044">
            <v>38.727803565258334</v>
          </cell>
          <cell r="O1044">
            <v>23.893264617736431</v>
          </cell>
          <cell r="P1044">
            <v>42.10821009564436</v>
          </cell>
          <cell r="Q1044">
            <v>0</v>
          </cell>
          <cell r="R1044">
            <v>161.18305990240711</v>
          </cell>
        </row>
        <row r="1045">
          <cell r="B1045">
            <v>36319</v>
          </cell>
          <cell r="C1045">
            <v>96.496765689200004</v>
          </cell>
          <cell r="D1045">
            <v>-325.29280839680001</v>
          </cell>
          <cell r="E1045">
            <v>35</v>
          </cell>
          <cell r="F1045">
            <v>-290.29280839680001</v>
          </cell>
          <cell r="G1045">
            <v>184.04589972096011</v>
          </cell>
          <cell r="H1045">
            <v>-168.8897488428</v>
          </cell>
          <cell r="L1045">
            <v>56.550278389457176</v>
          </cell>
          <cell r="M1045">
            <v>46.732510756861622</v>
          </cell>
          <cell r="N1045">
            <v>38.437510756861535</v>
          </cell>
          <cell r="O1045">
            <v>24.077310517457391</v>
          </cell>
          <cell r="P1045">
            <v>41.939320346801559</v>
          </cell>
          <cell r="Q1045">
            <v>0</v>
          </cell>
          <cell r="R1045">
            <v>161.00442001057766</v>
          </cell>
        </row>
        <row r="1046">
          <cell r="B1046">
            <v>36320</v>
          </cell>
          <cell r="C1046">
            <v>7.6205008251999997</v>
          </cell>
          <cell r="D1046">
            <v>-246.82685043560002</v>
          </cell>
          <cell r="E1046">
            <v>35</v>
          </cell>
          <cell r="F1046">
            <v>-211.82685043560002</v>
          </cell>
          <cell r="G1046">
            <v>148.03840759008003</v>
          </cell>
          <cell r="H1046">
            <v>-120.47632021880001</v>
          </cell>
          <cell r="L1046">
            <v>56.557898890282374</v>
          </cell>
          <cell r="M1046">
            <v>46.485683906426019</v>
          </cell>
          <cell r="N1046">
            <v>38.225683906425935</v>
          </cell>
          <cell r="O1046">
            <v>24.22534892504747</v>
          </cell>
          <cell r="P1046">
            <v>41.818844026582759</v>
          </cell>
          <cell r="Q1046">
            <v>0</v>
          </cell>
          <cell r="R1046">
            <v>160.82777574833855</v>
          </cell>
        </row>
        <row r="1047">
          <cell r="B1047">
            <v>36321</v>
          </cell>
          <cell r="C1047">
            <v>-99.219133706400001</v>
          </cell>
          <cell r="D1047">
            <v>-46.241213204799998</v>
          </cell>
          <cell r="E1047">
            <v>35</v>
          </cell>
          <cell r="F1047">
            <v>-11.241213204799998</v>
          </cell>
          <cell r="G1047">
            <v>191.0614045564802</v>
          </cell>
          <cell r="H1047">
            <v>-111.14857165400001</v>
          </cell>
          <cell r="L1047">
            <v>56.458679756575975</v>
          </cell>
          <cell r="M1047">
            <v>46.439442693221217</v>
          </cell>
          <cell r="N1047">
            <v>38.214442693221137</v>
          </cell>
          <cell r="O1047">
            <v>24.416410329603949</v>
          </cell>
          <cell r="P1047">
            <v>41.707695454928761</v>
          </cell>
          <cell r="Q1047">
            <v>0</v>
          </cell>
          <cell r="R1047">
            <v>160.79722823432982</v>
          </cell>
        </row>
        <row r="1048">
          <cell r="B1048">
            <v>36322</v>
          </cell>
          <cell r="C1048">
            <v>11.4786677544</v>
          </cell>
          <cell r="D1048">
            <v>187.07317954960001</v>
          </cell>
          <cell r="E1048">
            <v>-35</v>
          </cell>
          <cell r="F1048">
            <v>222.07317954960001</v>
          </cell>
          <cell r="G1048">
            <v>0</v>
          </cell>
          <cell r="H1048">
            <v>-19.982962108000002</v>
          </cell>
          <cell r="L1048">
            <v>56.470158424330378</v>
          </cell>
          <cell r="M1048">
            <v>46.626515872770817</v>
          </cell>
          <cell r="N1048">
            <v>38.436515872770734</v>
          </cell>
          <cell r="O1048">
            <v>24.416410329603949</v>
          </cell>
          <cell r="P1048">
            <v>41.687712492820758</v>
          </cell>
          <cell r="Q1048">
            <v>0</v>
          </cell>
          <cell r="R1048">
            <v>161.01079711952582</v>
          </cell>
        </row>
        <row r="1049">
          <cell r="B1049">
            <v>36323</v>
          </cell>
          <cell r="C1049">
            <v>207.63113985680002</v>
          </cell>
          <cell r="D1049">
            <v>269.8729202344</v>
          </cell>
          <cell r="E1049">
            <v>-35</v>
          </cell>
          <cell r="F1049">
            <v>304.8729202344</v>
          </cell>
          <cell r="G1049">
            <v>103.26967657631999</v>
          </cell>
          <cell r="H1049">
            <v>0</v>
          </cell>
          <cell r="L1049">
            <v>56.677789564187179</v>
          </cell>
          <cell r="M1049">
            <v>46.896388793005215</v>
          </cell>
          <cell r="N1049">
            <v>38.741388793005136</v>
          </cell>
          <cell r="O1049">
            <v>24.51968000618027</v>
          </cell>
          <cell r="P1049">
            <v>41.687712492820758</v>
          </cell>
          <cell r="Q1049">
            <v>0</v>
          </cell>
          <cell r="R1049">
            <v>161.62657085619335</v>
          </cell>
        </row>
        <row r="1050">
          <cell r="B1050">
            <v>36324</v>
          </cell>
          <cell r="C1050">
            <v>289.10341556320003</v>
          </cell>
          <cell r="D1050">
            <v>280.96825585599998</v>
          </cell>
          <cell r="E1050">
            <v>-35</v>
          </cell>
          <cell r="F1050">
            <v>315.96825585599998</v>
          </cell>
          <cell r="G1050">
            <v>89.270970025920036</v>
          </cell>
          <cell r="H1050">
            <v>51.732091070000003</v>
          </cell>
          <cell r="L1050">
            <v>56.966892979750376</v>
          </cell>
          <cell r="M1050">
            <v>47.177357048861218</v>
          </cell>
          <cell r="N1050">
            <v>39.057357048861135</v>
          </cell>
          <cell r="O1050">
            <v>24.608950976206192</v>
          </cell>
          <cell r="P1050">
            <v>41.739444583890759</v>
          </cell>
          <cell r="Q1050">
            <v>0</v>
          </cell>
          <cell r="R1050">
            <v>162.37264558870845</v>
          </cell>
        </row>
        <row r="1051">
          <cell r="B1051">
            <v>36325</v>
          </cell>
          <cell r="C1051">
            <v>457.05613030360001</v>
          </cell>
          <cell r="D1051">
            <v>299.5243705808</v>
          </cell>
          <cell r="E1051">
            <v>-35</v>
          </cell>
          <cell r="F1051">
            <v>334.5243705808</v>
          </cell>
          <cell r="G1051">
            <v>91.422605247359797</v>
          </cell>
          <cell r="H1051">
            <v>181.3267469292</v>
          </cell>
          <cell r="L1051">
            <v>57.423949110053975</v>
          </cell>
          <cell r="M1051">
            <v>47.476881419442016</v>
          </cell>
          <cell r="N1051">
            <v>39.391881419441937</v>
          </cell>
          <cell r="O1051">
            <v>24.700373581453551</v>
          </cell>
          <cell r="P1051">
            <v>41.92077133081996</v>
          </cell>
          <cell r="Q1051">
            <v>0</v>
          </cell>
          <cell r="R1051">
            <v>163.43697544176942</v>
          </cell>
        </row>
        <row r="1052">
          <cell r="B1052">
            <v>36326</v>
          </cell>
          <cell r="C1052">
            <v>227.0249062792</v>
          </cell>
          <cell r="D1052">
            <v>192.59955113080002</v>
          </cell>
          <cell r="E1052">
            <v>-35</v>
          </cell>
          <cell r="F1052">
            <v>227.59955113080002</v>
          </cell>
          <cell r="G1052">
            <v>48.603155001599873</v>
          </cell>
          <cell r="H1052">
            <v>0.124228006</v>
          </cell>
          <cell r="L1052">
            <v>57.650974016333173</v>
          </cell>
          <cell r="M1052">
            <v>47.669480970572813</v>
          </cell>
          <cell r="N1052">
            <v>39.619480970572738</v>
          </cell>
          <cell r="O1052">
            <v>24.748976736455152</v>
          </cell>
          <cell r="P1052">
            <v>41.920895558825961</v>
          </cell>
          <cell r="Q1052">
            <v>0</v>
          </cell>
          <cell r="R1052">
            <v>163.94032728218701</v>
          </cell>
        </row>
        <row r="1053">
          <cell r="B1053">
            <v>36327</v>
          </cell>
          <cell r="C1053">
            <v>-57.734078445599998</v>
          </cell>
          <cell r="D1053">
            <v>-175.22537714880002</v>
          </cell>
          <cell r="E1053">
            <v>35</v>
          </cell>
          <cell r="F1053">
            <v>-140.22537714880002</v>
          </cell>
          <cell r="G1053">
            <v>2.3026934265600243</v>
          </cell>
          <cell r="H1053">
            <v>0</v>
          </cell>
          <cell r="L1053">
            <v>57.593239937887574</v>
          </cell>
          <cell r="M1053">
            <v>47.494255593424015</v>
          </cell>
          <cell r="N1053">
            <v>39.479255593423936</v>
          </cell>
          <cell r="O1053">
            <v>24.751279429881713</v>
          </cell>
          <cell r="P1053">
            <v>41.920895558825961</v>
          </cell>
          <cell r="Q1053">
            <v>0</v>
          </cell>
          <cell r="R1053">
            <v>163.74467052001921</v>
          </cell>
        </row>
        <row r="1054">
          <cell r="B1054">
            <v>36328</v>
          </cell>
          <cell r="C1054">
            <v>-169.58187630480001</v>
          </cell>
          <cell r="D1054">
            <v>-121.27492882880001</v>
          </cell>
          <cell r="E1054">
            <v>35</v>
          </cell>
          <cell r="F1054">
            <v>-86.274928828800014</v>
          </cell>
          <cell r="G1054">
            <v>54.856332320640178</v>
          </cell>
          <cell r="H1054">
            <v>0</v>
          </cell>
          <cell r="L1054">
            <v>57.423658061582778</v>
          </cell>
          <cell r="M1054">
            <v>47.372980664595218</v>
          </cell>
          <cell r="N1054">
            <v>39.392980664595136</v>
          </cell>
          <cell r="O1054">
            <v>24.806135762202352</v>
          </cell>
          <cell r="P1054">
            <v>41.920895558825961</v>
          </cell>
          <cell r="Q1054">
            <v>0</v>
          </cell>
          <cell r="R1054">
            <v>163.54367004720621</v>
          </cell>
        </row>
        <row r="1055">
          <cell r="B1055">
            <v>36329</v>
          </cell>
          <cell r="C1055">
            <v>-235.83444659040001</v>
          </cell>
          <cell r="D1055">
            <v>-107.9044460116</v>
          </cell>
          <cell r="E1055">
            <v>35</v>
          </cell>
          <cell r="F1055">
            <v>-72.904446011600001</v>
          </cell>
          <cell r="G1055">
            <v>87.817132378560018</v>
          </cell>
          <cell r="H1055">
            <v>0</v>
          </cell>
          <cell r="L1055">
            <v>57.187823614992375</v>
          </cell>
          <cell r="M1055">
            <v>47.265076218583616</v>
          </cell>
          <cell r="N1055">
            <v>39.320076218583537</v>
          </cell>
          <cell r="O1055">
            <v>24.893952894580913</v>
          </cell>
          <cell r="P1055">
            <v>41.920895558825961</v>
          </cell>
          <cell r="Q1055">
            <v>0</v>
          </cell>
          <cell r="R1055">
            <v>163.3227482869828</v>
          </cell>
        </row>
        <row r="1056">
          <cell r="B1056">
            <v>36330</v>
          </cell>
          <cell r="C1056">
            <v>-47.078864902400007</v>
          </cell>
          <cell r="D1056">
            <v>-208.36585977800002</v>
          </cell>
          <cell r="E1056">
            <v>35</v>
          </cell>
          <cell r="F1056">
            <v>-173.36585977800002</v>
          </cell>
          <cell r="G1056">
            <v>87.459355721280005</v>
          </cell>
          <cell r="H1056">
            <v>0</v>
          </cell>
          <cell r="L1056">
            <v>57.140744750089972</v>
          </cell>
          <cell r="M1056">
            <v>47.056710358805617</v>
          </cell>
          <cell r="N1056">
            <v>39.146710358805535</v>
          </cell>
          <cell r="O1056">
            <v>24.981412250302192</v>
          </cell>
          <cell r="P1056">
            <v>41.920895558825961</v>
          </cell>
          <cell r="Q1056">
            <v>0</v>
          </cell>
          <cell r="R1056">
            <v>163.18976291802363</v>
          </cell>
        </row>
        <row r="1057">
          <cell r="B1057">
            <v>36331</v>
          </cell>
          <cell r="C1057">
            <v>-82.771345711999999</v>
          </cell>
          <cell r="D1057">
            <v>-260.92140505920003</v>
          </cell>
          <cell r="E1057">
            <v>35</v>
          </cell>
          <cell r="F1057">
            <v>-225.92140505920003</v>
          </cell>
          <cell r="G1057">
            <v>87.531035970240069</v>
          </cell>
          <cell r="H1057">
            <v>-109.77851421640001</v>
          </cell>
          <cell r="L1057">
            <v>57.057973404377975</v>
          </cell>
          <cell r="M1057">
            <v>46.795788953746417</v>
          </cell>
          <cell r="N1057">
            <v>38.920788953746332</v>
          </cell>
          <cell r="O1057">
            <v>25.068943286272432</v>
          </cell>
          <cell r="P1057">
            <v>41.81111704460956</v>
          </cell>
          <cell r="Q1057">
            <v>0</v>
          </cell>
          <cell r="R1057">
            <v>162.85882268900627</v>
          </cell>
        </row>
        <row r="1058">
          <cell r="B1058">
            <v>36332</v>
          </cell>
          <cell r="C1058">
            <v>-25.438346257200003</v>
          </cell>
          <cell r="D1058">
            <v>-229.53786137200001</v>
          </cell>
          <cell r="E1058">
            <v>35</v>
          </cell>
          <cell r="F1058">
            <v>-194.53786137200001</v>
          </cell>
          <cell r="G1058">
            <v>92.530899299519945</v>
          </cell>
          <cell r="H1058">
            <v>-19.578333745600002</v>
          </cell>
          <cell r="L1058">
            <v>57.032535058120779</v>
          </cell>
          <cell r="M1058">
            <v>46.566251092374415</v>
          </cell>
          <cell r="N1058">
            <v>38.726251092374333</v>
          </cell>
          <cell r="O1058">
            <v>25.161474185571951</v>
          </cell>
          <cell r="P1058">
            <v>41.791538710863961</v>
          </cell>
          <cell r="Q1058">
            <v>0</v>
          </cell>
          <cell r="R1058">
            <v>162.71179904693102</v>
          </cell>
        </row>
        <row r="1059">
          <cell r="B1059">
            <v>36333</v>
          </cell>
          <cell r="C1059">
            <v>-71.987254985915484</v>
          </cell>
          <cell r="D1059">
            <v>-360.93609791549295</v>
          </cell>
          <cell r="E1059">
            <v>35</v>
          </cell>
          <cell r="F1059">
            <v>-325.93609791549295</v>
          </cell>
          <cell r="G1059">
            <v>79.185980484507041</v>
          </cell>
          <cell r="H1059">
            <v>0</v>
          </cell>
          <cell r="L1059">
            <v>56.960547803134865</v>
          </cell>
          <cell r="M1059">
            <v>46.205314994458924</v>
          </cell>
          <cell r="N1059">
            <v>38.400314994458839</v>
          </cell>
          <cell r="O1059">
            <v>25.240660166056458</v>
          </cell>
          <cell r="P1059">
            <v>41.791538710863961</v>
          </cell>
          <cell r="Q1059">
            <v>0</v>
          </cell>
          <cell r="R1059">
            <v>162.39306167451412</v>
          </cell>
        </row>
        <row r="1060">
          <cell r="B1060">
            <v>36334</v>
          </cell>
          <cell r="C1060">
            <v>157.58854966839999</v>
          </cell>
          <cell r="D1060">
            <v>-320.52600233800001</v>
          </cell>
          <cell r="E1060">
            <v>35</v>
          </cell>
          <cell r="F1060">
            <v>-285.52600233800001</v>
          </cell>
          <cell r="G1060">
            <v>63.156082151999826</v>
          </cell>
          <cell r="H1060">
            <v>-13.377581560399999</v>
          </cell>
          <cell r="L1060">
            <v>57.118136352803262</v>
          </cell>
          <cell r="M1060">
            <v>45.884788992120924</v>
          </cell>
          <cell r="N1060">
            <v>38.114788992120836</v>
          </cell>
          <cell r="O1060">
            <v>25.303816248208456</v>
          </cell>
          <cell r="P1060">
            <v>41.778161129303562</v>
          </cell>
          <cell r="Q1060">
            <v>0</v>
          </cell>
          <cell r="R1060">
            <v>162.3149027224361</v>
          </cell>
        </row>
        <row r="1061">
          <cell r="B1061">
            <v>36335</v>
          </cell>
          <cell r="C1061">
            <v>424.07182002479999</v>
          </cell>
          <cell r="D1061">
            <v>-148.86419427560003</v>
          </cell>
          <cell r="E1061">
            <v>35</v>
          </cell>
          <cell r="F1061">
            <v>-113.86419427560003</v>
          </cell>
          <cell r="G1061">
            <v>85.944290661120178</v>
          </cell>
          <cell r="H1061">
            <v>-1.7746858000000001E-2</v>
          </cell>
          <cell r="L1061">
            <v>57.542208172828062</v>
          </cell>
          <cell r="M1061">
            <v>45.735924797845321</v>
          </cell>
          <cell r="N1061">
            <v>38.000924797845236</v>
          </cell>
          <cell r="O1061">
            <v>25.389760538869577</v>
          </cell>
          <cell r="P1061">
            <v>41.778143382445563</v>
          </cell>
          <cell r="Q1061">
            <v>0</v>
          </cell>
          <cell r="R1061">
            <v>162.71103689198844</v>
          </cell>
        </row>
        <row r="1062">
          <cell r="B1062">
            <v>36336</v>
          </cell>
          <cell r="C1062">
            <v>489.77423771240001</v>
          </cell>
          <cell r="D1062">
            <v>178.11456563120001</v>
          </cell>
          <cell r="E1062">
            <v>-35</v>
          </cell>
          <cell r="F1062">
            <v>213.11456563120001</v>
          </cell>
          <cell r="G1062">
            <v>228.01447108127999</v>
          </cell>
          <cell r="H1062">
            <v>91.53119482080001</v>
          </cell>
          <cell r="L1062">
            <v>58.031982410540465</v>
          </cell>
          <cell r="M1062">
            <v>45.914039363476519</v>
          </cell>
          <cell r="N1062">
            <v>38.214039363476438</v>
          </cell>
          <cell r="O1062">
            <v>25.617775009950858</v>
          </cell>
          <cell r="P1062">
            <v>41.869674577266366</v>
          </cell>
          <cell r="Q1062">
            <v>0</v>
          </cell>
          <cell r="R1062">
            <v>163.73347136123414</v>
          </cell>
        </row>
        <row r="1063">
          <cell r="B1063">
            <v>36337</v>
          </cell>
          <cell r="C1063">
            <v>511.75194665960004</v>
          </cell>
          <cell r="D1063">
            <v>153.70553713800001</v>
          </cell>
          <cell r="E1063">
            <v>-35</v>
          </cell>
          <cell r="F1063">
            <v>188.70553713800001</v>
          </cell>
          <cell r="G1063">
            <v>113.79853249056001</v>
          </cell>
          <cell r="H1063">
            <v>99.76573693280001</v>
          </cell>
          <cell r="L1063">
            <v>58.543734357200066</v>
          </cell>
          <cell r="M1063">
            <v>46.067744900614521</v>
          </cell>
          <cell r="N1063">
            <v>38.402744900614437</v>
          </cell>
          <cell r="O1063">
            <v>25.731573542441417</v>
          </cell>
          <cell r="P1063">
            <v>41.969440314199169</v>
          </cell>
          <cell r="Q1063">
            <v>0</v>
          </cell>
          <cell r="R1063">
            <v>164.6474931144551</v>
          </cell>
        </row>
        <row r="1064">
          <cell r="B1064">
            <v>36338</v>
          </cell>
          <cell r="C1064">
            <v>417.05116300000003</v>
          </cell>
          <cell r="D1064">
            <v>119.6883597236</v>
          </cell>
          <cell r="E1064">
            <v>-35</v>
          </cell>
          <cell r="F1064">
            <v>154.6883597236</v>
          </cell>
          <cell r="G1064">
            <v>104.4495612700796</v>
          </cell>
          <cell r="H1064">
            <v>94.739826747199999</v>
          </cell>
          <cell r="L1064">
            <v>58.960785520200069</v>
          </cell>
          <cell r="M1064">
            <v>46.187433260338118</v>
          </cell>
          <cell r="N1064">
            <v>38.557433260338037</v>
          </cell>
          <cell r="O1064">
            <v>25.836023103711497</v>
          </cell>
          <cell r="P1064">
            <v>42.06418014094637</v>
          </cell>
          <cell r="Q1064">
            <v>0</v>
          </cell>
          <cell r="R1064">
            <v>165.41842202519598</v>
          </cell>
        </row>
        <row r="1065">
          <cell r="B1065">
            <v>36339</v>
          </cell>
          <cell r="C1065">
            <v>362.41923533279999</v>
          </cell>
          <cell r="D1065">
            <v>-58.408459049599998</v>
          </cell>
          <cell r="E1065">
            <v>35</v>
          </cell>
          <cell r="F1065">
            <v>-23.408459049599998</v>
          </cell>
          <cell r="G1065">
            <v>120.54658829183992</v>
          </cell>
          <cell r="H1065">
            <v>79.761478595200003</v>
          </cell>
          <cell r="L1065">
            <v>59.323204755532871</v>
          </cell>
          <cell r="M1065">
            <v>46.129024801288516</v>
          </cell>
          <cell r="N1065">
            <v>38.534024801288439</v>
          </cell>
          <cell r="O1065">
            <v>25.956569692003338</v>
          </cell>
          <cell r="P1065">
            <v>42.143941619541572</v>
          </cell>
          <cell r="Q1065">
            <v>0</v>
          </cell>
          <cell r="R1065">
            <v>165.95774086836622</v>
          </cell>
        </row>
        <row r="1066">
          <cell r="B1066">
            <v>36340</v>
          </cell>
          <cell r="C1066">
            <v>357.67727487520006</v>
          </cell>
          <cell r="D1066">
            <v>-137.56654447280002</v>
          </cell>
          <cell r="E1066">
            <v>35</v>
          </cell>
          <cell r="F1066">
            <v>-102.56654447280002</v>
          </cell>
          <cell r="G1066">
            <v>12.73875391391994</v>
          </cell>
          <cell r="H1066">
            <v>57.581455466800001</v>
          </cell>
          <cell r="L1066">
            <v>59.680882030408071</v>
          </cell>
          <cell r="M1066">
            <v>45.991458256815719</v>
          </cell>
          <cell r="N1066">
            <v>38.431458256815638</v>
          </cell>
          <cell r="O1066">
            <v>25.969308445917257</v>
          </cell>
          <cell r="P1066">
            <v>42.201523075008375</v>
          </cell>
          <cell r="Q1066">
            <v>0</v>
          </cell>
          <cell r="R1066">
            <v>166.28317180814932</v>
          </cell>
        </row>
        <row r="1067">
          <cell r="B1067">
            <v>36341</v>
          </cell>
          <cell r="C1067">
            <v>293.23843347720003</v>
          </cell>
          <cell r="D1067">
            <v>293.74954298760002</v>
          </cell>
          <cell r="E1067">
            <v>-35</v>
          </cell>
          <cell r="F1067">
            <v>328.74954298760002</v>
          </cell>
          <cell r="G1067">
            <v>109.19998441056043</v>
          </cell>
          <cell r="H1067">
            <v>51.512030030799998</v>
          </cell>
          <cell r="L1067">
            <v>59.974120463885271</v>
          </cell>
          <cell r="M1067">
            <v>46.285207799803317</v>
          </cell>
          <cell r="N1067">
            <v>38.76020779980324</v>
          </cell>
          <cell r="O1067">
            <v>26.078508430327815</v>
          </cell>
          <cell r="P1067">
            <v>42.253035105039174</v>
          </cell>
          <cell r="Q1067">
            <v>0</v>
          </cell>
          <cell r="R1067">
            <v>167.06587179905551</v>
          </cell>
        </row>
        <row r="1068">
          <cell r="B1068">
            <v>36342</v>
          </cell>
          <cell r="C1068">
            <v>225.78262621920001</v>
          </cell>
          <cell r="D1068">
            <v>221.00517204560003</v>
          </cell>
          <cell r="E1068">
            <v>-35</v>
          </cell>
          <cell r="F1068">
            <v>256.00517204560003</v>
          </cell>
          <cell r="G1068">
            <v>132.16440089759999</v>
          </cell>
          <cell r="H1068">
            <v>50.141972593200002</v>
          </cell>
          <cell r="L1068">
            <v>60.19990309010447</v>
          </cell>
          <cell r="M1068">
            <v>46.506212971848917</v>
          </cell>
          <cell r="N1068">
            <v>39.016212971848837</v>
          </cell>
          <cell r="O1068">
            <v>26.210672831225416</v>
          </cell>
          <cell r="P1068">
            <v>42.303177077632377</v>
          </cell>
          <cell r="Q1068">
            <v>0</v>
          </cell>
          <cell r="R1068">
            <v>167.72996597081109</v>
          </cell>
        </row>
        <row r="1069">
          <cell r="B1069">
            <v>36343</v>
          </cell>
          <cell r="C1069">
            <v>185.23815443239999</v>
          </cell>
          <cell r="D1069">
            <v>-39.106976288799999</v>
          </cell>
          <cell r="E1069">
            <v>35</v>
          </cell>
          <cell r="F1069">
            <v>-4.1069762887999985</v>
          </cell>
          <cell r="G1069">
            <v>165.21614923679999</v>
          </cell>
          <cell r="H1069">
            <v>51.032864864800004</v>
          </cell>
          <cell r="L1069">
            <v>60.385141244536868</v>
          </cell>
          <cell r="M1069">
            <v>46.467105995560118</v>
          </cell>
          <cell r="N1069">
            <v>39.012105995560034</v>
          </cell>
          <cell r="O1069">
            <v>26.375888980462218</v>
          </cell>
          <cell r="P1069">
            <v>42.354209942497178</v>
          </cell>
          <cell r="Q1069">
            <v>0</v>
          </cell>
          <cell r="R1069">
            <v>168.1273461630563</v>
          </cell>
        </row>
        <row r="1070">
          <cell r="B1070">
            <v>36344</v>
          </cell>
          <cell r="C1070">
            <v>336.68274186120004</v>
          </cell>
          <cell r="D1070">
            <v>40.895859575200006</v>
          </cell>
          <cell r="E1070">
            <v>-35</v>
          </cell>
          <cell r="F1070">
            <v>75.895859575200006</v>
          </cell>
          <cell r="G1070">
            <v>185.49867830784001</v>
          </cell>
          <cell r="H1070">
            <v>52.129620689200003</v>
          </cell>
          <cell r="L1070">
            <v>60.721823986398071</v>
          </cell>
          <cell r="M1070">
            <v>46.508001855135319</v>
          </cell>
          <cell r="N1070">
            <v>39.088001855135232</v>
          </cell>
          <cell r="O1070">
            <v>26.561387658770059</v>
          </cell>
          <cell r="P1070">
            <v>42.406339563186378</v>
          </cell>
          <cell r="Q1070">
            <v>0</v>
          </cell>
          <cell r="R1070">
            <v>168.77755306348973</v>
          </cell>
        </row>
        <row r="1071">
          <cell r="B1071">
            <v>36345</v>
          </cell>
          <cell r="C1071">
            <v>287.69431503800001</v>
          </cell>
          <cell r="D1071">
            <v>88.588765764400009</v>
          </cell>
          <cell r="E1071">
            <v>-35</v>
          </cell>
          <cell r="F1071">
            <v>123.58876576440001</v>
          </cell>
          <cell r="G1071">
            <v>189.0591220924799</v>
          </cell>
          <cell r="H1071">
            <v>48.942284992400005</v>
          </cell>
          <cell r="L1071">
            <v>61.009518301436074</v>
          </cell>
          <cell r="M1071">
            <v>46.596590620899718</v>
          </cell>
          <cell r="N1071">
            <v>39.211590620899635</v>
          </cell>
          <cell r="O1071">
            <v>26.750446780862539</v>
          </cell>
          <cell r="P1071">
            <v>42.455281848178778</v>
          </cell>
          <cell r="Q1071">
            <v>0</v>
          </cell>
          <cell r="R1071">
            <v>169.42683755137702</v>
          </cell>
        </row>
        <row r="1072">
          <cell r="B1072">
            <v>36346</v>
          </cell>
          <cell r="C1072">
            <v>493.28456622480002</v>
          </cell>
          <cell r="D1072">
            <v>322.46750860320003</v>
          </cell>
          <cell r="E1072">
            <v>-35</v>
          </cell>
          <cell r="F1072">
            <v>357.46750860320003</v>
          </cell>
          <cell r="G1072">
            <v>101.75092812480034</v>
          </cell>
          <cell r="H1072">
            <v>46.851705120000005</v>
          </cell>
          <cell r="L1072">
            <v>61.502802867660876</v>
          </cell>
          <cell r="M1072">
            <v>46.919058129502915</v>
          </cell>
          <cell r="N1072">
            <v>39.569058129502835</v>
          </cell>
          <cell r="O1072">
            <v>26.85219770898734</v>
          </cell>
          <cell r="P1072">
            <v>42.502133553298776</v>
          </cell>
          <cell r="Q1072">
            <v>0</v>
          </cell>
          <cell r="R1072">
            <v>170.42619225944981</v>
          </cell>
        </row>
        <row r="1073">
          <cell r="B1073">
            <v>36347</v>
          </cell>
          <cell r="C1073">
            <v>557.13776130880001</v>
          </cell>
          <cell r="D1073">
            <v>316.92339016400001</v>
          </cell>
          <cell r="E1073">
            <v>-35</v>
          </cell>
          <cell r="F1073">
            <v>351.92339016400001</v>
          </cell>
          <cell r="G1073">
            <v>90.206151532799993</v>
          </cell>
          <cell r="H1073">
            <v>-55.647047944800001</v>
          </cell>
          <cell r="L1073">
            <v>62.059940628969677</v>
          </cell>
          <cell r="M1073">
            <v>47.235981519666915</v>
          </cell>
          <cell r="N1073">
            <v>39.920981519666839</v>
          </cell>
          <cell r="O1073">
            <v>26.942403860520141</v>
          </cell>
          <cell r="P1073">
            <v>42.446486505353974</v>
          </cell>
          <cell r="Q1073">
            <v>0</v>
          </cell>
          <cell r="R1073">
            <v>171.36981251451061</v>
          </cell>
        </row>
        <row r="1074">
          <cell r="B1074">
            <v>36348</v>
          </cell>
          <cell r="C1074">
            <v>398.97066406960005</v>
          </cell>
          <cell r="D1074">
            <v>6.7438060399999999E-2</v>
          </cell>
          <cell r="E1074">
            <v>-35</v>
          </cell>
          <cell r="F1074">
            <v>35.067438060400001</v>
          </cell>
          <cell r="G1074">
            <v>97.571524292159879</v>
          </cell>
          <cell r="H1074">
            <v>-97.692903918400006</v>
          </cell>
          <cell r="L1074">
            <v>62.458911293039279</v>
          </cell>
          <cell r="M1074">
            <v>47.236048957727313</v>
          </cell>
          <cell r="N1074">
            <v>39.956048957727241</v>
          </cell>
          <cell r="O1074">
            <v>27.039975384812301</v>
          </cell>
          <cell r="P1074">
            <v>42.348793601435574</v>
          </cell>
          <cell r="Q1074">
            <v>0</v>
          </cell>
          <cell r="R1074">
            <v>171.80372923701438</v>
          </cell>
        </row>
        <row r="1075">
          <cell r="B1075">
            <v>36349</v>
          </cell>
          <cell r="C1075">
            <v>226.18370521</v>
          </cell>
          <cell r="D1075">
            <v>39.703270717599999</v>
          </cell>
          <cell r="E1075">
            <v>-35</v>
          </cell>
          <cell r="F1075">
            <v>74.703270717599992</v>
          </cell>
          <cell r="G1075">
            <v>112.35944234975997</v>
          </cell>
          <cell r="H1075">
            <v>-93.703410240000011</v>
          </cell>
          <cell r="L1075">
            <v>62.685094998249276</v>
          </cell>
          <cell r="M1075">
            <v>47.275752228444915</v>
          </cell>
          <cell r="N1075">
            <v>40.03075222844484</v>
          </cell>
          <cell r="O1075">
            <v>27.152334827162061</v>
          </cell>
          <cell r="P1075">
            <v>42.255090191195571</v>
          </cell>
          <cell r="Q1075">
            <v>0</v>
          </cell>
          <cell r="R1075">
            <v>172.12327224505174</v>
          </cell>
        </row>
        <row r="1076">
          <cell r="B1076">
            <v>36350</v>
          </cell>
          <cell r="C1076">
            <v>103.90075484680001</v>
          </cell>
          <cell r="D1076">
            <v>34.755446707200001</v>
          </cell>
          <cell r="E1076">
            <v>-35</v>
          </cell>
          <cell r="F1076">
            <v>69.755446707200008</v>
          </cell>
          <cell r="G1076">
            <v>111.43199999999999</v>
          </cell>
          <cell r="H1076">
            <v>-63.082981446799998</v>
          </cell>
          <cell r="L1076">
            <v>62.788995753096074</v>
          </cell>
          <cell r="M1076">
            <v>47.310507675152117</v>
          </cell>
          <cell r="N1076">
            <v>40.100507675152038</v>
          </cell>
          <cell r="O1076">
            <v>27.263766827162062</v>
          </cell>
          <cell r="P1076">
            <v>42.192007209748773</v>
          </cell>
          <cell r="Q1076">
            <v>0</v>
          </cell>
          <cell r="R1076">
            <v>172.34527746515894</v>
          </cell>
        </row>
        <row r="1077">
          <cell r="B1077">
            <v>36351</v>
          </cell>
          <cell r="C1077">
            <v>74.707173436800005</v>
          </cell>
          <cell r="D1077">
            <v>11.393482836</v>
          </cell>
          <cell r="E1077">
            <v>-35</v>
          </cell>
          <cell r="F1077">
            <v>46.393482836000004</v>
          </cell>
          <cell r="G1077">
            <v>68.495999999999995</v>
          </cell>
          <cell r="H1077">
            <v>-80.641722752000007</v>
          </cell>
          <cell r="L1077">
            <v>62.863702926532874</v>
          </cell>
          <cell r="M1077">
            <v>47.321901157988115</v>
          </cell>
          <cell r="N1077">
            <v>40.14690115798804</v>
          </cell>
          <cell r="O1077">
            <v>27.332262827162062</v>
          </cell>
          <cell r="P1077">
            <v>42.111365486996775</v>
          </cell>
          <cell r="Q1077">
            <v>0</v>
          </cell>
          <cell r="R1077">
            <v>172.45423239867972</v>
          </cell>
        </row>
        <row r="1078">
          <cell r="B1078">
            <v>36352</v>
          </cell>
          <cell r="C1078">
            <v>354.7170989608</v>
          </cell>
          <cell r="D1078">
            <v>48.200466328000005</v>
          </cell>
          <cell r="E1078">
            <v>-35</v>
          </cell>
          <cell r="F1078">
            <v>83.200466328000005</v>
          </cell>
          <cell r="G1078">
            <v>103.7496564748801</v>
          </cell>
          <cell r="H1078">
            <v>-5.1465888199999998</v>
          </cell>
          <cell r="L1078">
            <v>63.218420025493671</v>
          </cell>
          <cell r="M1078">
            <v>47.370101624316113</v>
          </cell>
          <cell r="N1078">
            <v>40.230101624316042</v>
          </cell>
          <cell r="O1078">
            <v>27.43601248363694</v>
          </cell>
          <cell r="P1078">
            <v>42.106218898176778</v>
          </cell>
          <cell r="Q1078">
            <v>0</v>
          </cell>
          <cell r="R1078">
            <v>172.99075303162346</v>
          </cell>
        </row>
        <row r="1079">
          <cell r="B1079">
            <v>36353</v>
          </cell>
          <cell r="C1079">
            <v>449.58825245720004</v>
          </cell>
          <cell r="D1079">
            <v>95.140905738000001</v>
          </cell>
          <cell r="E1079">
            <v>-35</v>
          </cell>
          <cell r="F1079">
            <v>130.14090573800001</v>
          </cell>
          <cell r="G1079">
            <v>96.650020331519997</v>
          </cell>
          <cell r="H1079">
            <v>0</v>
          </cell>
          <cell r="L1079">
            <v>63.668008277950868</v>
          </cell>
          <cell r="M1079">
            <v>47.465242530054113</v>
          </cell>
          <cell r="N1079">
            <v>40.360242530054045</v>
          </cell>
          <cell r="O1079">
            <v>27.53266250396846</v>
          </cell>
          <cell r="P1079">
            <v>42.106218898176778</v>
          </cell>
          <cell r="Q1079">
            <v>0</v>
          </cell>
          <cell r="R1079">
            <v>173.66713221015016</v>
          </cell>
        </row>
        <row r="1080">
          <cell r="B1080">
            <v>36354</v>
          </cell>
          <cell r="C1080">
            <v>320.73186589080001</v>
          </cell>
          <cell r="D1080">
            <v>-260.95379932394371</v>
          </cell>
          <cell r="E1080">
            <v>35</v>
          </cell>
          <cell r="F1080">
            <v>-225.95379932394371</v>
          </cell>
          <cell r="G1080">
            <v>72.532640239544833</v>
          </cell>
          <cell r="H1080">
            <v>0</v>
          </cell>
          <cell r="L1080">
            <v>63.988740143841667</v>
          </cell>
          <cell r="M1080">
            <v>47.20428873073017</v>
          </cell>
          <cell r="N1080">
            <v>40.134288730730098</v>
          </cell>
          <cell r="O1080">
            <v>27.605195144208004</v>
          </cell>
          <cell r="P1080">
            <v>42.106218898176778</v>
          </cell>
          <cell r="Q1080">
            <v>0</v>
          </cell>
          <cell r="R1080">
            <v>173.83444291695656</v>
          </cell>
        </row>
        <row r="1081">
          <cell r="B1081">
            <v>36355</v>
          </cell>
          <cell r="C1081">
            <v>377.93308867605634</v>
          </cell>
          <cell r="D1081">
            <v>-358.93645194366201</v>
          </cell>
          <cell r="E1081">
            <v>35</v>
          </cell>
          <cell r="F1081">
            <v>-323.93645194366201</v>
          </cell>
          <cell r="G1081">
            <v>0</v>
          </cell>
          <cell r="H1081">
            <v>0</v>
          </cell>
          <cell r="L1081">
            <v>64.366673232517726</v>
          </cell>
          <cell r="M1081">
            <v>46.845352278786507</v>
          </cell>
          <cell r="N1081">
            <v>39.810352278786439</v>
          </cell>
          <cell r="O1081">
            <v>27.605195144208004</v>
          </cell>
          <cell r="P1081">
            <v>42.106218898176778</v>
          </cell>
          <cell r="Q1081">
            <v>0</v>
          </cell>
          <cell r="R1081">
            <v>173.88843955368895</v>
          </cell>
        </row>
        <row r="1082">
          <cell r="B1082">
            <v>36356</v>
          </cell>
          <cell r="C1082">
            <v>389.90201963160001</v>
          </cell>
          <cell r="D1082">
            <v>-270.95547857240001</v>
          </cell>
          <cell r="E1082">
            <v>35</v>
          </cell>
          <cell r="F1082">
            <v>-235.95547857240001</v>
          </cell>
          <cell r="G1082">
            <v>259.32830145791996</v>
          </cell>
          <cell r="H1082">
            <v>0</v>
          </cell>
          <cell r="L1082">
            <v>64.756575252149332</v>
          </cell>
          <cell r="M1082">
            <v>46.57439680021411</v>
          </cell>
          <cell r="N1082">
            <v>39.574396800214039</v>
          </cell>
          <cell r="O1082">
            <v>27.864523445665924</v>
          </cell>
          <cell r="P1082">
            <v>42.106218898176778</v>
          </cell>
          <cell r="Q1082">
            <v>0</v>
          </cell>
          <cell r="R1082">
            <v>174.30171439620608</v>
          </cell>
        </row>
        <row r="1083">
          <cell r="B1083">
            <v>36357</v>
          </cell>
          <cell r="C1083">
            <v>41.967769798400006</v>
          </cell>
          <cell r="D1083">
            <v>-40.441540010400004</v>
          </cell>
          <cell r="E1083">
            <v>35</v>
          </cell>
          <cell r="F1083">
            <v>-5.4415400104000042</v>
          </cell>
          <cell r="G1083">
            <v>157.12799999999999</v>
          </cell>
          <cell r="H1083">
            <v>0</v>
          </cell>
          <cell r="L1083">
            <v>64.798543021947737</v>
          </cell>
          <cell r="M1083">
            <v>46.533955260203712</v>
          </cell>
          <cell r="N1083">
            <v>39.568955260203637</v>
          </cell>
          <cell r="O1083">
            <v>28.021651445665924</v>
          </cell>
          <cell r="P1083">
            <v>42.106218898176778</v>
          </cell>
          <cell r="Q1083">
            <v>0</v>
          </cell>
          <cell r="R1083">
            <v>174.4953686259941</v>
          </cell>
        </row>
        <row r="1084">
          <cell r="B1084">
            <v>36358</v>
          </cell>
          <cell r="C1084">
            <v>179.4171850084</v>
          </cell>
          <cell r="D1084">
            <v>-39.181513092400003</v>
          </cell>
          <cell r="E1084">
            <v>35</v>
          </cell>
          <cell r="F1084">
            <v>-4.181513092400003</v>
          </cell>
          <cell r="G1084">
            <v>117.024</v>
          </cell>
          <cell r="H1084">
            <v>0</v>
          </cell>
          <cell r="L1084">
            <v>64.977960206956141</v>
          </cell>
          <cell r="M1084">
            <v>46.49477374711131</v>
          </cell>
          <cell r="N1084">
            <v>39.564773747111239</v>
          </cell>
          <cell r="O1084">
            <v>28.138675445665925</v>
          </cell>
          <cell r="P1084">
            <v>42.106218898176778</v>
          </cell>
          <cell r="Q1084">
            <v>0</v>
          </cell>
          <cell r="R1084">
            <v>174.78762829791009</v>
          </cell>
        </row>
        <row r="1085">
          <cell r="B1085">
            <v>36359</v>
          </cell>
          <cell r="C1085">
            <v>333.960373844</v>
          </cell>
          <cell r="D1085">
            <v>-39.089229430800003</v>
          </cell>
          <cell r="E1085">
            <v>35</v>
          </cell>
          <cell r="F1085">
            <v>-4.0892294308000032</v>
          </cell>
          <cell r="G1085">
            <v>94.897236484800104</v>
          </cell>
          <cell r="H1085">
            <v>76.588340384800006</v>
          </cell>
          <cell r="L1085">
            <v>65.311920580800134</v>
          </cell>
          <cell r="M1085">
            <v>46.45568451768051</v>
          </cell>
          <cell r="N1085">
            <v>39.560684517680443</v>
          </cell>
          <cell r="O1085">
            <v>28.233572682150726</v>
          </cell>
          <cell r="P1085">
            <v>42.18280723856158</v>
          </cell>
          <cell r="Q1085">
            <v>0</v>
          </cell>
          <cell r="R1085">
            <v>175.28898501919286</v>
          </cell>
        </row>
        <row r="1086">
          <cell r="B1086">
            <v>36360</v>
          </cell>
          <cell r="C1086">
            <v>409.16800867640001</v>
          </cell>
          <cell r="D1086">
            <v>-36.782137890800001</v>
          </cell>
          <cell r="E1086">
            <v>35</v>
          </cell>
          <cell r="F1086">
            <v>-1.7821378908000014</v>
          </cell>
          <cell r="G1086">
            <v>127.08453895391989</v>
          </cell>
          <cell r="H1086">
            <v>83.662237983599994</v>
          </cell>
          <cell r="L1086">
            <v>65.721088589476537</v>
          </cell>
          <cell r="M1086">
            <v>46.418902379789706</v>
          </cell>
          <cell r="N1086">
            <v>39.558902379789643</v>
          </cell>
          <cell r="O1086">
            <v>28.360657221104645</v>
          </cell>
          <cell r="P1086">
            <v>42.266469476545183</v>
          </cell>
          <cell r="Q1086">
            <v>0</v>
          </cell>
          <cell r="R1086">
            <v>175.90711766691601</v>
          </cell>
        </row>
        <row r="1087">
          <cell r="B1087">
            <v>36361</v>
          </cell>
          <cell r="C1087">
            <v>469.35115352600002</v>
          </cell>
          <cell r="D1087">
            <v>-125.6371065252</v>
          </cell>
          <cell r="E1087">
            <v>35</v>
          </cell>
          <cell r="F1087">
            <v>-90.637106525199997</v>
          </cell>
          <cell r="G1087">
            <v>107.8150243545599</v>
          </cell>
          <cell r="H1087">
            <v>78.363026184800006</v>
          </cell>
          <cell r="L1087">
            <v>66.190439743002543</v>
          </cell>
          <cell r="M1087">
            <v>46.29326527326451</v>
          </cell>
          <cell r="N1087">
            <v>39.468265273264443</v>
          </cell>
          <cell r="O1087">
            <v>28.468472245459207</v>
          </cell>
          <cell r="P1087">
            <v>42.344832502729986</v>
          </cell>
          <cell r="Q1087">
            <v>0</v>
          </cell>
          <cell r="R1087">
            <v>176.47200976445617</v>
          </cell>
        </row>
        <row r="1088">
          <cell r="B1088">
            <v>36362</v>
          </cell>
          <cell r="C1088">
            <v>364.64824069760004</v>
          </cell>
          <cell r="D1088">
            <v>-108.6001228452</v>
          </cell>
          <cell r="E1088">
            <v>35</v>
          </cell>
          <cell r="F1088">
            <v>-73.600122845200005</v>
          </cell>
          <cell r="G1088">
            <v>50.78421286655994</v>
          </cell>
          <cell r="H1088">
            <v>8.7917934532000004</v>
          </cell>
          <cell r="L1088">
            <v>66.555087983700147</v>
          </cell>
          <cell r="M1088">
            <v>46.184665150419306</v>
          </cell>
          <cell r="N1088">
            <v>39.394665150419243</v>
          </cell>
          <cell r="O1088">
            <v>28.519256458325767</v>
          </cell>
          <cell r="P1088">
            <v>42.353624296183185</v>
          </cell>
          <cell r="Q1088">
            <v>0</v>
          </cell>
          <cell r="R1088">
            <v>176.82263388862833</v>
          </cell>
        </row>
        <row r="1089">
          <cell r="B1089">
            <v>36363</v>
          </cell>
          <cell r="C1089">
            <v>381.05343623279998</v>
          </cell>
          <cell r="D1089">
            <v>-374.316728936</v>
          </cell>
          <cell r="E1089">
            <v>35</v>
          </cell>
          <cell r="F1089">
            <v>-339.316728936</v>
          </cell>
          <cell r="G1089">
            <v>79.059960790080027</v>
          </cell>
          <cell r="H1089">
            <v>37.321642374</v>
          </cell>
          <cell r="L1089">
            <v>66.936141419932952</v>
          </cell>
          <cell r="M1089">
            <v>45.810348421483305</v>
          </cell>
          <cell r="N1089">
            <v>39.055348421483245</v>
          </cell>
          <cell r="O1089">
            <v>28.598316419115847</v>
          </cell>
          <cell r="P1089">
            <v>42.390945938557188</v>
          </cell>
          <cell r="Q1089">
            <v>0</v>
          </cell>
          <cell r="R1089">
            <v>176.98075219908924</v>
          </cell>
        </row>
        <row r="1090">
          <cell r="B1090">
            <v>36364</v>
          </cell>
          <cell r="C1090">
            <v>449.88639967160003</v>
          </cell>
          <cell r="D1090">
            <v>267.26768148000002</v>
          </cell>
          <cell r="E1090">
            <v>-35</v>
          </cell>
          <cell r="F1090">
            <v>302.26768148000002</v>
          </cell>
          <cell r="G1090">
            <v>39.936</v>
          </cell>
          <cell r="H1090">
            <v>37.208062482800003</v>
          </cell>
          <cell r="L1090">
            <v>67.38602781960455</v>
          </cell>
          <cell r="M1090">
            <v>46.077616102963304</v>
          </cell>
          <cell r="N1090">
            <v>39.357616102963242</v>
          </cell>
          <cell r="O1090">
            <v>28.638252419115847</v>
          </cell>
          <cell r="P1090">
            <v>42.428154001039985</v>
          </cell>
          <cell r="Q1090">
            <v>0</v>
          </cell>
          <cell r="R1090">
            <v>177.81005034272363</v>
          </cell>
        </row>
        <row r="1091">
          <cell r="B1091">
            <v>36365</v>
          </cell>
          <cell r="C1091">
            <v>383.64447750080001</v>
          </cell>
          <cell r="D1091">
            <v>180.75174873</v>
          </cell>
          <cell r="E1091">
            <v>-35</v>
          </cell>
          <cell r="F1091">
            <v>215.75174873</v>
          </cell>
          <cell r="G1091">
            <v>54.671999999999997</v>
          </cell>
          <cell r="H1091">
            <v>40.828421514799999</v>
          </cell>
          <cell r="L1091">
            <v>67.769672297105345</v>
          </cell>
          <cell r="M1091">
            <v>46.258367851693308</v>
          </cell>
          <cell r="N1091">
            <v>39.573367851693241</v>
          </cell>
          <cell r="O1091">
            <v>28.692924419115847</v>
          </cell>
          <cell r="P1091">
            <v>42.468982422554788</v>
          </cell>
          <cell r="Q1091">
            <v>0</v>
          </cell>
          <cell r="R1091">
            <v>178.50494699046925</v>
          </cell>
        </row>
        <row r="1092">
          <cell r="B1092">
            <v>36366</v>
          </cell>
          <cell r="C1092">
            <v>380.2370807648</v>
          </cell>
          <cell r="D1092">
            <v>214.92509849480001</v>
          </cell>
          <cell r="E1092">
            <v>-35</v>
          </cell>
          <cell r="F1092">
            <v>249.92509849480001</v>
          </cell>
          <cell r="G1092">
            <v>49.030646384639901</v>
          </cell>
          <cell r="H1092">
            <v>131.40838474680001</v>
          </cell>
          <cell r="L1092">
            <v>68.149909377870145</v>
          </cell>
          <cell r="M1092">
            <v>46.47329295018811</v>
          </cell>
          <cell r="N1092">
            <v>39.823292950188041</v>
          </cell>
          <cell r="O1092">
            <v>28.741955065500488</v>
          </cell>
          <cell r="P1092">
            <v>42.600390807301586</v>
          </cell>
          <cell r="Q1092">
            <v>0</v>
          </cell>
          <cell r="R1092">
            <v>179.31554820086026</v>
          </cell>
        </row>
        <row r="1093">
          <cell r="B1093">
            <v>36367</v>
          </cell>
          <cell r="C1093">
            <v>342.76991415520001</v>
          </cell>
          <cell r="D1093">
            <v>253.67713762360003</v>
          </cell>
          <cell r="E1093">
            <v>-35</v>
          </cell>
          <cell r="F1093">
            <v>288.67713762360006</v>
          </cell>
          <cell r="G1093">
            <v>78.26780644799976</v>
          </cell>
          <cell r="H1093">
            <v>47.9413622012</v>
          </cell>
          <cell r="L1093">
            <v>68.492679292025343</v>
          </cell>
          <cell r="M1093">
            <v>46.726970087811708</v>
          </cell>
          <cell r="N1093">
            <v>40.111970087811642</v>
          </cell>
          <cell r="O1093">
            <v>28.820222871948488</v>
          </cell>
          <cell r="P1093">
            <v>42.648332169502787</v>
          </cell>
          <cell r="Q1093">
            <v>0</v>
          </cell>
          <cell r="R1093">
            <v>180.07320442128827</v>
          </cell>
        </row>
        <row r="1094">
          <cell r="B1094">
            <v>36368</v>
          </cell>
          <cell r="C1094">
            <v>227.11364056920002</v>
          </cell>
          <cell r="D1094">
            <v>269.74869222839999</v>
          </cell>
          <cell r="E1094">
            <v>-35</v>
          </cell>
          <cell r="F1094">
            <v>304.74869222839999</v>
          </cell>
          <cell r="G1094">
            <v>28.524740330880338</v>
          </cell>
          <cell r="H1094">
            <v>35.252358731200005</v>
          </cell>
          <cell r="L1094">
            <v>68.719792932594544</v>
          </cell>
          <cell r="M1094">
            <v>46.996718780040105</v>
          </cell>
          <cell r="N1094">
            <v>40.416718780040043</v>
          </cell>
          <cell r="O1094">
            <v>28.848747612279368</v>
          </cell>
          <cell r="P1094">
            <v>42.683584528233986</v>
          </cell>
          <cell r="Q1094">
            <v>0</v>
          </cell>
          <cell r="R1094">
            <v>180.66884385314793</v>
          </cell>
        </row>
        <row r="1095">
          <cell r="B1095">
            <v>36369</v>
          </cell>
          <cell r="C1095">
            <v>246.32638904000001</v>
          </cell>
          <cell r="D1095">
            <v>269.70964914080002</v>
          </cell>
          <cell r="E1095">
            <v>-35</v>
          </cell>
          <cell r="F1095">
            <v>304.70964914080002</v>
          </cell>
          <cell r="G1095">
            <v>70.791795322560006</v>
          </cell>
          <cell r="H1095">
            <v>18.467380434799999</v>
          </cell>
          <cell r="L1095">
            <v>68.966119321634537</v>
          </cell>
          <cell r="M1095">
            <v>47.266428429180905</v>
          </cell>
          <cell r="N1095">
            <v>40.72142842918084</v>
          </cell>
          <cell r="O1095">
            <v>28.919539407601928</v>
          </cell>
          <cell r="P1095">
            <v>42.702051908668786</v>
          </cell>
          <cell r="Q1095">
            <v>0</v>
          </cell>
          <cell r="R1095">
            <v>181.30913906708608</v>
          </cell>
        </row>
        <row r="1096">
          <cell r="B1096">
            <v>36370</v>
          </cell>
          <cell r="C1096">
            <v>164.97079267605633</v>
          </cell>
          <cell r="D1096">
            <v>-92.983537690140849</v>
          </cell>
          <cell r="E1096">
            <v>35</v>
          </cell>
          <cell r="F1096">
            <v>-57.983537690140849</v>
          </cell>
          <cell r="G1096">
            <v>0</v>
          </cell>
          <cell r="H1096">
            <v>0</v>
          </cell>
          <cell r="L1096">
            <v>69.131090114310595</v>
          </cell>
          <cell r="M1096">
            <v>47.173444891490767</v>
          </cell>
          <cell r="N1096">
            <v>40.663444891490698</v>
          </cell>
          <cell r="O1096">
            <v>28.919539407601928</v>
          </cell>
          <cell r="P1096">
            <v>42.702051908668786</v>
          </cell>
          <cell r="Q1096">
            <v>0</v>
          </cell>
          <cell r="R1096">
            <v>181.41612632207199</v>
          </cell>
        </row>
        <row r="1097">
          <cell r="B1097">
            <v>36371</v>
          </cell>
          <cell r="C1097">
            <v>177.06395163760001</v>
          </cell>
          <cell r="D1097">
            <v>100.80215344</v>
          </cell>
          <cell r="E1097">
            <v>-35</v>
          </cell>
          <cell r="F1097">
            <v>135.80215343999998</v>
          </cell>
          <cell r="G1097">
            <v>93.912000000000006</v>
          </cell>
          <cell r="H1097">
            <v>0</v>
          </cell>
          <cell r="L1097">
            <v>69.308154065948202</v>
          </cell>
          <cell r="M1097">
            <v>47.274247044930767</v>
          </cell>
          <cell r="N1097">
            <v>40.799247044930695</v>
          </cell>
          <cell r="O1097">
            <v>29.013451407601927</v>
          </cell>
          <cell r="P1097">
            <v>42.702051908668786</v>
          </cell>
          <cell r="Q1097">
            <v>0</v>
          </cell>
          <cell r="R1097">
            <v>181.82290442714961</v>
          </cell>
        </row>
        <row r="1098">
          <cell r="B1098">
            <v>36372</v>
          </cell>
          <cell r="C1098">
            <v>248.07267986720001</v>
          </cell>
          <cell r="D1098">
            <v>115.49300249240001</v>
          </cell>
          <cell r="E1098">
            <v>-35</v>
          </cell>
          <cell r="F1098">
            <v>150.49300249240002</v>
          </cell>
          <cell r="G1098">
            <v>97.127999999999986</v>
          </cell>
          <cell r="H1098">
            <v>-21.033576101600001</v>
          </cell>
          <cell r="L1098">
            <v>69.556226745815408</v>
          </cell>
          <cell r="M1098">
            <v>47.389740047423167</v>
          </cell>
          <cell r="N1098">
            <v>40.949740047423091</v>
          </cell>
          <cell r="O1098">
            <v>29.110579407601929</v>
          </cell>
          <cell r="P1098">
            <v>42.681018332567184</v>
          </cell>
          <cell r="Q1098">
            <v>0</v>
          </cell>
          <cell r="R1098">
            <v>182.29756453340761</v>
          </cell>
        </row>
        <row r="1099">
          <cell r="B1099">
            <v>36373</v>
          </cell>
          <cell r="C1099">
            <v>305.89904197440001</v>
          </cell>
          <cell r="D1099">
            <v>226.26534075680001</v>
          </cell>
          <cell r="E1099">
            <v>-35</v>
          </cell>
          <cell r="F1099">
            <v>261.26534075680001</v>
          </cell>
          <cell r="G1099">
            <v>85.271999999999991</v>
          </cell>
          <cell r="H1099">
            <v>-17.697166797600001</v>
          </cell>
          <cell r="L1099">
            <v>69.862125787789807</v>
          </cell>
          <cell r="M1099">
            <v>47.616005388179964</v>
          </cell>
          <cell r="N1099">
            <v>41.211005388179892</v>
          </cell>
          <cell r="O1099">
            <v>29.195851407601928</v>
          </cell>
          <cell r="P1099">
            <v>42.663321165769581</v>
          </cell>
          <cell r="Q1099">
            <v>0</v>
          </cell>
          <cell r="R1099">
            <v>182.93230374934123</v>
          </cell>
        </row>
        <row r="1100">
          <cell r="B1100">
            <v>36374</v>
          </cell>
          <cell r="C1100">
            <v>298.02298639399999</v>
          </cell>
          <cell r="D1100">
            <v>183.39957994360003</v>
          </cell>
          <cell r="E1100">
            <v>-35</v>
          </cell>
          <cell r="F1100">
            <v>218.39957994360003</v>
          </cell>
          <cell r="G1100">
            <v>85.270103318400004</v>
          </cell>
          <cell r="H1100">
            <v>-3.9517760536000819</v>
          </cell>
          <cell r="L1100">
            <v>70.16014877418381</v>
          </cell>
          <cell r="M1100">
            <v>47.799404968123561</v>
          </cell>
          <cell r="N1100">
            <v>41.429404968123492</v>
          </cell>
          <cell r="O1100">
            <v>29.281121510920329</v>
          </cell>
          <cell r="P1100">
            <v>42.659369389715984</v>
          </cell>
          <cell r="Q1100">
            <v>0</v>
          </cell>
          <cell r="R1100">
            <v>183.53004464294361</v>
          </cell>
        </row>
        <row r="1101">
          <cell r="B1101">
            <v>36375</v>
          </cell>
          <cell r="C1101">
            <v>154.379917742</v>
          </cell>
          <cell r="D1101">
            <v>256.49888804560004</v>
          </cell>
          <cell r="E1101">
            <v>-35</v>
          </cell>
          <cell r="F1101">
            <v>291.49888804560004</v>
          </cell>
          <cell r="G1101">
            <v>62.991228023039582</v>
          </cell>
          <cell r="H1101">
            <v>-1.1251507972000001</v>
          </cell>
          <cell r="L1101">
            <v>70.314528691925815</v>
          </cell>
          <cell r="M1101">
            <v>48.055903856169159</v>
          </cell>
          <cell r="N1101">
            <v>41.720903856169095</v>
          </cell>
          <cell r="O1101">
            <v>29.34411273894337</v>
          </cell>
          <cell r="P1101">
            <v>42.658244238918783</v>
          </cell>
          <cell r="Q1101">
            <v>0</v>
          </cell>
          <cell r="R1101">
            <v>184.03778952595707</v>
          </cell>
        </row>
        <row r="1102">
          <cell r="B1102">
            <v>36376</v>
          </cell>
          <cell r="C1102">
            <v>35.2843030756</v>
          </cell>
          <cell r="D1102">
            <v>259.97372284200003</v>
          </cell>
          <cell r="E1102">
            <v>-35</v>
          </cell>
          <cell r="F1102">
            <v>294.97372284200003</v>
          </cell>
          <cell r="G1102">
            <v>83.380737797759991</v>
          </cell>
          <cell r="H1102">
            <v>0</v>
          </cell>
          <cell r="L1102">
            <v>70.349812995001415</v>
          </cell>
          <cell r="M1102">
            <v>48.315877579011158</v>
          </cell>
          <cell r="N1102">
            <v>42.015877579011097</v>
          </cell>
          <cell r="O1102">
            <v>29.42749347674113</v>
          </cell>
          <cell r="P1102">
            <v>42.658244238918783</v>
          </cell>
          <cell r="Q1102">
            <v>0</v>
          </cell>
          <cell r="R1102">
            <v>184.45142828967244</v>
          </cell>
        </row>
        <row r="1103">
          <cell r="B1103">
            <v>36377</v>
          </cell>
          <cell r="C1103">
            <v>-149.7195928312</v>
          </cell>
          <cell r="D1103">
            <v>214.4246370992</v>
          </cell>
          <cell r="E1103">
            <v>-35</v>
          </cell>
          <cell r="F1103">
            <v>249.4246370992</v>
          </cell>
          <cell r="G1103">
            <v>70.319999999999993</v>
          </cell>
          <cell r="H1103">
            <v>0</v>
          </cell>
          <cell r="L1103">
            <v>70.200093402170211</v>
          </cell>
          <cell r="M1103">
            <v>48.530302216110357</v>
          </cell>
          <cell r="N1103">
            <v>42.2653022161103</v>
          </cell>
          <cell r="O1103">
            <v>29.497813476741129</v>
          </cell>
          <cell r="P1103">
            <v>42.658244238918783</v>
          </cell>
          <cell r="Q1103">
            <v>0</v>
          </cell>
          <cell r="R1103">
            <v>184.62145333394039</v>
          </cell>
        </row>
        <row r="1104">
          <cell r="B1104">
            <v>36378</v>
          </cell>
          <cell r="C1104">
            <v>-261.89748224919998</v>
          </cell>
          <cell r="D1104">
            <v>181.15282772080002</v>
          </cell>
          <cell r="E1104">
            <v>-35</v>
          </cell>
          <cell r="F1104">
            <v>216.15282772080002</v>
          </cell>
          <cell r="G1104">
            <v>186.48000000000002</v>
          </cell>
          <cell r="H1104">
            <v>0</v>
          </cell>
          <cell r="L1104">
            <v>69.938195919921014</v>
          </cell>
          <cell r="M1104">
            <v>48.711455043831158</v>
          </cell>
          <cell r="N1104">
            <v>42.481455043831097</v>
          </cell>
          <cell r="O1104">
            <v>29.684293476741129</v>
          </cell>
          <cell r="P1104">
            <v>42.658244238918783</v>
          </cell>
          <cell r="Q1104">
            <v>0</v>
          </cell>
          <cell r="R1104">
            <v>184.76218867941202</v>
          </cell>
        </row>
        <row r="1105">
          <cell r="B1105">
            <v>36379</v>
          </cell>
          <cell r="C1105">
            <v>-58.472347738400003</v>
          </cell>
          <cell r="D1105">
            <v>240.18242680040001</v>
          </cell>
          <cell r="E1105">
            <v>-35</v>
          </cell>
          <cell r="F1105">
            <v>275.18242680039998</v>
          </cell>
          <cell r="G1105">
            <v>233.49599999999998</v>
          </cell>
          <cell r="H1105">
            <v>0</v>
          </cell>
          <cell r="L1105">
            <v>69.879723572182613</v>
          </cell>
          <cell r="M1105">
            <v>48.95163747063156</v>
          </cell>
          <cell r="N1105">
            <v>42.756637470631496</v>
          </cell>
          <cell r="O1105">
            <v>29.917789476741127</v>
          </cell>
          <cell r="P1105">
            <v>42.658244238918783</v>
          </cell>
          <cell r="Q1105">
            <v>0</v>
          </cell>
          <cell r="R1105">
            <v>185.21239475847403</v>
          </cell>
        </row>
        <row r="1106">
          <cell r="B1106">
            <v>36380</v>
          </cell>
          <cell r="C1106">
            <v>8.9941076344000006</v>
          </cell>
          <cell r="D1106">
            <v>252.58038179920001</v>
          </cell>
          <cell r="E1106">
            <v>-35</v>
          </cell>
          <cell r="F1106">
            <v>287.58038179920004</v>
          </cell>
          <cell r="G1106">
            <v>136.44068380128002</v>
          </cell>
          <cell r="H1106">
            <v>46.574854135200006</v>
          </cell>
          <cell r="L1106">
            <v>69.888717679817006</v>
          </cell>
          <cell r="M1106">
            <v>49.204217852430759</v>
          </cell>
          <cell r="N1106">
            <v>43.044217852430698</v>
          </cell>
          <cell r="O1106">
            <v>30.054230160542406</v>
          </cell>
          <cell r="P1106">
            <v>42.704819093053985</v>
          </cell>
          <cell r="Q1106">
            <v>0</v>
          </cell>
          <cell r="R1106">
            <v>185.69198478584411</v>
          </cell>
        </row>
        <row r="1107">
          <cell r="B1107">
            <v>36381</v>
          </cell>
          <cell r="C1107">
            <v>60.495489550400009</v>
          </cell>
          <cell r="D1107">
            <v>164.02710975080001</v>
          </cell>
          <cell r="E1107">
            <v>-35</v>
          </cell>
          <cell r="F1107">
            <v>199.02710975080001</v>
          </cell>
          <cell r="G1107">
            <v>222.23893361375997</v>
          </cell>
          <cell r="H1107">
            <v>26.87784502639991</v>
          </cell>
          <cell r="L1107">
            <v>69.949213169367411</v>
          </cell>
          <cell r="M1107">
            <v>49.368244962181556</v>
          </cell>
          <cell r="N1107">
            <v>43.2432449621815</v>
          </cell>
          <cell r="O1107">
            <v>30.276469094156166</v>
          </cell>
          <cell r="P1107">
            <v>42.731696938080383</v>
          </cell>
          <cell r="Q1107">
            <v>0</v>
          </cell>
          <cell r="R1107">
            <v>186.20062416378545</v>
          </cell>
        </row>
        <row r="1108">
          <cell r="B1108">
            <v>36382</v>
          </cell>
          <cell r="C1108">
            <v>98.754166026800007</v>
          </cell>
          <cell r="D1108">
            <v>206.3746623104</v>
          </cell>
          <cell r="E1108">
            <v>-35</v>
          </cell>
          <cell r="F1108">
            <v>241.3746623104</v>
          </cell>
          <cell r="G1108">
            <v>56.83628008991974</v>
          </cell>
          <cell r="H1108">
            <v>136.18938829200002</v>
          </cell>
          <cell r="L1108">
            <v>70.047967335394205</v>
          </cell>
          <cell r="M1108">
            <v>49.574619624491959</v>
          </cell>
          <cell r="N1108">
            <v>43.484619624491899</v>
          </cell>
          <cell r="O1108">
            <v>30.333305374246084</v>
          </cell>
          <cell r="P1108">
            <v>42.867886326372385</v>
          </cell>
          <cell r="Q1108">
            <v>0</v>
          </cell>
          <cell r="R1108">
            <v>186.73377866050458</v>
          </cell>
        </row>
        <row r="1109">
          <cell r="B1109">
            <v>36383</v>
          </cell>
          <cell r="C1109">
            <v>-56.005534476400008</v>
          </cell>
          <cell r="D1109">
            <v>-242.64569069080002</v>
          </cell>
          <cell r="E1109">
            <v>35</v>
          </cell>
          <cell r="F1109">
            <v>-207.64569069080002</v>
          </cell>
          <cell r="G1109">
            <v>116.57297857823995</v>
          </cell>
          <cell r="H1109">
            <v>5.0791507596000001</v>
          </cell>
          <cell r="L1109">
            <v>69.991961800917807</v>
          </cell>
          <cell r="M1109">
            <v>49.331973933801159</v>
          </cell>
          <cell r="N1109">
            <v>43.276973933801095</v>
          </cell>
          <cell r="O1109">
            <v>30.449878352824324</v>
          </cell>
          <cell r="P1109">
            <v>42.872965477131984</v>
          </cell>
          <cell r="Q1109">
            <v>0</v>
          </cell>
          <cell r="R1109">
            <v>186.59177956467522</v>
          </cell>
        </row>
        <row r="1110">
          <cell r="B1110">
            <v>36384</v>
          </cell>
          <cell r="C1110">
            <v>-61.673880921600002</v>
          </cell>
          <cell r="D1110">
            <v>143.359118924</v>
          </cell>
          <cell r="E1110">
            <v>-35</v>
          </cell>
          <cell r="F1110">
            <v>178.359118924</v>
          </cell>
          <cell r="G1110">
            <v>475.92135482688019</v>
          </cell>
          <cell r="H1110">
            <v>1.4197486400000001E-2</v>
          </cell>
          <cell r="L1110">
            <v>69.930287919996204</v>
          </cell>
          <cell r="M1110">
            <v>49.475333052725162</v>
          </cell>
          <cell r="N1110">
            <v>43.455333052725095</v>
          </cell>
          <cell r="O1110">
            <v>30.925799707651205</v>
          </cell>
          <cell r="P1110">
            <v>42.872979674618385</v>
          </cell>
          <cell r="Q1110">
            <v>0</v>
          </cell>
          <cell r="R1110">
            <v>187.18440035499088</v>
          </cell>
        </row>
        <row r="1111">
          <cell r="B1111">
            <v>36385</v>
          </cell>
          <cell r="C1111">
            <v>227.57150950560003</v>
          </cell>
          <cell r="D1111">
            <v>125.8287725916</v>
          </cell>
          <cell r="E1111">
            <v>-35</v>
          </cell>
          <cell r="F1111">
            <v>160.8287725916</v>
          </cell>
          <cell r="G1111">
            <v>114.264</v>
          </cell>
          <cell r="H1111">
            <v>154.98686028560002</v>
          </cell>
          <cell r="L1111">
            <v>70.157859429501798</v>
          </cell>
          <cell r="M1111">
            <v>49.601161825316765</v>
          </cell>
          <cell r="N1111">
            <v>43.616161825316695</v>
          </cell>
          <cell r="O1111">
            <v>31.040063707651203</v>
          </cell>
          <cell r="P1111">
            <v>43.027966534903982</v>
          </cell>
          <cell r="Q1111">
            <v>0</v>
          </cell>
          <cell r="R1111">
            <v>187.84205149737369</v>
          </cell>
        </row>
        <row r="1112">
          <cell r="B1112">
            <v>36386</v>
          </cell>
          <cell r="C1112">
            <v>322.20130573320006</v>
          </cell>
          <cell r="D1112">
            <v>233.5451019084</v>
          </cell>
          <cell r="E1112">
            <v>-35</v>
          </cell>
          <cell r="F1112">
            <v>268.5451019084</v>
          </cell>
          <cell r="G1112">
            <v>219.86399999999998</v>
          </cell>
          <cell r="H1112">
            <v>167.64746878280002</v>
          </cell>
          <cell r="L1112">
            <v>70.480060735235</v>
          </cell>
          <cell r="M1112">
            <v>49.834706927225163</v>
          </cell>
          <cell r="N1112">
            <v>43.884706927225096</v>
          </cell>
          <cell r="O1112">
            <v>31.259927707651205</v>
          </cell>
          <cell r="P1112">
            <v>43.195614003686785</v>
          </cell>
          <cell r="Q1112">
            <v>0</v>
          </cell>
          <cell r="R1112">
            <v>188.8203093737981</v>
          </cell>
        </row>
        <row r="1113">
          <cell r="B1113">
            <v>36387</v>
          </cell>
          <cell r="C1113">
            <v>228.82088830880002</v>
          </cell>
          <cell r="D1113">
            <v>158.07481357760003</v>
          </cell>
          <cell r="E1113">
            <v>-35</v>
          </cell>
          <cell r="F1113">
            <v>193.07481357760003</v>
          </cell>
          <cell r="G1113">
            <v>223.12680200927966</v>
          </cell>
          <cell r="H1113">
            <v>173.13479727640001</v>
          </cell>
          <cell r="L1113">
            <v>70.708881623543803</v>
          </cell>
          <cell r="M1113">
            <v>49.992781740802762</v>
          </cell>
          <cell r="N1113">
            <v>44.077781740802699</v>
          </cell>
          <cell r="O1113">
            <v>31.483054509660484</v>
          </cell>
          <cell r="P1113">
            <v>43.368748800963182</v>
          </cell>
          <cell r="Q1113">
            <v>0</v>
          </cell>
          <cell r="R1113">
            <v>189.63846667497018</v>
          </cell>
        </row>
        <row r="1114">
          <cell r="B1114">
            <v>36388</v>
          </cell>
          <cell r="C1114">
            <v>99.318516111199997</v>
          </cell>
          <cell r="D1114">
            <v>209.68267664160001</v>
          </cell>
          <cell r="E1114">
            <v>-35</v>
          </cell>
          <cell r="F1114">
            <v>244.68267664160001</v>
          </cell>
          <cell r="G1114">
            <v>129.75355477919996</v>
          </cell>
          <cell r="H1114">
            <v>163.93482608919999</v>
          </cell>
          <cell r="L1114">
            <v>70.808200139655</v>
          </cell>
          <cell r="M1114">
            <v>50.202464417444361</v>
          </cell>
          <cell r="N1114">
            <v>44.322464417444301</v>
          </cell>
          <cell r="O1114">
            <v>31.612808064439683</v>
          </cell>
          <cell r="P1114">
            <v>43.532683627052386</v>
          </cell>
          <cell r="Q1114">
            <v>0</v>
          </cell>
          <cell r="R1114">
            <v>190.27615624859138</v>
          </cell>
        </row>
        <row r="1115">
          <cell r="B1115">
            <v>36389</v>
          </cell>
          <cell r="C1115">
            <v>342.30494647560005</v>
          </cell>
          <cell r="D1115">
            <v>19.155958525200003</v>
          </cell>
          <cell r="E1115">
            <v>-35</v>
          </cell>
          <cell r="F1115">
            <v>54.155958525200006</v>
          </cell>
          <cell r="G1115">
            <v>49.20865942943972</v>
          </cell>
          <cell r="H1115">
            <v>150.03548690360003</v>
          </cell>
          <cell r="L1115">
            <v>71.150505086130593</v>
          </cell>
          <cell r="M1115">
            <v>50.221620375969557</v>
          </cell>
          <cell r="N1115">
            <v>44.376620375969502</v>
          </cell>
          <cell r="O1115">
            <v>31.662016723869122</v>
          </cell>
          <cell r="P1115">
            <v>43.682719113955983</v>
          </cell>
          <cell r="Q1115">
            <v>0</v>
          </cell>
          <cell r="R1115">
            <v>190.8718612999252</v>
          </cell>
        </row>
        <row r="1116">
          <cell r="B1116">
            <v>36390</v>
          </cell>
          <cell r="C1116">
            <v>390.45217222960002</v>
          </cell>
          <cell r="D1116">
            <v>-254.9478126564</v>
          </cell>
          <cell r="E1116">
            <v>35</v>
          </cell>
          <cell r="F1116">
            <v>-219.9478126564</v>
          </cell>
          <cell r="G1116">
            <v>36.338384797440042</v>
          </cell>
          <cell r="H1116">
            <v>142.3546467612</v>
          </cell>
          <cell r="L1116">
            <v>71.540957258360194</v>
          </cell>
          <cell r="M1116">
            <v>49.966672563313161</v>
          </cell>
          <cell r="N1116">
            <v>44.156672563313101</v>
          </cell>
          <cell r="O1116">
            <v>31.698355108666561</v>
          </cell>
          <cell r="P1116">
            <v>43.825073760717181</v>
          </cell>
          <cell r="Q1116">
            <v>0</v>
          </cell>
          <cell r="R1116">
            <v>191.22105869105704</v>
          </cell>
        </row>
        <row r="1117">
          <cell r="B1117">
            <v>36391</v>
          </cell>
          <cell r="C1117">
            <v>425.27860636880001</v>
          </cell>
          <cell r="D1117">
            <v>-248.15076604239999</v>
          </cell>
          <cell r="E1117">
            <v>35</v>
          </cell>
          <cell r="F1117">
            <v>-213.15076604239999</v>
          </cell>
          <cell r="G1117">
            <v>52.27700166047984</v>
          </cell>
          <cell r="H1117">
            <v>163.09007564839999</v>
          </cell>
          <cell r="L1117">
            <v>71.966235864729001</v>
          </cell>
          <cell r="M1117">
            <v>49.71852179727076</v>
          </cell>
          <cell r="N1117">
            <v>43.943521797270698</v>
          </cell>
          <cell r="O1117">
            <v>31.750632110327039</v>
          </cell>
          <cell r="P1117">
            <v>43.98816383636558</v>
          </cell>
          <cell r="Q1117">
            <v>0</v>
          </cell>
          <cell r="R1117">
            <v>191.64855360869231</v>
          </cell>
        </row>
        <row r="1118">
          <cell r="B1118">
            <v>36392</v>
          </cell>
          <cell r="C1118">
            <v>324.54389098920007</v>
          </cell>
          <cell r="D1118">
            <v>-132.52998617240002</v>
          </cell>
          <cell r="E1118">
            <v>35</v>
          </cell>
          <cell r="F1118">
            <v>-97.529986172400015</v>
          </cell>
          <cell r="G1118">
            <v>139.32</v>
          </cell>
          <cell r="H1118">
            <v>133.9390866976</v>
          </cell>
          <cell r="L1118">
            <v>72.290779755718205</v>
          </cell>
          <cell r="M1118">
            <v>49.58599181109836</v>
          </cell>
          <cell r="N1118">
            <v>43.845991811098301</v>
          </cell>
          <cell r="O1118">
            <v>31.889952110327041</v>
          </cell>
          <cell r="P1118">
            <v>44.122102923063181</v>
          </cell>
          <cell r="Q1118">
            <v>0</v>
          </cell>
          <cell r="R1118">
            <v>192.14882660020672</v>
          </cell>
        </row>
        <row r="1119">
          <cell r="B1119">
            <v>36393</v>
          </cell>
          <cell r="C1119">
            <v>218.4531738652</v>
          </cell>
          <cell r="D1119">
            <v>73.422300917599998</v>
          </cell>
          <cell r="E1119">
            <v>-35</v>
          </cell>
          <cell r="F1119">
            <v>108.4223009176</v>
          </cell>
          <cell r="G1119">
            <v>146.376</v>
          </cell>
          <cell r="H1119">
            <v>142.1381350936</v>
          </cell>
          <cell r="L1119">
            <v>72.509232929583405</v>
          </cell>
          <cell r="M1119">
            <v>49.659414112015959</v>
          </cell>
          <cell r="N1119">
            <v>43.954414112015904</v>
          </cell>
          <cell r="O1119">
            <v>32.036328110327041</v>
          </cell>
          <cell r="P1119">
            <v>44.264241058156784</v>
          </cell>
          <cell r="Q1119">
            <v>0</v>
          </cell>
          <cell r="R1119">
            <v>192.76421621008313</v>
          </cell>
        </row>
        <row r="1120">
          <cell r="B1120">
            <v>36394</v>
          </cell>
          <cell r="C1120">
            <v>80.9469687096</v>
          </cell>
          <cell r="D1120">
            <v>40.239225829200002</v>
          </cell>
          <cell r="E1120">
            <v>-35</v>
          </cell>
          <cell r="F1120">
            <v>75.239225829199995</v>
          </cell>
          <cell r="G1120">
            <v>124.08035214143999</v>
          </cell>
          <cell r="H1120">
            <v>144.11513507480001</v>
          </cell>
          <cell r="L1120">
            <v>72.590179898293002</v>
          </cell>
          <cell r="M1120">
            <v>49.699653337845156</v>
          </cell>
          <cell r="N1120">
            <v>44.029653337845104</v>
          </cell>
          <cell r="O1120">
            <v>32.160408462468482</v>
          </cell>
          <cell r="P1120">
            <v>44.408356193231583</v>
          </cell>
          <cell r="Q1120">
            <v>0</v>
          </cell>
          <cell r="R1120">
            <v>193.18859789183816</v>
          </cell>
        </row>
        <row r="1121">
          <cell r="B1121">
            <v>36395</v>
          </cell>
          <cell r="C1121">
            <v>243.93411258160003</v>
          </cell>
          <cell r="D1121">
            <v>6.9283733631999995</v>
          </cell>
          <cell r="E1121">
            <v>-35</v>
          </cell>
          <cell r="F1121">
            <v>41.928373363200002</v>
          </cell>
          <cell r="G1121">
            <v>-97.340806255680008</v>
          </cell>
          <cell r="H1121">
            <v>147.6964510192</v>
          </cell>
          <cell r="L1121">
            <v>72.8341140108746</v>
          </cell>
          <cell r="M1121">
            <v>49.706581711208358</v>
          </cell>
          <cell r="N1121">
            <v>44.071581711208303</v>
          </cell>
          <cell r="O1121">
            <v>32.063067656212802</v>
          </cell>
          <cell r="P1121">
            <v>44.556052644250784</v>
          </cell>
          <cell r="Q1121">
            <v>0</v>
          </cell>
          <cell r="R1121">
            <v>193.52481602254647</v>
          </cell>
        </row>
        <row r="1122">
          <cell r="B1122">
            <v>36396</v>
          </cell>
          <cell r="C1122">
            <v>341.67670770239999</v>
          </cell>
          <cell r="D1122">
            <v>-37.8788937152</v>
          </cell>
          <cell r="E1122">
            <v>35</v>
          </cell>
          <cell r="F1122">
            <v>-2.8788937152000003</v>
          </cell>
          <cell r="G1122">
            <v>261.19399679807998</v>
          </cell>
          <cell r="H1122">
            <v>116.3696972776</v>
          </cell>
          <cell r="L1122">
            <v>73.175790718577005</v>
          </cell>
          <cell r="M1122">
            <v>49.668702817493156</v>
          </cell>
          <cell r="N1122">
            <v>44.068702817493104</v>
          </cell>
          <cell r="O1122">
            <v>32.324261653010879</v>
          </cell>
          <cell r="P1122">
            <v>44.672422341528382</v>
          </cell>
          <cell r="Q1122">
            <v>0</v>
          </cell>
          <cell r="R1122">
            <v>194.24117753060938</v>
          </cell>
        </row>
        <row r="1123">
          <cell r="B1123">
            <v>36397</v>
          </cell>
          <cell r="C1123">
            <v>351.59720132439998</v>
          </cell>
          <cell r="D1123">
            <v>-38.6207123796</v>
          </cell>
          <cell r="E1123">
            <v>35</v>
          </cell>
          <cell r="F1123">
            <v>-3.6207123796000005</v>
          </cell>
          <cell r="G1123">
            <v>316.48752733152003</v>
          </cell>
          <cell r="H1123">
            <v>-166.84531080120001</v>
          </cell>
          <cell r="L1123">
            <v>73.5273879199014</v>
          </cell>
          <cell r="M1123">
            <v>49.630082105113559</v>
          </cell>
          <cell r="N1123">
            <v>44.065082105113504</v>
          </cell>
          <cell r="O1123">
            <v>32.640749180342397</v>
          </cell>
          <cell r="P1123">
            <v>44.505577030727181</v>
          </cell>
          <cell r="Q1123">
            <v>0</v>
          </cell>
          <cell r="R1123">
            <v>194.73879623608448</v>
          </cell>
        </row>
        <row r="1124">
          <cell r="B1124">
            <v>36398</v>
          </cell>
          <cell r="C1124">
            <v>351.59720132439998</v>
          </cell>
          <cell r="D1124">
            <v>-5.2566193396000003</v>
          </cell>
          <cell r="E1124">
            <v>35</v>
          </cell>
          <cell r="F1124">
            <v>29.7433806604</v>
          </cell>
          <cell r="G1124">
            <v>182.68757600063998</v>
          </cell>
          <cell r="H1124">
            <v>-158.4581457104</v>
          </cell>
          <cell r="L1124">
            <v>73.878985121225796</v>
          </cell>
          <cell r="M1124">
            <v>49.624825485773961</v>
          </cell>
          <cell r="N1124">
            <v>44.094825485773903</v>
          </cell>
          <cell r="O1124">
            <v>32.823436756343035</v>
          </cell>
          <cell r="P1124">
            <v>44.347118885016783</v>
          </cell>
          <cell r="Q1124">
            <v>0</v>
          </cell>
          <cell r="R1124">
            <v>195.14436624835952</v>
          </cell>
        </row>
        <row r="1125">
          <cell r="B1125">
            <v>36399</v>
          </cell>
          <cell r="C1125">
            <v>64.939302793600007</v>
          </cell>
          <cell r="D1125">
            <v>125.84297007800001</v>
          </cell>
          <cell r="E1125">
            <v>-35</v>
          </cell>
          <cell r="F1125">
            <v>160.84297007800001</v>
          </cell>
          <cell r="G1125">
            <v>-197.85599999999999</v>
          </cell>
          <cell r="H1125">
            <v>-3.3399586756000001</v>
          </cell>
          <cell r="L1125">
            <v>73.9439244240194</v>
          </cell>
          <cell r="M1125">
            <v>49.750668455851958</v>
          </cell>
          <cell r="N1125">
            <v>44.255668455851904</v>
          </cell>
          <cell r="O1125">
            <v>32.625580756343034</v>
          </cell>
          <cell r="P1125">
            <v>44.34377892634118</v>
          </cell>
          <cell r="Q1125">
            <v>0</v>
          </cell>
          <cell r="R1125">
            <v>195.16895256255552</v>
          </cell>
        </row>
        <row r="1126">
          <cell r="B1126">
            <v>36400</v>
          </cell>
          <cell r="C1126">
            <v>-27.798678371200001</v>
          </cell>
          <cell r="D1126">
            <v>130.37906698280003</v>
          </cell>
          <cell r="E1126">
            <v>-35</v>
          </cell>
          <cell r="F1126">
            <v>165.37906698280003</v>
          </cell>
          <cell r="G1126">
            <v>-375</v>
          </cell>
          <cell r="H1126">
            <v>-1.3274649784000001</v>
          </cell>
          <cell r="L1126">
            <v>73.916125745648202</v>
          </cell>
          <cell r="M1126">
            <v>49.881047522834756</v>
          </cell>
          <cell r="N1126">
            <v>44.421047522834705</v>
          </cell>
          <cell r="O1126">
            <v>32.250580756343034</v>
          </cell>
          <cell r="P1126">
            <v>44.342451461362778</v>
          </cell>
          <cell r="Q1126">
            <v>0</v>
          </cell>
          <cell r="R1126">
            <v>194.9302054861887</v>
          </cell>
        </row>
        <row r="1127">
          <cell r="B1127">
            <v>36401</v>
          </cell>
          <cell r="C1127">
            <v>-69.251789287600005</v>
          </cell>
          <cell r="D1127">
            <v>184.7731867528</v>
          </cell>
          <cell r="E1127">
            <v>-35</v>
          </cell>
          <cell r="F1127">
            <v>219.7731867528</v>
          </cell>
          <cell r="G1127">
            <v>-118.78200674399991</v>
          </cell>
          <cell r="H1127">
            <v>60.971105344800002</v>
          </cell>
          <cell r="L1127">
            <v>73.846873956360596</v>
          </cell>
          <cell r="M1127">
            <v>50.065820709587555</v>
          </cell>
          <cell r="N1127">
            <v>44.640820709587508</v>
          </cell>
          <cell r="O1127">
            <v>32.131798749599035</v>
          </cell>
          <cell r="P1127">
            <v>44.403422566707576</v>
          </cell>
          <cell r="Q1127">
            <v>0</v>
          </cell>
          <cell r="R1127">
            <v>195.02291598225472</v>
          </cell>
        </row>
        <row r="1128">
          <cell r="B1128">
            <v>36402</v>
          </cell>
          <cell r="C1128">
            <v>200.53949540000002</v>
          </cell>
          <cell r="D1128">
            <v>220.57924745360003</v>
          </cell>
          <cell r="E1128">
            <v>-35</v>
          </cell>
          <cell r="F1128">
            <v>255.57924745360003</v>
          </cell>
          <cell r="G1128">
            <v>-4.7206521600228046E-3</v>
          </cell>
          <cell r="H1128">
            <v>34.883224084799998</v>
          </cell>
          <cell r="L1128">
            <v>74.04741345176059</v>
          </cell>
          <cell r="M1128">
            <v>50.286399957041155</v>
          </cell>
          <cell r="N1128">
            <v>44.896399957041112</v>
          </cell>
          <cell r="O1128">
            <v>32.131794028946878</v>
          </cell>
          <cell r="P1128">
            <v>44.438305790792377</v>
          </cell>
          <cell r="Q1128">
            <v>0</v>
          </cell>
          <cell r="R1128">
            <v>195.51391322854096</v>
          </cell>
        </row>
        <row r="1129">
          <cell r="B1129">
            <v>36403</v>
          </cell>
          <cell r="C1129">
            <v>160.1547453352</v>
          </cell>
          <cell r="D1129">
            <v>155.07914394720001</v>
          </cell>
          <cell r="E1129">
            <v>-35</v>
          </cell>
          <cell r="F1129">
            <v>190.07914394720001</v>
          </cell>
          <cell r="G1129">
            <v>213.18126538463986</v>
          </cell>
          <cell r="H1129">
            <v>0.94058347400000009</v>
          </cell>
          <cell r="L1129">
            <v>74.207568197095796</v>
          </cell>
          <cell r="M1129">
            <v>50.441479100988353</v>
          </cell>
          <cell r="N1129">
            <v>45.086479100988313</v>
          </cell>
          <cell r="O1129">
            <v>32.344975294331519</v>
          </cell>
          <cell r="P1129">
            <v>44.439246374266375</v>
          </cell>
          <cell r="Q1129">
            <v>0</v>
          </cell>
          <cell r="R1129">
            <v>196.078268966682</v>
          </cell>
        </row>
        <row r="1130">
          <cell r="B1130">
            <v>36404</v>
          </cell>
          <cell r="C1130">
            <v>49.581171880400007</v>
          </cell>
          <cell r="D1130">
            <v>-260.49902983880003</v>
          </cell>
          <cell r="E1130">
            <v>35</v>
          </cell>
          <cell r="F1130">
            <v>-225.49902983880003</v>
          </cell>
          <cell r="G1130">
            <v>315.73565810111995</v>
          </cell>
          <cell r="H1130">
            <v>-169.63866625040001</v>
          </cell>
          <cell r="L1130">
            <v>74.257149368976201</v>
          </cell>
          <cell r="M1130">
            <v>50.180980071149555</v>
          </cell>
          <cell r="N1130">
            <v>44.860980071149513</v>
          </cell>
          <cell r="O1130">
            <v>32.660710952432638</v>
          </cell>
          <cell r="P1130">
            <v>44.269607708015975</v>
          </cell>
          <cell r="Q1130">
            <v>0</v>
          </cell>
          <cell r="R1130">
            <v>196.04844810057432</v>
          </cell>
        </row>
        <row r="1131">
          <cell r="B1131">
            <v>36405</v>
          </cell>
          <cell r="C1131">
            <v>122.7088749552</v>
          </cell>
          <cell r="D1131">
            <v>-293.1745447884</v>
          </cell>
          <cell r="E1131">
            <v>35</v>
          </cell>
          <cell r="F1131">
            <v>-258.1745447884</v>
          </cell>
          <cell r="G1131">
            <v>319.38515942207988</v>
          </cell>
          <cell r="H1131">
            <v>-128.61147992600002</v>
          </cell>
          <cell r="L1131">
            <v>74.379858243931395</v>
          </cell>
          <cell r="M1131">
            <v>49.887805526361156</v>
          </cell>
          <cell r="N1131">
            <v>44.602805526361109</v>
          </cell>
          <cell r="O1131">
            <v>32.980096111854721</v>
          </cell>
          <cell r="P1131">
            <v>44.140996228089975</v>
          </cell>
          <cell r="Q1131">
            <v>0</v>
          </cell>
          <cell r="R1131">
            <v>196.10375611023721</v>
          </cell>
        </row>
        <row r="1132">
          <cell r="B1132">
            <v>36406</v>
          </cell>
          <cell r="C1132">
            <v>114.928652408</v>
          </cell>
          <cell r="D1132">
            <v>218.8826478288</v>
          </cell>
          <cell r="E1132">
            <v>-35</v>
          </cell>
          <cell r="F1132">
            <v>253.8826478288</v>
          </cell>
          <cell r="G1132">
            <v>255.12</v>
          </cell>
          <cell r="H1132">
            <v>-0.1100305196</v>
          </cell>
          <cell r="L1132">
            <v>74.494786896339392</v>
          </cell>
          <cell r="M1132">
            <v>50.106688174189955</v>
          </cell>
          <cell r="N1132">
            <v>44.856688174189912</v>
          </cell>
          <cell r="O1132">
            <v>33.235216111854719</v>
          </cell>
          <cell r="P1132">
            <v>44.140886197570374</v>
          </cell>
          <cell r="Q1132">
            <v>0</v>
          </cell>
          <cell r="R1132">
            <v>196.7275773799544</v>
          </cell>
        </row>
        <row r="1133">
          <cell r="B1133">
            <v>36407</v>
          </cell>
          <cell r="C1133">
            <v>200.64242717639999</v>
          </cell>
          <cell r="D1133">
            <v>77.404695852800003</v>
          </cell>
          <cell r="E1133">
            <v>-35</v>
          </cell>
          <cell r="F1133">
            <v>112.4046958528</v>
          </cell>
          <cell r="G1133">
            <v>247.07999999999998</v>
          </cell>
          <cell r="H1133">
            <v>0</v>
          </cell>
          <cell r="L1133">
            <v>74.695429323515796</v>
          </cell>
          <cell r="M1133">
            <v>50.184092870042754</v>
          </cell>
          <cell r="N1133">
            <v>44.969092870042715</v>
          </cell>
          <cell r="O1133">
            <v>33.482296111854716</v>
          </cell>
          <cell r="P1133">
            <v>44.140886197570374</v>
          </cell>
          <cell r="Q1133">
            <v>0</v>
          </cell>
          <cell r="R1133">
            <v>197.28770450298362</v>
          </cell>
        </row>
        <row r="1134">
          <cell r="B1134">
            <v>36408</v>
          </cell>
          <cell r="C1134">
            <v>239.97301387600001</v>
          </cell>
          <cell r="D1134">
            <v>158.26647964400001</v>
          </cell>
          <cell r="E1134">
            <v>-35</v>
          </cell>
          <cell r="F1134">
            <v>193.26647964400001</v>
          </cell>
          <cell r="G1134">
            <v>227.42399999999998</v>
          </cell>
          <cell r="H1134">
            <v>0</v>
          </cell>
          <cell r="L1134">
            <v>74.935402337391793</v>
          </cell>
          <cell r="M1134">
            <v>50.342359349686753</v>
          </cell>
          <cell r="N1134">
            <v>45.162359349686717</v>
          </cell>
          <cell r="O1134">
            <v>33.709720111854715</v>
          </cell>
          <cell r="P1134">
            <v>44.140886197570374</v>
          </cell>
          <cell r="Q1134">
            <v>0</v>
          </cell>
          <cell r="R1134">
            <v>197.94836799650361</v>
          </cell>
        </row>
        <row r="1135">
          <cell r="B1135">
            <v>36409</v>
          </cell>
          <cell r="C1135">
            <v>274.77460241400001</v>
          </cell>
          <cell r="D1135">
            <v>215.51784355200002</v>
          </cell>
          <cell r="E1135">
            <v>-35</v>
          </cell>
          <cell r="F1135">
            <v>250.51784355200002</v>
          </cell>
          <cell r="G1135">
            <v>238.60217925311974</v>
          </cell>
          <cell r="H1135">
            <v>95.289979345199995</v>
          </cell>
          <cell r="L1135">
            <v>75.210176939805791</v>
          </cell>
          <cell r="M1135">
            <v>50.557877193238753</v>
          </cell>
          <cell r="N1135">
            <v>45.412877193238714</v>
          </cell>
          <cell r="O1135">
            <v>33.948322291107836</v>
          </cell>
          <cell r="P1135">
            <v>44.236176176915578</v>
          </cell>
          <cell r="Q1135">
            <v>0</v>
          </cell>
          <cell r="R1135">
            <v>198.80755260106793</v>
          </cell>
        </row>
        <row r="1136">
          <cell r="B1136">
            <v>36410</v>
          </cell>
          <cell r="C1136">
            <v>312.84871156720004</v>
          </cell>
          <cell r="D1136">
            <v>15.201958562800002</v>
          </cell>
          <cell r="E1136">
            <v>-35</v>
          </cell>
          <cell r="F1136">
            <v>50.201958562800002</v>
          </cell>
          <cell r="G1136">
            <v>109.90870440192012</v>
          </cell>
          <cell r="H1136">
            <v>140.15403636919999</v>
          </cell>
          <cell r="L1136">
            <v>75.52302565137299</v>
          </cell>
          <cell r="M1136">
            <v>50.573079151801551</v>
          </cell>
          <cell r="N1136">
            <v>45.463079151801516</v>
          </cell>
          <cell r="O1136">
            <v>34.058230995509753</v>
          </cell>
          <cell r="P1136">
            <v>44.376330213284781</v>
          </cell>
          <cell r="Q1136">
            <v>0</v>
          </cell>
          <cell r="R1136">
            <v>199.42066601196902</v>
          </cell>
        </row>
        <row r="1137">
          <cell r="B1137">
            <v>36411</v>
          </cell>
          <cell r="C1137">
            <v>530.60975797039998</v>
          </cell>
          <cell r="D1137">
            <v>-42.347552559599997</v>
          </cell>
          <cell r="E1137">
            <v>35</v>
          </cell>
          <cell r="F1137">
            <v>-7.3475525595999969</v>
          </cell>
          <cell r="G1137">
            <v>79.454258939519875</v>
          </cell>
          <cell r="H1137">
            <v>127.63185336440002</v>
          </cell>
          <cell r="L1137">
            <v>76.053635409343386</v>
          </cell>
          <cell r="M1137">
            <v>50.530731599241953</v>
          </cell>
          <cell r="N1137">
            <v>45.455731599241915</v>
          </cell>
          <cell r="O1137">
            <v>34.137685254449273</v>
          </cell>
          <cell r="P1137">
            <v>44.50396206664918</v>
          </cell>
          <cell r="Q1137">
            <v>0</v>
          </cell>
          <cell r="R1137">
            <v>200.15101432968373</v>
          </cell>
        </row>
        <row r="1138">
          <cell r="B1138">
            <v>36412</v>
          </cell>
          <cell r="C1138">
            <v>329.186469042</v>
          </cell>
          <cell r="D1138">
            <v>25.832326504800001</v>
          </cell>
          <cell r="E1138">
            <v>-35</v>
          </cell>
          <cell r="F1138">
            <v>60.832326504800001</v>
          </cell>
          <cell r="G1138">
            <v>211.01656389600018</v>
          </cell>
          <cell r="H1138">
            <v>124.0576361632</v>
          </cell>
          <cell r="L1138">
            <v>76.382821878385386</v>
          </cell>
          <cell r="M1138">
            <v>50.556563925746751</v>
          </cell>
          <cell r="N1138">
            <v>45.516563925746716</v>
          </cell>
          <cell r="O1138">
            <v>34.348701818345276</v>
          </cell>
          <cell r="P1138">
            <v>44.628019702812381</v>
          </cell>
          <cell r="Q1138">
            <v>0</v>
          </cell>
          <cell r="R1138">
            <v>200.87610732528975</v>
          </cell>
        </row>
        <row r="1139">
          <cell r="B1139">
            <v>36413</v>
          </cell>
          <cell r="C1139">
            <v>121.65826096160001</v>
          </cell>
          <cell r="D1139">
            <v>-120.6679862852</v>
          </cell>
          <cell r="E1139">
            <v>35</v>
          </cell>
          <cell r="F1139">
            <v>-85.667986285200001</v>
          </cell>
          <cell r="G1139">
            <v>74.039999999999992</v>
          </cell>
          <cell r="H1139">
            <v>129.161632524</v>
          </cell>
          <cell r="L1139">
            <v>76.504480139346981</v>
          </cell>
          <cell r="M1139">
            <v>50.435895939461552</v>
          </cell>
          <cell r="N1139">
            <v>45.430895939461514</v>
          </cell>
          <cell r="O1139">
            <v>34.422741818345273</v>
          </cell>
          <cell r="P1139">
            <v>44.757181335336384</v>
          </cell>
          <cell r="Q1139">
            <v>0</v>
          </cell>
          <cell r="R1139">
            <v>201.11529923249014</v>
          </cell>
        </row>
        <row r="1140">
          <cell r="B1140">
            <v>36414</v>
          </cell>
          <cell r="C1140">
            <v>83.896496509199991</v>
          </cell>
          <cell r="D1140">
            <v>-43.096469967200001</v>
          </cell>
          <cell r="E1140">
            <v>35</v>
          </cell>
          <cell r="F1140">
            <v>-8.0964699672000009</v>
          </cell>
          <cell r="G1140">
            <v>108.648</v>
          </cell>
          <cell r="H1140">
            <v>112.93390556880001</v>
          </cell>
          <cell r="L1140">
            <v>76.588376635856179</v>
          </cell>
          <cell r="M1140">
            <v>50.392799469494349</v>
          </cell>
          <cell r="N1140">
            <v>45.422799469494315</v>
          </cell>
          <cell r="O1140">
            <v>34.531389818345275</v>
          </cell>
          <cell r="P1140">
            <v>44.870115240905186</v>
          </cell>
          <cell r="Q1140">
            <v>0</v>
          </cell>
          <cell r="R1140">
            <v>201.41268116460097</v>
          </cell>
        </row>
        <row r="1141">
          <cell r="B1141">
            <v>36415</v>
          </cell>
          <cell r="C1141">
            <v>33.612549051999999</v>
          </cell>
          <cell r="D1141">
            <v>-58.671112548000004</v>
          </cell>
          <cell r="E1141">
            <v>35</v>
          </cell>
          <cell r="F1141">
            <v>-23.671112548000004</v>
          </cell>
          <cell r="G1141">
            <v>87.854285428800068</v>
          </cell>
          <cell r="H1141">
            <v>102.452611234</v>
          </cell>
          <cell r="L1141">
            <v>76.621989184908173</v>
          </cell>
          <cell r="M1141">
            <v>50.334128356946351</v>
          </cell>
          <cell r="N1141">
            <v>45.399128356946314</v>
          </cell>
          <cell r="O1141">
            <v>34.619244103774072</v>
          </cell>
          <cell r="P1141">
            <v>44.972567852139186</v>
          </cell>
          <cell r="Q1141">
            <v>0</v>
          </cell>
          <cell r="R1141">
            <v>201.61292949776774</v>
          </cell>
        </row>
        <row r="1142">
          <cell r="B1142">
            <v>36416</v>
          </cell>
          <cell r="C1142">
            <v>44.001559725200003</v>
          </cell>
          <cell r="D1142">
            <v>-67.125715699200001</v>
          </cell>
          <cell r="E1142">
            <v>35</v>
          </cell>
          <cell r="F1142">
            <v>-32.125715699200001</v>
          </cell>
          <cell r="G1142">
            <v>63.506561354880077</v>
          </cell>
          <cell r="H1142">
            <v>107.66308874280001</v>
          </cell>
          <cell r="L1142">
            <v>76.665990744633376</v>
          </cell>
          <cell r="M1142">
            <v>50.267002641247153</v>
          </cell>
          <cell r="N1142">
            <v>45.367002641247112</v>
          </cell>
          <cell r="O1142">
            <v>34.68275066512895</v>
          </cell>
          <cell r="P1142">
            <v>45.080230940881982</v>
          </cell>
          <cell r="Q1142">
            <v>0</v>
          </cell>
          <cell r="R1142">
            <v>201.79597499189143</v>
          </cell>
        </row>
        <row r="1143">
          <cell r="B1143">
            <v>36417</v>
          </cell>
          <cell r="C1143">
            <v>212.92325291239999</v>
          </cell>
          <cell r="D1143">
            <v>-254.51833869280003</v>
          </cell>
          <cell r="E1143">
            <v>35</v>
          </cell>
          <cell r="F1143">
            <v>-219.51833869280003</v>
          </cell>
          <cell r="G1143">
            <v>264.3990133516802</v>
          </cell>
          <cell r="H1143">
            <v>107.4288302172</v>
          </cell>
          <cell r="L1143">
            <v>76.87891399754578</v>
          </cell>
          <cell r="M1143">
            <v>50.012484302554356</v>
          </cell>
          <cell r="N1143">
            <v>45.147484302554311</v>
          </cell>
          <cell r="O1143">
            <v>34.947149678480628</v>
          </cell>
          <cell r="P1143">
            <v>45.187659771099185</v>
          </cell>
          <cell r="Q1143">
            <v>0</v>
          </cell>
          <cell r="R1143">
            <v>202.1612077496799</v>
          </cell>
        </row>
        <row r="1144">
          <cell r="B1144">
            <v>36418</v>
          </cell>
          <cell r="C1144">
            <v>370.25269845400004</v>
          </cell>
          <cell r="D1144">
            <v>-308.4368426684</v>
          </cell>
          <cell r="E1144">
            <v>35</v>
          </cell>
          <cell r="F1144">
            <v>-273.4368426684</v>
          </cell>
          <cell r="G1144">
            <v>160.03676057087989</v>
          </cell>
          <cell r="H1144">
            <v>98.5021606432</v>
          </cell>
          <cell r="L1144">
            <v>77.249166695999776</v>
          </cell>
          <cell r="M1144">
            <v>49.704047459885956</v>
          </cell>
          <cell r="N1144">
            <v>44.874047459885908</v>
          </cell>
          <cell r="O1144">
            <v>35.10718643905151</v>
          </cell>
          <cell r="P1144">
            <v>45.286161931742384</v>
          </cell>
          <cell r="Q1144">
            <v>0</v>
          </cell>
          <cell r="R1144">
            <v>202.51656252667956</v>
          </cell>
        </row>
        <row r="1145">
          <cell r="B1145">
            <v>36419</v>
          </cell>
          <cell r="C1145">
            <v>222.847295906</v>
          </cell>
          <cell r="D1145">
            <v>-113.31368833000001</v>
          </cell>
          <cell r="E1145">
            <v>35</v>
          </cell>
          <cell r="F1145">
            <v>-78.313688330000005</v>
          </cell>
          <cell r="G1145">
            <v>263.39163296543995</v>
          </cell>
          <cell r="H1145">
            <v>107.7198786884</v>
          </cell>
          <cell r="L1145">
            <v>77.472013991905783</v>
          </cell>
          <cell r="M1145">
            <v>49.590733771555954</v>
          </cell>
          <cell r="N1145">
            <v>44.795733771555909</v>
          </cell>
          <cell r="O1145">
            <v>35.370578072016947</v>
          </cell>
          <cell r="P1145">
            <v>45.393881810430784</v>
          </cell>
          <cell r="Q1145">
            <v>0</v>
          </cell>
          <cell r="R1145">
            <v>203.03220764590941</v>
          </cell>
        </row>
        <row r="1146">
          <cell r="B1146">
            <v>36420</v>
          </cell>
          <cell r="C1146">
            <v>116.9056523892</v>
          </cell>
          <cell r="D1146">
            <v>159.35258735360003</v>
          </cell>
          <cell r="E1146">
            <v>-35</v>
          </cell>
          <cell r="F1146">
            <v>194.35258735360003</v>
          </cell>
          <cell r="G1146">
            <v>280.94399999999996</v>
          </cell>
          <cell r="H1146">
            <v>100.677925434</v>
          </cell>
          <cell r="L1146">
            <v>77.58891964429499</v>
          </cell>
          <cell r="M1146">
            <v>49.750086358909556</v>
          </cell>
          <cell r="N1146">
            <v>44.990086358909508</v>
          </cell>
          <cell r="O1146">
            <v>35.651522072016945</v>
          </cell>
          <cell r="P1146">
            <v>45.494559735864783</v>
          </cell>
          <cell r="Q1146">
            <v>0</v>
          </cell>
          <cell r="R1146">
            <v>203.72508781108624</v>
          </cell>
        </row>
        <row r="1147">
          <cell r="B1147">
            <v>36421</v>
          </cell>
          <cell r="C1147">
            <v>105.23176919680002</v>
          </cell>
          <cell r="D1147">
            <v>47.621918757200007</v>
          </cell>
          <cell r="E1147">
            <v>-35</v>
          </cell>
          <cell r="F1147">
            <v>82.621918757200007</v>
          </cell>
          <cell r="G1147">
            <v>259.36799999999994</v>
          </cell>
          <cell r="H1147">
            <v>95.077017049199995</v>
          </cell>
          <cell r="L1147">
            <v>77.694151413491795</v>
          </cell>
          <cell r="M1147">
            <v>49.797708277666757</v>
          </cell>
          <cell r="N1147">
            <v>45.072708277666706</v>
          </cell>
          <cell r="O1147">
            <v>35.910890072016947</v>
          </cell>
          <cell r="P1147">
            <v>45.589636752913982</v>
          </cell>
          <cell r="Q1147">
            <v>0</v>
          </cell>
          <cell r="R1147">
            <v>204.26738651608943</v>
          </cell>
        </row>
        <row r="1148">
          <cell r="B1148">
            <v>36422</v>
          </cell>
          <cell r="C1148">
            <v>226.58123482920001</v>
          </cell>
          <cell r="D1148">
            <v>79.90700283080001</v>
          </cell>
          <cell r="E1148">
            <v>-35</v>
          </cell>
          <cell r="F1148">
            <v>114.90700283080001</v>
          </cell>
          <cell r="G1148">
            <v>244.02894993600012</v>
          </cell>
          <cell r="H1148">
            <v>95.833033200000003</v>
          </cell>
          <cell r="L1148">
            <v>77.920732648320993</v>
          </cell>
          <cell r="M1148">
            <v>49.877615280497558</v>
          </cell>
          <cell r="N1148">
            <v>45.187615280497504</v>
          </cell>
          <cell r="O1148">
            <v>36.154919021952949</v>
          </cell>
          <cell r="P1148">
            <v>45.685469786113984</v>
          </cell>
          <cell r="Q1148">
            <v>0</v>
          </cell>
          <cell r="R1148">
            <v>204.94873673688539</v>
          </cell>
        </row>
        <row r="1149">
          <cell r="B1149">
            <v>36423</v>
          </cell>
          <cell r="C1149">
            <v>353.04889430880002</v>
          </cell>
          <cell r="D1149">
            <v>65.322634926399999</v>
          </cell>
          <cell r="E1149">
            <v>-35</v>
          </cell>
          <cell r="F1149">
            <v>100.3226349264</v>
          </cell>
          <cell r="G1149">
            <v>254.74641190847981</v>
          </cell>
          <cell r="H1149">
            <v>40.484132469599999</v>
          </cell>
          <cell r="L1149">
            <v>78.273781542629791</v>
          </cell>
          <cell r="M1149">
            <v>49.942937915423961</v>
          </cell>
          <cell r="N1149">
            <v>45.287937915423903</v>
          </cell>
          <cell r="O1149">
            <v>36.409665433861427</v>
          </cell>
          <cell r="P1149">
            <v>45.725953918583585</v>
          </cell>
          <cell r="Q1149">
            <v>0</v>
          </cell>
          <cell r="R1149">
            <v>205.69733881049871</v>
          </cell>
        </row>
        <row r="1150">
          <cell r="B1150">
            <v>36424</v>
          </cell>
          <cell r="C1150">
            <v>211.54609673160002</v>
          </cell>
          <cell r="D1150">
            <v>212.84871610880001</v>
          </cell>
          <cell r="E1150">
            <v>-35</v>
          </cell>
          <cell r="F1150">
            <v>247.84871610880001</v>
          </cell>
          <cell r="G1150">
            <v>155.05244918304004</v>
          </cell>
          <cell r="H1150">
            <v>0</v>
          </cell>
          <cell r="L1150">
            <v>78.485327639361387</v>
          </cell>
          <cell r="M1150">
            <v>50.155786631532763</v>
          </cell>
          <cell r="N1150">
            <v>45.535786631532702</v>
          </cell>
          <cell r="O1150">
            <v>36.564717883044466</v>
          </cell>
          <cell r="P1150">
            <v>45.725953918583585</v>
          </cell>
          <cell r="Q1150">
            <v>0</v>
          </cell>
          <cell r="R1150">
            <v>206.31178607252212</v>
          </cell>
        </row>
        <row r="1151">
          <cell r="B1151">
            <v>36425</v>
          </cell>
          <cell r="C1151">
            <v>208.29487234600001</v>
          </cell>
          <cell r="D1151">
            <v>238.24801927839999</v>
          </cell>
          <cell r="E1151">
            <v>-35</v>
          </cell>
          <cell r="F1151">
            <v>273.24801927839997</v>
          </cell>
          <cell r="G1151">
            <v>169.09706010143992</v>
          </cell>
          <cell r="H1151">
            <v>0</v>
          </cell>
          <cell r="L1151">
            <v>78.693622511707389</v>
          </cell>
          <cell r="M1151">
            <v>50.394034650811165</v>
          </cell>
          <cell r="N1151">
            <v>45.8090346508111</v>
          </cell>
          <cell r="O1151">
            <v>36.733814943145909</v>
          </cell>
          <cell r="P1151">
            <v>45.725953918583585</v>
          </cell>
          <cell r="Q1151">
            <v>0</v>
          </cell>
          <cell r="R1151">
            <v>206.96242602424797</v>
          </cell>
        </row>
        <row r="1152">
          <cell r="B1152">
            <v>36426</v>
          </cell>
          <cell r="C1152">
            <v>370.19235913680001</v>
          </cell>
          <cell r="D1152">
            <v>45.563283229200003</v>
          </cell>
          <cell r="E1152">
            <v>-35</v>
          </cell>
          <cell r="F1152">
            <v>80.56328322920001</v>
          </cell>
          <cell r="G1152">
            <v>190.17793982976013</v>
          </cell>
          <cell r="H1152">
            <v>3.5493716000000002E-3</v>
          </cell>
          <cell r="L1152">
            <v>79.063814870844183</v>
          </cell>
          <cell r="M1152">
            <v>50.439597934040364</v>
          </cell>
          <cell r="N1152">
            <v>45.889597934040303</v>
          </cell>
          <cell r="O1152">
            <v>36.923992882975668</v>
          </cell>
          <cell r="P1152">
            <v>45.725957467955183</v>
          </cell>
          <cell r="Q1152">
            <v>0</v>
          </cell>
          <cell r="R1152">
            <v>207.60336315581537</v>
          </cell>
        </row>
        <row r="1153">
          <cell r="B1153">
            <v>36427</v>
          </cell>
          <cell r="C1153">
            <v>92.915449744800014</v>
          </cell>
          <cell r="D1153">
            <v>-57.361394427599997</v>
          </cell>
          <cell r="E1153">
            <v>35</v>
          </cell>
          <cell r="F1153">
            <v>-22.361394427599997</v>
          </cell>
          <cell r="G1153">
            <v>284.06399999999996</v>
          </cell>
          <cell r="H1153">
            <v>-143.91637026519999</v>
          </cell>
          <cell r="L1153">
            <v>79.156730320588977</v>
          </cell>
          <cell r="M1153">
            <v>50.382236539612762</v>
          </cell>
          <cell r="N1153">
            <v>45.867236539612705</v>
          </cell>
          <cell r="O1153">
            <v>37.208056882975669</v>
          </cell>
          <cell r="P1153">
            <v>45.582041097689981</v>
          </cell>
          <cell r="Q1153">
            <v>0</v>
          </cell>
          <cell r="R1153">
            <v>207.81406484086733</v>
          </cell>
        </row>
        <row r="1154">
          <cell r="B1154">
            <v>36428</v>
          </cell>
          <cell r="C1154">
            <v>-110.4422467056</v>
          </cell>
          <cell r="D1154">
            <v>-68.733581033999997</v>
          </cell>
          <cell r="E1154">
            <v>35</v>
          </cell>
          <cell r="F1154">
            <v>-33.733581033999997</v>
          </cell>
          <cell r="G1154">
            <v>372.33599999999996</v>
          </cell>
          <cell r="H1154">
            <v>-98.960029579600004</v>
          </cell>
          <cell r="L1154">
            <v>79.046288073883375</v>
          </cell>
          <cell r="M1154">
            <v>50.313502958578759</v>
          </cell>
          <cell r="N1154">
            <v>45.833502958578705</v>
          </cell>
          <cell r="O1154">
            <v>37.580392882975666</v>
          </cell>
          <cell r="P1154">
            <v>45.48308106811038</v>
          </cell>
          <cell r="Q1154">
            <v>0</v>
          </cell>
          <cell r="R1154">
            <v>207.94326498354812</v>
          </cell>
        </row>
        <row r="1155">
          <cell r="B1155">
            <v>36429</v>
          </cell>
          <cell r="C1155">
            <v>30.915026636</v>
          </cell>
          <cell r="D1155">
            <v>-42.446934964400008</v>
          </cell>
          <cell r="E1155">
            <v>35</v>
          </cell>
          <cell r="F1155">
            <v>-7.4469349644000076</v>
          </cell>
          <cell r="G1155">
            <v>421.65393773184002</v>
          </cell>
          <cell r="H1155">
            <v>-105.1572323932</v>
          </cell>
          <cell r="L1155">
            <v>79.07720310051937</v>
          </cell>
          <cell r="M1155">
            <v>50.271056023614356</v>
          </cell>
          <cell r="N1155">
            <v>45.826056023614306</v>
          </cell>
          <cell r="O1155">
            <v>38.002046820707506</v>
          </cell>
          <cell r="P1155">
            <v>45.377923835717176</v>
          </cell>
          <cell r="Q1155">
            <v>0</v>
          </cell>
          <cell r="R1155">
            <v>208.28322978055837</v>
          </cell>
        </row>
        <row r="1156">
          <cell r="B1156">
            <v>36430</v>
          </cell>
          <cell r="C1156">
            <v>89.909131999600007</v>
          </cell>
          <cell r="D1156">
            <v>-73.31227039800001</v>
          </cell>
          <cell r="E1156">
            <v>35</v>
          </cell>
          <cell r="F1156">
            <v>-38.31227039800001</v>
          </cell>
          <cell r="G1156">
            <v>609.9542116435199</v>
          </cell>
          <cell r="H1156">
            <v>100.2555502136</v>
          </cell>
          <cell r="L1156">
            <v>79.167112232518974</v>
          </cell>
          <cell r="M1156">
            <v>50.197743753216358</v>
          </cell>
          <cell r="N1156">
            <v>45.787743753216304</v>
          </cell>
          <cell r="O1156">
            <v>38.612001032351024</v>
          </cell>
          <cell r="P1156">
            <v>45.47817938593078</v>
          </cell>
          <cell r="Q1156">
            <v>0</v>
          </cell>
          <cell r="R1156">
            <v>209.04503640401708</v>
          </cell>
        </row>
        <row r="1157">
          <cell r="B1157">
            <v>36431</v>
          </cell>
          <cell r="C1157">
            <v>-162.84871837960003</v>
          </cell>
          <cell r="D1157">
            <v>-246.72036928760002</v>
          </cell>
          <cell r="E1157">
            <v>35</v>
          </cell>
          <cell r="F1157">
            <v>-211.72036928760002</v>
          </cell>
          <cell r="G1157">
            <v>610.76767039007996</v>
          </cell>
          <cell r="H1157">
            <v>1.0825583380000001</v>
          </cell>
          <cell r="L1157">
            <v>79.004263514139367</v>
          </cell>
          <cell r="M1157">
            <v>49.951023383928757</v>
          </cell>
          <cell r="N1157">
            <v>45.576023383928707</v>
          </cell>
          <cell r="O1157">
            <v>39.222768702741106</v>
          </cell>
          <cell r="P1157">
            <v>45.479261944268778</v>
          </cell>
          <cell r="Q1157">
            <v>0</v>
          </cell>
          <cell r="R1157">
            <v>209.28231754507794</v>
          </cell>
        </row>
        <row r="1158">
          <cell r="B1158">
            <v>36432</v>
          </cell>
          <cell r="C1158">
            <v>-281.9478824176</v>
          </cell>
          <cell r="D1158">
            <v>-294.96697744639999</v>
          </cell>
          <cell r="E1158">
            <v>35</v>
          </cell>
          <cell r="F1158">
            <v>-259.96697744639999</v>
          </cell>
          <cell r="G1158">
            <v>378.35914256160015</v>
          </cell>
          <cell r="H1158">
            <v>-177.73478287</v>
          </cell>
          <cell r="L1158">
            <v>78.72231563172177</v>
          </cell>
          <cell r="M1158">
            <v>49.656056406482357</v>
          </cell>
          <cell r="N1158">
            <v>45.316056406482303</v>
          </cell>
          <cell r="O1158">
            <v>39.601127845302706</v>
          </cell>
          <cell r="P1158">
            <v>45.301527161398781</v>
          </cell>
          <cell r="Q1158">
            <v>0</v>
          </cell>
          <cell r="R1158">
            <v>208.94102704490555</v>
          </cell>
        </row>
        <row r="1159">
          <cell r="B1159">
            <v>36433</v>
          </cell>
          <cell r="C1159">
            <v>-100.784406582</v>
          </cell>
          <cell r="D1159">
            <v>-12.870021421600001</v>
          </cell>
          <cell r="E1159">
            <v>35</v>
          </cell>
          <cell r="F1159">
            <v>22.129978578399999</v>
          </cell>
          <cell r="G1159">
            <v>621.21358878432022</v>
          </cell>
          <cell r="H1159">
            <v>-0.18456732320000002</v>
          </cell>
          <cell r="L1159">
            <v>78.621531225139776</v>
          </cell>
          <cell r="M1159">
            <v>49.643186385060758</v>
          </cell>
          <cell r="N1159">
            <v>45.338186385060702</v>
          </cell>
          <cell r="O1159">
            <v>40.222341434087028</v>
          </cell>
          <cell r="P1159">
            <v>45.301342594075578</v>
          </cell>
          <cell r="Q1159">
            <v>0</v>
          </cell>
          <cell r="R1159">
            <v>209.48340163836306</v>
          </cell>
        </row>
        <row r="1160">
          <cell r="B1160">
            <v>36434</v>
          </cell>
          <cell r="C1160">
            <v>-240.274710462</v>
          </cell>
          <cell r="D1160">
            <v>-322.03803463960003</v>
          </cell>
          <cell r="E1160">
            <v>35</v>
          </cell>
          <cell r="F1160">
            <v>-287.03803463960003</v>
          </cell>
          <cell r="G1160">
            <v>505.29599999999994</v>
          </cell>
          <cell r="H1160">
            <v>-31.227371336800001</v>
          </cell>
          <cell r="L1160">
            <v>78.381256514677773</v>
          </cell>
          <cell r="M1160">
            <v>49.321148350421161</v>
          </cell>
          <cell r="N1160">
            <v>45.051148350421101</v>
          </cell>
          <cell r="O1160">
            <v>40.727637434087029</v>
          </cell>
          <cell r="P1160">
            <v>45.270115222738781</v>
          </cell>
          <cell r="Q1160">
            <v>0</v>
          </cell>
          <cell r="R1160">
            <v>209.43015752192468</v>
          </cell>
        </row>
        <row r="1161">
          <cell r="B1161">
            <v>36435</v>
          </cell>
          <cell r="C1161">
            <v>-272.64143008240001</v>
          </cell>
          <cell r="D1161">
            <v>-383.99231591760002</v>
          </cell>
          <cell r="E1161">
            <v>35</v>
          </cell>
          <cell r="F1161">
            <v>-348.99231591760002</v>
          </cell>
          <cell r="G1161">
            <v>553.51199999999994</v>
          </cell>
          <cell r="H1161">
            <v>0</v>
          </cell>
          <cell r="L1161">
            <v>78.108615084595371</v>
          </cell>
          <cell r="M1161">
            <v>48.937156034503559</v>
          </cell>
          <cell r="N1161">
            <v>44.702156034503503</v>
          </cell>
          <cell r="O1161">
            <v>41.281149434087027</v>
          </cell>
          <cell r="P1161">
            <v>45.270115222738781</v>
          </cell>
          <cell r="Q1161">
            <v>0</v>
          </cell>
          <cell r="R1161">
            <v>209.36203577592468</v>
          </cell>
        </row>
        <row r="1162">
          <cell r="B1162">
            <v>36436</v>
          </cell>
          <cell r="C1162">
            <v>-239.74585409360003</v>
          </cell>
          <cell r="D1162">
            <v>-110.14055011960001</v>
          </cell>
          <cell r="E1162">
            <v>35</v>
          </cell>
          <cell r="F1162">
            <v>-75.140550119600007</v>
          </cell>
          <cell r="G1162">
            <v>568.52737011168006</v>
          </cell>
          <cell r="H1162">
            <v>0</v>
          </cell>
          <cell r="L1162">
            <v>77.868869230501772</v>
          </cell>
          <cell r="M1162">
            <v>48.827015484383956</v>
          </cell>
          <cell r="N1162">
            <v>44.627015484383904</v>
          </cell>
          <cell r="O1162">
            <v>41.849676804198708</v>
          </cell>
          <cell r="P1162">
            <v>45.270115222738781</v>
          </cell>
          <cell r="Q1162">
            <v>0</v>
          </cell>
          <cell r="R1162">
            <v>209.61567674182317</v>
          </cell>
        </row>
        <row r="1163">
          <cell r="B1163">
            <v>36437</v>
          </cell>
          <cell r="C1163">
            <v>-78.249446293600002</v>
          </cell>
          <cell r="D1163">
            <v>-129.24326807080001</v>
          </cell>
          <cell r="E1163">
            <v>35</v>
          </cell>
          <cell r="F1163">
            <v>-94.243268070800013</v>
          </cell>
          <cell r="G1163">
            <v>272.19526418111991</v>
          </cell>
          <cell r="H1163">
            <v>-126.9219790444</v>
          </cell>
          <cell r="L1163">
            <v>77.790619784208175</v>
          </cell>
          <cell r="M1163">
            <v>48.697772216313155</v>
          </cell>
          <cell r="N1163">
            <v>44.532772216313106</v>
          </cell>
          <cell r="O1163">
            <v>42.12187206837983</v>
          </cell>
          <cell r="P1163">
            <v>45.143193243694384</v>
          </cell>
          <cell r="Q1163">
            <v>0</v>
          </cell>
          <cell r="R1163">
            <v>209.58845731259549</v>
          </cell>
        </row>
        <row r="1164">
          <cell r="B1164">
            <v>36438</v>
          </cell>
          <cell r="C1164">
            <v>-81.663941772800015</v>
          </cell>
          <cell r="D1164">
            <v>-159.7820613172</v>
          </cell>
          <cell r="E1164">
            <v>35</v>
          </cell>
          <cell r="F1164">
            <v>-124.7820613172</v>
          </cell>
          <cell r="G1164">
            <v>363.63771996960003</v>
          </cell>
          <cell r="H1164">
            <v>85.930286436000003</v>
          </cell>
          <cell r="L1164">
            <v>77.708955842435373</v>
          </cell>
          <cell r="M1164">
            <v>48.537990154995953</v>
          </cell>
          <cell r="N1164">
            <v>44.407990154995908</v>
          </cell>
          <cell r="O1164">
            <v>42.485509788349432</v>
          </cell>
          <cell r="P1164">
            <v>45.229123530130387</v>
          </cell>
          <cell r="Q1164">
            <v>0</v>
          </cell>
          <cell r="R1164">
            <v>209.83157931591109</v>
          </cell>
        </row>
        <row r="1165">
          <cell r="B1165">
            <v>36439</v>
          </cell>
          <cell r="C1165">
            <v>-182.4980395572</v>
          </cell>
          <cell r="D1165">
            <v>-178.02938071280002</v>
          </cell>
          <cell r="E1165">
            <v>35</v>
          </cell>
          <cell r="F1165">
            <v>-143.02938071280002</v>
          </cell>
          <cell r="G1165">
            <v>342.06053121600013</v>
          </cell>
          <cell r="H1165">
            <v>37.002198929999999</v>
          </cell>
          <cell r="L1165">
            <v>77.52645780287817</v>
          </cell>
          <cell r="M1165">
            <v>48.359960774283152</v>
          </cell>
          <cell r="N1165">
            <v>44.264960774283111</v>
          </cell>
          <cell r="O1165">
            <v>42.827570319565432</v>
          </cell>
          <cell r="P1165">
            <v>45.266125729060384</v>
          </cell>
          <cell r="Q1165">
            <v>0</v>
          </cell>
          <cell r="R1165">
            <v>209.88511462578708</v>
          </cell>
        </row>
        <row r="1166">
          <cell r="B1166">
            <v>36440</v>
          </cell>
          <cell r="C1166">
            <v>-391.93061047887323</v>
          </cell>
          <cell r="D1166">
            <v>164.97079267605633</v>
          </cell>
          <cell r="E1166">
            <v>-35</v>
          </cell>
          <cell r="F1166">
            <v>199.97079267605633</v>
          </cell>
          <cell r="G1166">
            <v>0</v>
          </cell>
          <cell r="H1166">
            <v>0</v>
          </cell>
          <cell r="L1166">
            <v>77.13452719239929</v>
          </cell>
          <cell r="M1166">
            <v>48.524931566959211</v>
          </cell>
          <cell r="N1166">
            <v>44.464931566959166</v>
          </cell>
          <cell r="O1166">
            <v>42.827570319565432</v>
          </cell>
          <cell r="P1166">
            <v>45.266125729060384</v>
          </cell>
          <cell r="Q1166">
            <v>0</v>
          </cell>
          <cell r="R1166">
            <v>209.69315480798426</v>
          </cell>
        </row>
        <row r="1167">
          <cell r="B1167">
            <v>36441</v>
          </cell>
          <cell r="C1167">
            <v>1.15354577</v>
          </cell>
          <cell r="D1167">
            <v>-79.190029767599995</v>
          </cell>
          <cell r="E1167">
            <v>35</v>
          </cell>
          <cell r="F1167">
            <v>-44.190029767599995</v>
          </cell>
          <cell r="G1167">
            <v>180.33600000000001</v>
          </cell>
          <cell r="H1167">
            <v>119.89422327640001</v>
          </cell>
          <cell r="L1167">
            <v>77.135680738169285</v>
          </cell>
          <cell r="M1167">
            <v>48.445741537191608</v>
          </cell>
          <cell r="N1167">
            <v>44.420741537191567</v>
          </cell>
          <cell r="O1167">
            <v>43.007906319565429</v>
          </cell>
          <cell r="P1167">
            <v>45.386019952336781</v>
          </cell>
          <cell r="Q1167">
            <v>0</v>
          </cell>
          <cell r="R1167">
            <v>209.95034854726305</v>
          </cell>
        </row>
        <row r="1168">
          <cell r="B1168">
            <v>36442</v>
          </cell>
          <cell r="C1168">
            <v>69.578331474799995</v>
          </cell>
          <cell r="D1168">
            <v>-6.0232836051999996</v>
          </cell>
          <cell r="E1168">
            <v>35</v>
          </cell>
          <cell r="F1168">
            <v>28.9767163948</v>
          </cell>
          <cell r="G1168">
            <v>38.256</v>
          </cell>
          <cell r="H1168">
            <v>115.5001012356</v>
          </cell>
          <cell r="L1168">
            <v>77.205259069644086</v>
          </cell>
          <cell r="M1168">
            <v>48.439718253586406</v>
          </cell>
          <cell r="N1168">
            <v>44.449718253586369</v>
          </cell>
          <cell r="O1168">
            <v>43.046162319565425</v>
          </cell>
          <cell r="P1168">
            <v>45.501520053572378</v>
          </cell>
          <cell r="Q1168">
            <v>0</v>
          </cell>
          <cell r="R1168">
            <v>210.20265969636824</v>
          </cell>
        </row>
        <row r="1169">
          <cell r="B1169">
            <v>36443</v>
          </cell>
          <cell r="C1169">
            <v>107.94348909919999</v>
          </cell>
          <cell r="D1169">
            <v>-40.210830856400008</v>
          </cell>
          <cell r="E1169">
            <v>35</v>
          </cell>
          <cell r="F1169">
            <v>-5.2108308564000083</v>
          </cell>
          <cell r="G1169">
            <v>75.266860695360009</v>
          </cell>
          <cell r="H1169">
            <v>105.90614980080001</v>
          </cell>
          <cell r="L1169">
            <v>77.313202558743285</v>
          </cell>
          <cell r="M1169">
            <v>48.399507422730004</v>
          </cell>
          <cell r="N1169">
            <v>44.44450742272997</v>
          </cell>
          <cell r="O1169">
            <v>43.121429180260783</v>
          </cell>
          <cell r="P1169">
            <v>45.60742620337318</v>
          </cell>
          <cell r="Q1169">
            <v>0</v>
          </cell>
          <cell r="R1169">
            <v>210.4865653651072</v>
          </cell>
        </row>
        <row r="1170">
          <cell r="B1170">
            <v>36444</v>
          </cell>
          <cell r="C1170">
            <v>-34.25143594</v>
          </cell>
          <cell r="D1170">
            <v>168.54900916919999</v>
          </cell>
          <cell r="E1170">
            <v>-35</v>
          </cell>
          <cell r="F1170">
            <v>203.54900916919999</v>
          </cell>
          <cell r="G1170">
            <v>71.963565706560004</v>
          </cell>
          <cell r="H1170">
            <v>93.717607726400004</v>
          </cell>
          <cell r="L1170">
            <v>77.278951122803278</v>
          </cell>
          <cell r="M1170">
            <v>48.568056431899201</v>
          </cell>
          <cell r="N1170">
            <v>44.648056431899171</v>
          </cell>
          <cell r="O1170">
            <v>43.193392745967344</v>
          </cell>
          <cell r="P1170">
            <v>45.701143811099577</v>
          </cell>
          <cell r="Q1170">
            <v>0</v>
          </cell>
          <cell r="R1170">
            <v>210.82154411176936</v>
          </cell>
        </row>
        <row r="1171">
          <cell r="B1171">
            <v>36445</v>
          </cell>
          <cell r="C1171">
            <v>-17.697166797600001</v>
          </cell>
          <cell r="D1171">
            <v>38.996945769200003</v>
          </cell>
          <cell r="E1171">
            <v>-35</v>
          </cell>
          <cell r="F1171">
            <v>73.996945769200011</v>
          </cell>
          <cell r="G1171">
            <v>104.96350613760006</v>
          </cell>
          <cell r="H1171">
            <v>50.965426804400003</v>
          </cell>
          <cell r="L1171">
            <v>77.261253956005675</v>
          </cell>
          <cell r="M1171">
            <v>48.6070533776684</v>
          </cell>
          <cell r="N1171">
            <v>44.722053377668374</v>
          </cell>
          <cell r="O1171">
            <v>43.298356252104945</v>
          </cell>
          <cell r="P1171">
            <v>45.75210923790398</v>
          </cell>
          <cell r="Q1171">
            <v>0</v>
          </cell>
          <cell r="R1171">
            <v>211.03377282368297</v>
          </cell>
        </row>
        <row r="1172">
          <cell r="B1172">
            <v>36446</v>
          </cell>
          <cell r="C1172">
            <v>-199.44273957560003</v>
          </cell>
          <cell r="D1172">
            <v>-534.80511520160007</v>
          </cell>
          <cell r="E1172">
            <v>35</v>
          </cell>
          <cell r="F1172">
            <v>-499.80511520160007</v>
          </cell>
          <cell r="G1172">
            <v>28.942350486720212</v>
          </cell>
          <cell r="H1172">
            <v>12.188542074399999</v>
          </cell>
          <cell r="L1172">
            <v>77.061811216430073</v>
          </cell>
          <cell r="M1172">
            <v>48.0722482624668</v>
          </cell>
          <cell r="N1172">
            <v>44.222248262466771</v>
          </cell>
          <cell r="O1172">
            <v>43.327298602591668</v>
          </cell>
          <cell r="P1172">
            <v>45.764297779978378</v>
          </cell>
          <cell r="Q1172">
            <v>0</v>
          </cell>
          <cell r="R1172">
            <v>210.3756558614669</v>
          </cell>
        </row>
        <row r="1173">
          <cell r="B1173">
            <v>36447</v>
          </cell>
          <cell r="C1173">
            <v>-221.73279322360003</v>
          </cell>
          <cell r="D1173">
            <v>-503.4180221428</v>
          </cell>
          <cell r="E1173">
            <v>35</v>
          </cell>
          <cell r="F1173">
            <v>-468.4180221428</v>
          </cell>
          <cell r="G1173">
            <v>112.72904788704025</v>
          </cell>
          <cell r="H1173">
            <v>7.1803787468000007</v>
          </cell>
          <cell r="L1173">
            <v>76.840078423206478</v>
          </cell>
          <cell r="M1173">
            <v>47.568830240323997</v>
          </cell>
          <cell r="N1173">
            <v>43.753830240323971</v>
          </cell>
          <cell r="O1173">
            <v>43.440027650478712</v>
          </cell>
          <cell r="P1173">
            <v>45.771478158725181</v>
          </cell>
          <cell r="Q1173">
            <v>0</v>
          </cell>
          <cell r="R1173">
            <v>209.80541447273436</v>
          </cell>
        </row>
        <row r="1174">
          <cell r="B1174">
            <v>36448</v>
          </cell>
          <cell r="C1174">
            <v>-75.9423547536</v>
          </cell>
          <cell r="D1174">
            <v>-257.52110706640002</v>
          </cell>
          <cell r="E1174">
            <v>35</v>
          </cell>
          <cell r="F1174">
            <v>-222.52110706640002</v>
          </cell>
          <cell r="G1174">
            <v>3.6719999999999349</v>
          </cell>
          <cell r="H1174">
            <v>71.93511421720001</v>
          </cell>
          <cell r="L1174">
            <v>76.764136068452885</v>
          </cell>
          <cell r="M1174">
            <v>47.311309133257595</v>
          </cell>
          <cell r="N1174">
            <v>43.531309133257572</v>
          </cell>
          <cell r="O1174">
            <v>43.443699650478713</v>
          </cell>
          <cell r="P1174">
            <v>45.843413272942378</v>
          </cell>
          <cell r="Q1174">
            <v>0</v>
          </cell>
          <cell r="R1174">
            <v>209.58255812513156</v>
          </cell>
        </row>
        <row r="1175">
          <cell r="B1175">
            <v>36449</v>
          </cell>
          <cell r="C1175">
            <v>-14.7227933968</v>
          </cell>
          <cell r="D1175">
            <v>-154.98331091400001</v>
          </cell>
          <cell r="E1175">
            <v>35</v>
          </cell>
          <cell r="F1175">
            <v>-119.98331091400001</v>
          </cell>
          <cell r="G1175">
            <v>-1.1520000000000095</v>
          </cell>
          <cell r="H1175">
            <v>102.18285899240001</v>
          </cell>
          <cell r="L1175">
            <v>76.749413275056085</v>
          </cell>
          <cell r="M1175">
            <v>47.156325822343597</v>
          </cell>
          <cell r="N1175">
            <v>43.411325822343571</v>
          </cell>
          <cell r="O1175">
            <v>43.442547650478716</v>
          </cell>
          <cell r="P1175">
            <v>45.945596131934778</v>
          </cell>
          <cell r="Q1175">
            <v>0</v>
          </cell>
          <cell r="R1175">
            <v>209.54888287981316</v>
          </cell>
        </row>
        <row r="1176">
          <cell r="B1176">
            <v>36450</v>
          </cell>
          <cell r="C1176">
            <v>-14.538226073600001</v>
          </cell>
          <cell r="D1176">
            <v>-162.33405949760001</v>
          </cell>
          <cell r="E1176">
            <v>35</v>
          </cell>
          <cell r="F1176">
            <v>-127.33405949760001</v>
          </cell>
          <cell r="G1176">
            <v>-165.85385868672</v>
          </cell>
          <cell r="H1176">
            <v>106.978060024</v>
          </cell>
          <cell r="L1176">
            <v>76.734875048982488</v>
          </cell>
          <cell r="M1176">
            <v>46.993991762845994</v>
          </cell>
          <cell r="N1176">
            <v>43.283991762845972</v>
          </cell>
          <cell r="O1176">
            <v>43.276693791791999</v>
          </cell>
          <cell r="P1176">
            <v>46.052574191958776</v>
          </cell>
          <cell r="Q1176">
            <v>0</v>
          </cell>
          <cell r="R1176">
            <v>209.34813479557923</v>
          </cell>
        </row>
        <row r="1177">
          <cell r="B1177">
            <v>36451</v>
          </cell>
          <cell r="C1177">
            <v>-15.0635330704</v>
          </cell>
          <cell r="D1177">
            <v>-146.8623486932</v>
          </cell>
          <cell r="E1177">
            <v>35</v>
          </cell>
          <cell r="F1177">
            <v>-111.8623486932</v>
          </cell>
          <cell r="G1177">
            <v>-0.34588782815982622</v>
          </cell>
          <cell r="H1177">
            <v>-177.92999830799999</v>
          </cell>
          <cell r="L1177">
            <v>76.719811515912085</v>
          </cell>
          <cell r="M1177">
            <v>46.847129414152796</v>
          </cell>
          <cell r="N1177">
            <v>43.172129414152771</v>
          </cell>
          <cell r="O1177">
            <v>43.276347903963838</v>
          </cell>
          <cell r="P1177">
            <v>45.874644193650774</v>
          </cell>
          <cell r="Q1177">
            <v>0</v>
          </cell>
          <cell r="R1177">
            <v>209.04293302767948</v>
          </cell>
        </row>
        <row r="1178">
          <cell r="B1178">
            <v>36452</v>
          </cell>
          <cell r="C1178">
            <v>-14.545324816800001</v>
          </cell>
          <cell r="D1178">
            <v>81.933694014400004</v>
          </cell>
          <cell r="E1178">
            <v>-35</v>
          </cell>
          <cell r="F1178">
            <v>116.9336940144</v>
          </cell>
          <cell r="G1178">
            <v>0</v>
          </cell>
          <cell r="H1178">
            <v>-248.60863497880001</v>
          </cell>
          <cell r="L1178">
            <v>76.705266191095291</v>
          </cell>
          <cell r="M1178">
            <v>46.929063108167199</v>
          </cell>
          <cell r="N1178">
            <v>43.28906310816717</v>
          </cell>
          <cell r="O1178">
            <v>43.276347903963838</v>
          </cell>
          <cell r="P1178">
            <v>45.626035558671973</v>
          </cell>
          <cell r="Q1178">
            <v>0</v>
          </cell>
          <cell r="R1178">
            <v>208.89671276189824</v>
          </cell>
        </row>
        <row r="1179">
          <cell r="B1179">
            <v>36453</v>
          </cell>
          <cell r="C1179">
            <v>-144.64399144320001</v>
          </cell>
          <cell r="D1179">
            <v>-436.99508202039999</v>
          </cell>
          <cell r="E1179">
            <v>35</v>
          </cell>
          <cell r="F1179">
            <v>-401.99508202039999</v>
          </cell>
          <cell r="G1179">
            <v>0</v>
          </cell>
          <cell r="H1179">
            <v>-133.05884254080001</v>
          </cell>
          <cell r="L1179">
            <v>76.560622199652087</v>
          </cell>
          <cell r="M1179">
            <v>46.492068026146796</v>
          </cell>
          <cell r="N1179">
            <v>42.887068026146771</v>
          </cell>
          <cell r="O1179">
            <v>43.276347903963838</v>
          </cell>
          <cell r="P1179">
            <v>45.492976716131174</v>
          </cell>
          <cell r="Q1179">
            <v>0</v>
          </cell>
          <cell r="R1179">
            <v>208.21701484589386</v>
          </cell>
        </row>
        <row r="1180">
          <cell r="B1180">
            <v>36454</v>
          </cell>
          <cell r="C1180">
            <v>-127.7312357692</v>
          </cell>
          <cell r="D1180">
            <v>-397.14628706720003</v>
          </cell>
          <cell r="E1180">
            <v>35</v>
          </cell>
          <cell r="F1180">
            <v>-362.14628706720003</v>
          </cell>
          <cell r="G1180">
            <v>0</v>
          </cell>
          <cell r="H1180">
            <v>-88.5461733052</v>
          </cell>
          <cell r="L1180">
            <v>76.432890963882883</v>
          </cell>
          <cell r="M1180">
            <v>46.094921739079595</v>
          </cell>
          <cell r="N1180">
            <v>42.524921739079574</v>
          </cell>
          <cell r="O1180">
            <v>43.276347903963838</v>
          </cell>
          <cell r="P1180">
            <v>45.404430542825978</v>
          </cell>
          <cell r="Q1180">
            <v>0</v>
          </cell>
          <cell r="R1180">
            <v>207.6385911497523</v>
          </cell>
        </row>
        <row r="1181">
          <cell r="B1181">
            <v>36455</v>
          </cell>
          <cell r="C1181">
            <v>-23.532333707999999</v>
          </cell>
          <cell r="D1181">
            <v>-280.3613133124</v>
          </cell>
          <cell r="E1181">
            <v>35</v>
          </cell>
          <cell r="F1181">
            <v>-245.3613133124</v>
          </cell>
          <cell r="G1181">
            <v>-99.216000000000008</v>
          </cell>
          <cell r="H1181">
            <v>60.232836052000003</v>
          </cell>
          <cell r="L1181">
            <v>76.409358630174879</v>
          </cell>
          <cell r="M1181">
            <v>45.814560425767198</v>
          </cell>
          <cell r="N1181">
            <v>42.279560425767173</v>
          </cell>
          <cell r="O1181">
            <v>43.17713190396384</v>
          </cell>
          <cell r="P1181">
            <v>45.464663378877979</v>
          </cell>
          <cell r="Q1181">
            <v>0</v>
          </cell>
          <cell r="R1181">
            <v>207.33071433878388</v>
          </cell>
        </row>
        <row r="1182">
          <cell r="B1182">
            <v>36456</v>
          </cell>
          <cell r="C1182">
            <v>45.297080359200002</v>
          </cell>
          <cell r="D1182">
            <v>-280.70560235760001</v>
          </cell>
          <cell r="E1182">
            <v>35</v>
          </cell>
          <cell r="F1182">
            <v>-245.70560235760001</v>
          </cell>
          <cell r="G1182">
            <v>-190.488</v>
          </cell>
          <cell r="H1182">
            <v>104.777449632</v>
          </cell>
          <cell r="L1182">
            <v>76.454655710534084</v>
          </cell>
          <cell r="M1182">
            <v>45.533854823409598</v>
          </cell>
          <cell r="N1182">
            <v>42.03385482340957</v>
          </cell>
          <cell r="O1182">
            <v>42.986643903963838</v>
          </cell>
          <cell r="P1182">
            <v>45.569440828509983</v>
          </cell>
          <cell r="Q1182">
            <v>0</v>
          </cell>
          <cell r="R1182">
            <v>207.04459526641747</v>
          </cell>
        </row>
        <row r="1183">
          <cell r="B1183">
            <v>36457</v>
          </cell>
          <cell r="C1183">
            <v>105.87775482800001</v>
          </cell>
          <cell r="D1183">
            <v>-285.10327376999999</v>
          </cell>
          <cell r="E1183">
            <v>35</v>
          </cell>
          <cell r="F1183">
            <v>-250.10327376999999</v>
          </cell>
          <cell r="G1183">
            <v>-219.67130800607998</v>
          </cell>
          <cell r="H1183">
            <v>103.75523061119999</v>
          </cell>
          <cell r="L1183">
            <v>76.560533465362084</v>
          </cell>
          <cell r="M1183">
            <v>45.2487515496396</v>
          </cell>
          <cell r="N1183">
            <v>41.783751549639568</v>
          </cell>
          <cell r="O1183">
            <v>42.76697259595776</v>
          </cell>
          <cell r="P1183">
            <v>45.673196059121182</v>
          </cell>
          <cell r="Q1183">
            <v>0</v>
          </cell>
          <cell r="R1183">
            <v>206.78445367008058</v>
          </cell>
        </row>
        <row r="1184">
          <cell r="B1184">
            <v>36458</v>
          </cell>
          <cell r="C1184">
            <v>99.645058298400002</v>
          </cell>
          <cell r="D1184">
            <v>-276.46765266720001</v>
          </cell>
          <cell r="E1184">
            <v>35</v>
          </cell>
          <cell r="F1184">
            <v>-241.46765266720001</v>
          </cell>
          <cell r="G1184">
            <v>-173.0516439878399</v>
          </cell>
          <cell r="H1184">
            <v>105.92744603040001</v>
          </cell>
          <cell r="L1184">
            <v>76.660178523660491</v>
          </cell>
          <cell r="M1184">
            <v>44.972283896972399</v>
          </cell>
          <cell r="N1184">
            <v>41.542283896972371</v>
          </cell>
          <cell r="O1184">
            <v>42.59392095196992</v>
          </cell>
          <cell r="P1184">
            <v>45.779123505151581</v>
          </cell>
          <cell r="Q1184">
            <v>0</v>
          </cell>
          <cell r="R1184">
            <v>206.57550687775435</v>
          </cell>
        </row>
        <row r="1185">
          <cell r="B1185">
            <v>36459</v>
          </cell>
          <cell r="C1185">
            <v>69.486047813200003</v>
          </cell>
          <cell r="D1185">
            <v>-125.64065589680001</v>
          </cell>
          <cell r="E1185">
            <v>35</v>
          </cell>
          <cell r="F1185">
            <v>-90.640655896800013</v>
          </cell>
          <cell r="G1185">
            <v>-52.862692175999996</v>
          </cell>
          <cell r="H1185">
            <v>92.180729823600004</v>
          </cell>
          <cell r="L1185">
            <v>76.729664571473691</v>
          </cell>
          <cell r="M1185">
            <v>44.846643241075597</v>
          </cell>
          <cell r="N1185">
            <v>41.451643241075573</v>
          </cell>
          <cell r="O1185">
            <v>42.541058259793921</v>
          </cell>
          <cell r="P1185">
            <v>45.871304234975184</v>
          </cell>
          <cell r="Q1185">
            <v>0</v>
          </cell>
          <cell r="R1185">
            <v>206.59367030731838</v>
          </cell>
        </row>
        <row r="1186">
          <cell r="B1186">
            <v>36460</v>
          </cell>
          <cell r="C1186">
            <v>12.799033989600002</v>
          </cell>
          <cell r="D1186">
            <v>-414.97832998560006</v>
          </cell>
          <cell r="E1186">
            <v>35</v>
          </cell>
          <cell r="F1186">
            <v>-379.97832998560006</v>
          </cell>
          <cell r="G1186">
            <v>3.7371976425602869</v>
          </cell>
          <cell r="H1186">
            <v>78.622130311600003</v>
          </cell>
          <cell r="L1186">
            <v>76.742463605463286</v>
          </cell>
          <cell r="M1186">
            <v>44.431664911089996</v>
          </cell>
          <cell r="N1186">
            <v>41.071664911089975</v>
          </cell>
          <cell r="O1186">
            <v>42.544795457436479</v>
          </cell>
          <cell r="P1186">
            <v>45.949926365286785</v>
          </cell>
          <cell r="Q1186">
            <v>0</v>
          </cell>
          <cell r="R1186">
            <v>206.30885033927655</v>
          </cell>
        </row>
        <row r="1187">
          <cell r="B1187">
            <v>36461</v>
          </cell>
          <cell r="C1187">
            <v>28.74990996</v>
          </cell>
          <cell r="D1187">
            <v>-400.61757249200002</v>
          </cell>
          <cell r="E1187">
            <v>35</v>
          </cell>
          <cell r="F1187">
            <v>-365.61757249200002</v>
          </cell>
          <cell r="G1187">
            <v>-147.09731709312001</v>
          </cell>
          <cell r="H1187">
            <v>-150.84119425680001</v>
          </cell>
          <cell r="L1187">
            <v>76.771213515423284</v>
          </cell>
          <cell r="M1187">
            <v>44.031047338597993</v>
          </cell>
          <cell r="N1187">
            <v>40.706047338597976</v>
          </cell>
          <cell r="O1187">
            <v>42.397698140343358</v>
          </cell>
          <cell r="P1187">
            <v>45.799085171029986</v>
          </cell>
          <cell r="Q1187">
            <v>0</v>
          </cell>
          <cell r="R1187">
            <v>205.6740441653946</v>
          </cell>
        </row>
        <row r="1188">
          <cell r="B1188">
            <v>36462</v>
          </cell>
          <cell r="C1188">
            <v>245.02376966280002</v>
          </cell>
          <cell r="D1188">
            <v>-186.0474111572</v>
          </cell>
          <cell r="E1188">
            <v>35</v>
          </cell>
          <cell r="F1188">
            <v>-151.0474111572</v>
          </cell>
          <cell r="G1188">
            <v>-172.65600000000001</v>
          </cell>
          <cell r="H1188">
            <v>-3.9043087600000005E-2</v>
          </cell>
          <cell r="L1188">
            <v>77.016237285086078</v>
          </cell>
          <cell r="M1188">
            <v>43.844999927440796</v>
          </cell>
          <cell r="N1188">
            <v>40.554999927440775</v>
          </cell>
          <cell r="O1188">
            <v>42.225042140343355</v>
          </cell>
          <cell r="P1188">
            <v>45.79904612794239</v>
          </cell>
          <cell r="Q1188">
            <v>0</v>
          </cell>
          <cell r="R1188">
            <v>205.59532548081262</v>
          </cell>
        </row>
        <row r="1189">
          <cell r="B1189">
            <v>36463</v>
          </cell>
          <cell r="C1189">
            <v>315.39006163279998</v>
          </cell>
          <cell r="D1189">
            <v>39.919782385200001</v>
          </cell>
          <cell r="E1189">
            <v>-35</v>
          </cell>
          <cell r="F1189">
            <v>74.919782385199994</v>
          </cell>
          <cell r="G1189">
            <v>-189.23999999999998</v>
          </cell>
          <cell r="H1189">
            <v>-168.4638242508</v>
          </cell>
          <cell r="L1189">
            <v>77.331627346718875</v>
          </cell>
          <cell r="M1189">
            <v>43.884919709825994</v>
          </cell>
          <cell r="N1189">
            <v>40.629919709825977</v>
          </cell>
          <cell r="O1189">
            <v>42.035802140343357</v>
          </cell>
          <cell r="P1189">
            <v>45.63058230369159</v>
          </cell>
          <cell r="Q1189">
            <v>0</v>
          </cell>
          <cell r="R1189">
            <v>205.62793150057979</v>
          </cell>
        </row>
        <row r="1190">
          <cell r="B1190">
            <v>36464</v>
          </cell>
          <cell r="C1190">
            <v>299.0026129556</v>
          </cell>
          <cell r="D1190">
            <v>168.2473125832</v>
          </cell>
          <cell r="E1190">
            <v>-35</v>
          </cell>
          <cell r="F1190">
            <v>203.2473125832</v>
          </cell>
          <cell r="G1190">
            <v>-35.802140343359994</v>
          </cell>
          <cell r="H1190">
            <v>85.667632937600004</v>
          </cell>
          <cell r="L1190">
            <v>77.630629959674479</v>
          </cell>
          <cell r="M1190">
            <v>44.053167022409191</v>
          </cell>
          <cell r="N1190">
            <v>40.833167022409178</v>
          </cell>
          <cell r="O1190">
            <v>42</v>
          </cell>
          <cell r="P1190">
            <v>45.71624993662919</v>
          </cell>
          <cell r="Q1190">
            <v>0</v>
          </cell>
          <cell r="R1190">
            <v>206.18004691871286</v>
          </cell>
        </row>
        <row r="1191">
          <cell r="B1191">
            <v>36465</v>
          </cell>
          <cell r="C1191">
            <v>178.01518322639998</v>
          </cell>
          <cell r="D1191">
            <v>-169.73449928360003</v>
          </cell>
          <cell r="E1191">
            <v>35</v>
          </cell>
          <cell r="F1191">
            <v>-134.73449928360003</v>
          </cell>
          <cell r="G1191">
            <v>-146.26137054719999</v>
          </cell>
          <cell r="H1191">
            <v>48.850001330799998</v>
          </cell>
          <cell r="L1191">
            <v>77.808645142900886</v>
          </cell>
          <cell r="M1191">
            <v>43.883432523125592</v>
          </cell>
          <cell r="N1191">
            <v>40.698432523125575</v>
          </cell>
          <cell r="O1191">
            <v>41.853738629452799</v>
          </cell>
          <cell r="P1191">
            <v>45.765099937959988</v>
          </cell>
          <cell r="Q1191">
            <v>0</v>
          </cell>
          <cell r="R1191">
            <v>206.12591623343923</v>
          </cell>
        </row>
        <row r="1192">
          <cell r="B1192">
            <v>36466</v>
          </cell>
          <cell r="C1192">
            <v>73.102857473599997</v>
          </cell>
          <cell r="D1192">
            <v>-188.51422441919999</v>
          </cell>
          <cell r="E1192">
            <v>35</v>
          </cell>
          <cell r="F1192">
            <v>-153.51422441919999</v>
          </cell>
          <cell r="G1192">
            <v>-187.78507984880002</v>
          </cell>
          <cell r="H1192">
            <v>-212.69609313000001</v>
          </cell>
          <cell r="L1192">
            <v>77.881748000374486</v>
          </cell>
          <cell r="M1192">
            <v>43.694918298706391</v>
          </cell>
          <cell r="N1192">
            <v>40.544918298706378</v>
          </cell>
          <cell r="O1192">
            <v>41.665953549603998</v>
          </cell>
          <cell r="P1192">
            <v>45.552403844829989</v>
          </cell>
          <cell r="Q1192">
            <v>0</v>
          </cell>
          <cell r="R1192">
            <v>205.64502369351487</v>
          </cell>
        </row>
        <row r="1193">
          <cell r="B1193">
            <v>36467</v>
          </cell>
          <cell r="C1193">
            <v>308.48653387079997</v>
          </cell>
          <cell r="D1193">
            <v>179.6407954192</v>
          </cell>
          <cell r="E1193">
            <v>-35</v>
          </cell>
          <cell r="F1193">
            <v>214.6407954192</v>
          </cell>
          <cell r="G1193">
            <v>-57.54678298959999</v>
          </cell>
          <cell r="H1193">
            <v>-122.3539377952</v>
          </cell>
          <cell r="L1193">
            <v>78.190234534245292</v>
          </cell>
          <cell r="M1193">
            <v>43.874559094125594</v>
          </cell>
          <cell r="N1193">
            <v>40.759559094125578</v>
          </cell>
          <cell r="O1193">
            <v>41.608406766614401</v>
          </cell>
          <cell r="P1193">
            <v>45.430049907034793</v>
          </cell>
          <cell r="Q1193">
            <v>0</v>
          </cell>
          <cell r="R1193">
            <v>205.98825030202008</v>
          </cell>
        </row>
        <row r="1194">
          <cell r="B1194">
            <v>36468</v>
          </cell>
          <cell r="C1194">
            <v>264.5843565504</v>
          </cell>
          <cell r="D1194">
            <v>142.36174550440001</v>
          </cell>
          <cell r="E1194">
            <v>-35</v>
          </cell>
          <cell r="F1194">
            <v>177.36174550440001</v>
          </cell>
          <cell r="G1194">
            <v>5.4822239384000184</v>
          </cell>
          <cell r="H1194">
            <v>-337.68721402400001</v>
          </cell>
          <cell r="L1194">
            <v>78.454818890795693</v>
          </cell>
          <cell r="M1194">
            <v>44.016920839629996</v>
          </cell>
          <cell r="N1194">
            <v>40.936920839629977</v>
          </cell>
          <cell r="O1194">
            <v>41.613888990552802</v>
          </cell>
          <cell r="P1194">
            <v>45.092362693010791</v>
          </cell>
          <cell r="Q1194">
            <v>0</v>
          </cell>
          <cell r="R1194">
            <v>206.09799141398926</v>
          </cell>
        </row>
        <row r="1195">
          <cell r="B1195">
            <v>36469</v>
          </cell>
          <cell r="C1195">
            <v>135.5824457484</v>
          </cell>
          <cell r="D1195">
            <v>-165.4468583908</v>
          </cell>
          <cell r="E1195">
            <v>35</v>
          </cell>
          <cell r="F1195">
            <v>-130.4468583908</v>
          </cell>
          <cell r="G1195">
            <v>-229.19640592000002</v>
          </cell>
          <cell r="H1195">
            <v>-60.435150233200005</v>
          </cell>
          <cell r="L1195">
            <v>78.59040133654409</v>
          </cell>
          <cell r="M1195">
            <v>43.851473981239195</v>
          </cell>
          <cell r="N1195">
            <v>40.806473981239179</v>
          </cell>
          <cell r="O1195">
            <v>41.384692584632802</v>
          </cell>
          <cell r="P1195">
            <v>45.031927542777595</v>
          </cell>
          <cell r="Q1195">
            <v>0</v>
          </cell>
          <cell r="R1195">
            <v>205.81349544519367</v>
          </cell>
        </row>
        <row r="1196">
          <cell r="B1196">
            <v>36470</v>
          </cell>
          <cell r="C1196">
            <v>90.090149951200004</v>
          </cell>
          <cell r="D1196">
            <v>-142.80896632600002</v>
          </cell>
          <cell r="E1196">
            <v>35</v>
          </cell>
          <cell r="F1196">
            <v>-107.80896632600002</v>
          </cell>
          <cell r="G1196">
            <v>-440.26</v>
          </cell>
          <cell r="H1196">
            <v>-2.1296229600000001E-2</v>
          </cell>
          <cell r="L1196">
            <v>78.680491486495285</v>
          </cell>
          <cell r="M1196">
            <v>43.708665014913194</v>
          </cell>
          <cell r="N1196">
            <v>40.698665014913182</v>
          </cell>
          <cell r="O1196">
            <v>40.9444325846328</v>
          </cell>
          <cell r="P1196">
            <v>45.031906246547997</v>
          </cell>
          <cell r="Q1196">
            <v>0</v>
          </cell>
          <cell r="R1196">
            <v>205.35549533258927</v>
          </cell>
        </row>
        <row r="1197">
          <cell r="B1197">
            <v>36471</v>
          </cell>
          <cell r="C1197">
            <v>74.760414010800005</v>
          </cell>
          <cell r="D1197">
            <v>-173.45779009200001</v>
          </cell>
          <cell r="E1197">
            <v>35</v>
          </cell>
          <cell r="F1197">
            <v>-138.45779009200001</v>
          </cell>
          <cell r="G1197">
            <v>-381.63682975119985</v>
          </cell>
          <cell r="H1197">
            <v>82.515790956800004</v>
          </cell>
          <cell r="L1197">
            <v>78.755251900506082</v>
          </cell>
          <cell r="M1197">
            <v>43.535207224821193</v>
          </cell>
          <cell r="N1197">
            <v>40.560207224821184</v>
          </cell>
          <cell r="O1197">
            <v>40.562795754881598</v>
          </cell>
          <cell r="P1197">
            <v>45.114422037504795</v>
          </cell>
          <cell r="Q1197">
            <v>0</v>
          </cell>
          <cell r="R1197">
            <v>204.99267691771365</v>
          </cell>
        </row>
        <row r="1198">
          <cell r="B1198">
            <v>36472</v>
          </cell>
          <cell r="C1198">
            <v>45.659116262400005</v>
          </cell>
          <cell r="D1198">
            <v>-222.7514628728</v>
          </cell>
          <cell r="E1198">
            <v>35</v>
          </cell>
          <cell r="F1198">
            <v>-187.7514628728</v>
          </cell>
          <cell r="G1198">
            <v>-343.31625650320018</v>
          </cell>
          <cell r="H1198">
            <v>94.750474862000004</v>
          </cell>
          <cell r="L1198">
            <v>78.800911016768481</v>
          </cell>
          <cell r="M1198">
            <v>43.312455761948392</v>
          </cell>
          <cell r="N1198">
            <v>40.372455761948387</v>
          </cell>
          <cell r="O1198">
            <v>40.219479498378398</v>
          </cell>
          <cell r="P1198">
            <v>45.209172512366798</v>
          </cell>
          <cell r="Q1198">
            <v>0</v>
          </cell>
          <cell r="R1198">
            <v>204.60201878946205</v>
          </cell>
        </row>
        <row r="1199">
          <cell r="B1199">
            <v>36473</v>
          </cell>
          <cell r="C1199">
            <v>129.97088924880001</v>
          </cell>
          <cell r="D1199">
            <v>127.59635964840001</v>
          </cell>
          <cell r="E1199">
            <v>-35</v>
          </cell>
          <cell r="F1199">
            <v>162.59635964840001</v>
          </cell>
          <cell r="G1199">
            <v>-302.64381558800039</v>
          </cell>
          <cell r="H1199">
            <v>187.75465889680001</v>
          </cell>
          <cell r="L1199">
            <v>78.930881906017277</v>
          </cell>
          <cell r="M1199">
            <v>43.440052121596793</v>
          </cell>
          <cell r="N1199">
            <v>40.535052121596785</v>
          </cell>
          <cell r="O1199">
            <v>39.916835682790399</v>
          </cell>
          <cell r="P1199">
            <v>45.396927171263599</v>
          </cell>
          <cell r="Q1199">
            <v>0</v>
          </cell>
          <cell r="R1199">
            <v>204.77969688166806</v>
          </cell>
        </row>
        <row r="1200">
          <cell r="B1200">
            <v>36474</v>
          </cell>
          <cell r="C1200">
            <v>195.37870909360001</v>
          </cell>
          <cell r="D1200">
            <v>53.119895365600001</v>
          </cell>
          <cell r="E1200">
            <v>-35</v>
          </cell>
          <cell r="F1200">
            <v>88.119895365600001</v>
          </cell>
          <cell r="G1200">
            <v>-43.55756835599999</v>
          </cell>
          <cell r="H1200">
            <v>169.28017971880001</v>
          </cell>
          <cell r="L1200">
            <v>79.12626061511088</v>
          </cell>
          <cell r="M1200">
            <v>43.49317201696239</v>
          </cell>
          <cell r="N1200">
            <v>40.623172016962386</v>
          </cell>
          <cell r="O1200">
            <v>39.873278114434399</v>
          </cell>
          <cell r="P1200">
            <v>45.566207350982395</v>
          </cell>
          <cell r="Q1200">
            <v>0</v>
          </cell>
          <cell r="R1200">
            <v>205.18891809749005</v>
          </cell>
        </row>
        <row r="1201">
          <cell r="B1201">
            <v>36475</v>
          </cell>
          <cell r="C1201">
            <v>212.87001233839999</v>
          </cell>
          <cell r="D1201">
            <v>-36.168096603999999</v>
          </cell>
          <cell r="E1201">
            <v>35</v>
          </cell>
          <cell r="F1201">
            <v>-1.1680966039999987</v>
          </cell>
          <cell r="G1201">
            <v>-217.42001687579199</v>
          </cell>
          <cell r="H1201">
            <v>92.003261243599994</v>
          </cell>
          <cell r="L1201">
            <v>79.339130627449279</v>
          </cell>
          <cell r="M1201">
            <v>43.457003920358389</v>
          </cell>
          <cell r="N1201">
            <v>40.622003920358388</v>
          </cell>
          <cell r="O1201">
            <v>39.655858097558607</v>
          </cell>
          <cell r="P1201">
            <v>45.658210612225993</v>
          </cell>
          <cell r="Q1201">
            <v>0</v>
          </cell>
          <cell r="R1201">
            <v>205.27520325759227</v>
          </cell>
        </row>
        <row r="1202">
          <cell r="B1202">
            <v>36476</v>
          </cell>
          <cell r="C1202">
            <v>204.50769284880002</v>
          </cell>
          <cell r="D1202">
            <v>206.963857996</v>
          </cell>
          <cell r="E1202">
            <v>-35</v>
          </cell>
          <cell r="F1202">
            <v>241.963857996</v>
          </cell>
          <cell r="G1202">
            <v>-47.48</v>
          </cell>
          <cell r="H1202">
            <v>147.2705264272</v>
          </cell>
          <cell r="L1202">
            <v>79.543638320298072</v>
          </cell>
          <cell r="M1202">
            <v>43.66396777835439</v>
          </cell>
          <cell r="N1202">
            <v>40.863967778354386</v>
          </cell>
          <cell r="O1202">
            <v>39.608378097558607</v>
          </cell>
          <cell r="P1202">
            <v>45.805481138653192</v>
          </cell>
          <cell r="Q1202">
            <v>0</v>
          </cell>
          <cell r="R1202">
            <v>205.82146533486426</v>
          </cell>
        </row>
        <row r="1203">
          <cell r="B1203">
            <v>36477</v>
          </cell>
          <cell r="C1203">
            <v>210.75813623639999</v>
          </cell>
          <cell r="D1203">
            <v>128.93447274159999</v>
          </cell>
          <cell r="E1203">
            <v>-35</v>
          </cell>
          <cell r="F1203">
            <v>163.93447274159999</v>
          </cell>
          <cell r="G1203">
            <v>142.04</v>
          </cell>
          <cell r="H1203">
            <v>139.2844403272</v>
          </cell>
          <cell r="L1203">
            <v>79.754396456534465</v>
          </cell>
          <cell r="M1203">
            <v>43.792902251095988</v>
          </cell>
          <cell r="N1203">
            <v>41.027902251095988</v>
          </cell>
          <cell r="O1203">
            <v>39.750418097558608</v>
          </cell>
          <cell r="P1203">
            <v>45.944765578980395</v>
          </cell>
          <cell r="Q1203">
            <v>0</v>
          </cell>
          <cell r="R1203">
            <v>206.47748238416946</v>
          </cell>
        </row>
        <row r="1204">
          <cell r="B1204">
            <v>36478</v>
          </cell>
          <cell r="C1204">
            <v>139.1673110644</v>
          </cell>
          <cell r="D1204">
            <v>139.19215666560001</v>
          </cell>
          <cell r="E1204">
            <v>-35</v>
          </cell>
          <cell r="F1204">
            <v>174.19215666560001</v>
          </cell>
          <cell r="G1204">
            <v>101.42489861120004</v>
          </cell>
          <cell r="H1204">
            <v>148.92808296440001</v>
          </cell>
          <cell r="L1204">
            <v>79.893563767598863</v>
          </cell>
          <cell r="M1204">
            <v>43.932094407761589</v>
          </cell>
          <cell r="N1204">
            <v>41.202094407761585</v>
          </cell>
          <cell r="O1204">
            <v>39.851842996169808</v>
          </cell>
          <cell r="P1204">
            <v>46.093693661944798</v>
          </cell>
          <cell r="Q1204">
            <v>0</v>
          </cell>
          <cell r="R1204">
            <v>207.04119483347506</v>
          </cell>
        </row>
        <row r="1205">
          <cell r="B1205">
            <v>36479</v>
          </cell>
          <cell r="C1205">
            <v>177.05685289439998</v>
          </cell>
          <cell r="D1205">
            <v>317.51968459279999</v>
          </cell>
          <cell r="E1205">
            <v>-35</v>
          </cell>
          <cell r="F1205">
            <v>352.51968459279999</v>
          </cell>
          <cell r="G1205">
            <v>95.251652035999996</v>
          </cell>
          <cell r="H1205">
            <v>94.974085272800011</v>
          </cell>
          <cell r="L1205">
            <v>80.070620620493258</v>
          </cell>
          <cell r="M1205">
            <v>44.249614092354392</v>
          </cell>
          <cell r="N1205">
            <v>41.554614092354385</v>
          </cell>
          <cell r="O1205">
            <v>39.947094648205805</v>
          </cell>
          <cell r="P1205">
            <v>46.1886677472176</v>
          </cell>
          <cell r="Q1205">
            <v>0</v>
          </cell>
          <cell r="R1205">
            <v>207.76099710827106</v>
          </cell>
        </row>
        <row r="1206">
          <cell r="B1206">
            <v>36480</v>
          </cell>
          <cell r="C1206">
            <v>139.69261806119999</v>
          </cell>
          <cell r="D1206">
            <v>58.085466234000002</v>
          </cell>
          <cell r="E1206">
            <v>-35</v>
          </cell>
          <cell r="F1206">
            <v>93.085466233999995</v>
          </cell>
          <cell r="G1206">
            <v>100.77049949439996</v>
          </cell>
          <cell r="H1206">
            <v>-177.16333404239998</v>
          </cell>
          <cell r="L1206">
            <v>80.210313238554463</v>
          </cell>
          <cell r="M1206">
            <v>44.307699558588389</v>
          </cell>
          <cell r="N1206">
            <v>41.647699558588386</v>
          </cell>
          <cell r="O1206">
            <v>40.047865147700207</v>
          </cell>
          <cell r="P1206">
            <v>46.011504413175203</v>
          </cell>
          <cell r="Q1206">
            <v>0</v>
          </cell>
          <cell r="R1206">
            <v>207.91738235801824</v>
          </cell>
        </row>
        <row r="1207">
          <cell r="B1207">
            <v>36481</v>
          </cell>
          <cell r="C1207">
            <v>-92.876406657199993</v>
          </cell>
          <cell r="D1207">
            <v>-403.41447731279999</v>
          </cell>
          <cell r="E1207">
            <v>35</v>
          </cell>
          <cell r="F1207">
            <v>-368.41447731279999</v>
          </cell>
          <cell r="G1207">
            <v>-14.814132192800372</v>
          </cell>
          <cell r="H1207">
            <v>-35.302049933600003</v>
          </cell>
          <cell r="L1207">
            <v>80.117436831897265</v>
          </cell>
          <cell r="M1207">
            <v>43.904285081275589</v>
          </cell>
          <cell r="N1207">
            <v>41.279285081275589</v>
          </cell>
          <cell r="O1207">
            <v>40.033051015507404</v>
          </cell>
          <cell r="P1207">
            <v>45.976202363241605</v>
          </cell>
          <cell r="Q1207">
            <v>0</v>
          </cell>
          <cell r="R1207">
            <v>207.40597529192186</v>
          </cell>
        </row>
        <row r="1208">
          <cell r="B1208">
            <v>36482</v>
          </cell>
          <cell r="C1208">
            <v>37.729820107999998</v>
          </cell>
          <cell r="D1208">
            <v>-308.99054463800002</v>
          </cell>
          <cell r="E1208">
            <v>35</v>
          </cell>
          <cell r="F1208">
            <v>-273.99054463800002</v>
          </cell>
          <cell r="G1208">
            <v>-353.10319101760024</v>
          </cell>
          <cell r="H1208">
            <v>-238.18767996119999</v>
          </cell>
          <cell r="L1208">
            <v>80.155166652005263</v>
          </cell>
          <cell r="M1208">
            <v>43.595294536637589</v>
          </cell>
          <cell r="N1208">
            <v>41.005294536637585</v>
          </cell>
          <cell r="O1208">
            <v>39.679947824489801</v>
          </cell>
          <cell r="P1208">
            <v>45.738014683280404</v>
          </cell>
          <cell r="Q1208">
            <v>0</v>
          </cell>
          <cell r="R1208">
            <v>206.57842369641304</v>
          </cell>
        </row>
        <row r="1209">
          <cell r="B1209">
            <v>36483</v>
          </cell>
          <cell r="C1209">
            <v>133.32149603919999</v>
          </cell>
          <cell r="D1209">
            <v>-266.23481434439998</v>
          </cell>
          <cell r="E1209">
            <v>35</v>
          </cell>
          <cell r="F1209">
            <v>-231.23481434439998</v>
          </cell>
          <cell r="G1209">
            <v>29.819999999999993</v>
          </cell>
          <cell r="H1209">
            <v>3.0027683735999999</v>
          </cell>
          <cell r="L1209">
            <v>80.288488148044465</v>
          </cell>
          <cell r="M1209">
            <v>43.329059722293188</v>
          </cell>
          <cell r="N1209">
            <v>40.774059722293188</v>
          </cell>
          <cell r="O1209">
            <v>39.709767824489802</v>
          </cell>
          <cell r="P1209">
            <v>45.741017451654002</v>
          </cell>
          <cell r="Q1209">
            <v>0</v>
          </cell>
          <cell r="R1209">
            <v>206.51333314648144</v>
          </cell>
        </row>
        <row r="1210">
          <cell r="B1210">
            <v>36484</v>
          </cell>
          <cell r="C1210">
            <v>19.205649727600001</v>
          </cell>
          <cell r="D1210">
            <v>-13.668630031600001</v>
          </cell>
          <cell r="E1210">
            <v>35</v>
          </cell>
          <cell r="F1210">
            <v>21.331369968399997</v>
          </cell>
          <cell r="G1210">
            <v>121.02000000000001</v>
          </cell>
          <cell r="H1210">
            <v>43.948319151200003</v>
          </cell>
          <cell r="L1210">
            <v>80.30769379777206</v>
          </cell>
          <cell r="M1210">
            <v>43.315391092261585</v>
          </cell>
          <cell r="N1210">
            <v>40.795391092261589</v>
          </cell>
          <cell r="O1210">
            <v>39.830787824489803</v>
          </cell>
          <cell r="P1210">
            <v>45.784965770805201</v>
          </cell>
          <cell r="Q1210">
            <v>0</v>
          </cell>
          <cell r="R1210">
            <v>206.71883848532863</v>
          </cell>
        </row>
        <row r="1211">
          <cell r="B1211">
            <v>36485</v>
          </cell>
          <cell r="C1211">
            <v>-14.747638998000001</v>
          </cell>
          <cell r="D1211">
            <v>-42.493076795200004</v>
          </cell>
          <cell r="E1211">
            <v>35</v>
          </cell>
          <cell r="F1211">
            <v>-7.4930767952000039</v>
          </cell>
          <cell r="G1211">
            <v>-26.575993022399956</v>
          </cell>
          <cell r="H1211">
            <v>46.528712304400003</v>
          </cell>
          <cell r="L1211">
            <v>80.292946158774058</v>
          </cell>
          <cell r="M1211">
            <v>43.272898015466382</v>
          </cell>
          <cell r="N1211">
            <v>40.787898015466389</v>
          </cell>
          <cell r="O1211">
            <v>39.804211831467406</v>
          </cell>
          <cell r="P1211">
            <v>45.831494483109601</v>
          </cell>
          <cell r="Q1211">
            <v>0</v>
          </cell>
          <cell r="R1211">
            <v>206.71655048881743</v>
          </cell>
        </row>
        <row r="1212">
          <cell r="B1212">
            <v>36486</v>
          </cell>
          <cell r="C1212">
            <v>143.6288711656</v>
          </cell>
          <cell r="D1212">
            <v>269.2446814612</v>
          </cell>
          <cell r="E1212">
            <v>-35</v>
          </cell>
          <cell r="F1212">
            <v>304.2446814612</v>
          </cell>
          <cell r="G1212">
            <v>95.798255262400005</v>
          </cell>
          <cell r="H1212">
            <v>47.891670998800002</v>
          </cell>
          <cell r="L1212">
            <v>80.436575029939661</v>
          </cell>
          <cell r="M1212">
            <v>43.542142696927584</v>
          </cell>
          <cell r="N1212">
            <v>41.092142696927588</v>
          </cell>
          <cell r="O1212">
            <v>39.900010086729807</v>
          </cell>
          <cell r="P1212">
            <v>45.879386154108403</v>
          </cell>
          <cell r="Q1212">
            <v>0</v>
          </cell>
          <cell r="R1212">
            <v>207.30811396770545</v>
          </cell>
        </row>
        <row r="1213">
          <cell r="B1213">
            <v>36487</v>
          </cell>
          <cell r="C1213">
            <v>240.82486306000001</v>
          </cell>
          <cell r="D1213">
            <v>-12.2772763644</v>
          </cell>
          <cell r="E1213">
            <v>35</v>
          </cell>
          <cell r="F1213">
            <v>22.722723635599998</v>
          </cell>
          <cell r="G1213">
            <v>-52.431866281600065</v>
          </cell>
          <cell r="H1213">
            <v>5.6683464452000001</v>
          </cell>
          <cell r="L1213">
            <v>80.677399892999659</v>
          </cell>
          <cell r="M1213">
            <v>43.529865420563183</v>
          </cell>
          <cell r="N1213">
            <v>41.114865420563191</v>
          </cell>
          <cell r="O1213">
            <v>39.847578220448206</v>
          </cell>
          <cell r="P1213">
            <v>45.885054500553601</v>
          </cell>
          <cell r="Q1213">
            <v>0</v>
          </cell>
          <cell r="R1213">
            <v>207.52489803456464</v>
          </cell>
        </row>
        <row r="1214">
          <cell r="B1214">
            <v>36488</v>
          </cell>
          <cell r="C1214">
            <v>160.06601104520001</v>
          </cell>
          <cell r="D1214">
            <v>-273.4684336652</v>
          </cell>
          <cell r="E1214">
            <v>35</v>
          </cell>
          <cell r="F1214">
            <v>-238.4684336652</v>
          </cell>
          <cell r="G1214">
            <v>11.394198614400004</v>
          </cell>
          <cell r="H1214">
            <v>-252.9779114184</v>
          </cell>
          <cell r="L1214">
            <v>80.837465904044862</v>
          </cell>
          <cell r="M1214">
            <v>43.256396986897983</v>
          </cell>
          <cell r="N1214">
            <v>40.876396986897994</v>
          </cell>
          <cell r="O1214">
            <v>39.858972419062603</v>
          </cell>
          <cell r="P1214">
            <v>45.632076589135202</v>
          </cell>
          <cell r="Q1214">
            <v>0</v>
          </cell>
          <cell r="R1214">
            <v>207.20491189914068</v>
          </cell>
        </row>
        <row r="1215">
          <cell r="B1215">
            <v>36489</v>
          </cell>
          <cell r="C1215">
            <v>110.61971528559999</v>
          </cell>
          <cell r="D1215">
            <v>-231.98337840439999</v>
          </cell>
          <cell r="E1215">
            <v>35</v>
          </cell>
          <cell r="F1215">
            <v>-196.98337840439999</v>
          </cell>
          <cell r="G1215">
            <v>54.116537111200017</v>
          </cell>
          <cell r="H1215">
            <v>-145.6946054368</v>
          </cell>
          <cell r="L1215">
            <v>80.948085619330456</v>
          </cell>
          <cell r="M1215">
            <v>43.024413608493582</v>
          </cell>
          <cell r="N1215">
            <v>40.679413608493597</v>
          </cell>
          <cell r="O1215">
            <v>39.913088956173802</v>
          </cell>
          <cell r="P1215">
            <v>45.486381983698401</v>
          </cell>
          <cell r="Q1215">
            <v>0</v>
          </cell>
          <cell r="R1215">
            <v>207.02697016769625</v>
          </cell>
        </row>
        <row r="1216">
          <cell r="B1216">
            <v>36490</v>
          </cell>
          <cell r="C1216">
            <v>6.5734362032</v>
          </cell>
          <cell r="D1216">
            <v>-175.70454231480002</v>
          </cell>
          <cell r="E1216">
            <v>35</v>
          </cell>
          <cell r="F1216">
            <v>-140.70454231480002</v>
          </cell>
          <cell r="G1216">
            <v>-23.879999999999995</v>
          </cell>
          <cell r="H1216">
            <v>40.0759547356</v>
          </cell>
          <cell r="L1216">
            <v>80.954659055533654</v>
          </cell>
          <cell r="M1216">
            <v>42.848709066178785</v>
          </cell>
          <cell r="N1216">
            <v>40.538709066178797</v>
          </cell>
          <cell r="O1216">
            <v>39.889208956173803</v>
          </cell>
          <cell r="P1216">
            <v>45.526457938434</v>
          </cell>
          <cell r="Q1216">
            <v>0</v>
          </cell>
          <cell r="R1216">
            <v>206.90903501632025</v>
          </cell>
        </row>
        <row r="1217">
          <cell r="B1217">
            <v>36491</v>
          </cell>
          <cell r="C1217">
            <v>17.583586906400001</v>
          </cell>
          <cell r="D1217">
            <v>-211.48220804280001</v>
          </cell>
          <cell r="E1217">
            <v>35</v>
          </cell>
          <cell r="F1217">
            <v>-176.48220804280001</v>
          </cell>
          <cell r="G1217">
            <v>26.372546766399985</v>
          </cell>
          <cell r="H1217">
            <v>50.003547100799999</v>
          </cell>
          <cell r="L1217">
            <v>80.972242642440051</v>
          </cell>
          <cell r="M1217">
            <v>42.637226858135982</v>
          </cell>
          <cell r="N1217">
            <v>40.362226858135998</v>
          </cell>
          <cell r="O1217">
            <v>39.915581502940206</v>
          </cell>
          <cell r="P1217">
            <v>45.5764614855348</v>
          </cell>
          <cell r="Q1217">
            <v>0</v>
          </cell>
          <cell r="R1217">
            <v>206.82651248905105</v>
          </cell>
        </row>
        <row r="1218">
          <cell r="B1218">
            <v>36492</v>
          </cell>
          <cell r="C1218">
            <v>46.464823615599997</v>
          </cell>
          <cell r="D1218">
            <v>-215.30133188439999</v>
          </cell>
          <cell r="E1218">
            <v>35</v>
          </cell>
          <cell r="F1218">
            <v>-180.30133188439999</v>
          </cell>
          <cell r="G1218">
            <v>106.02044547040001</v>
          </cell>
          <cell r="H1218">
            <v>48.250157530400003</v>
          </cell>
          <cell r="L1218">
            <v>81.018707466055645</v>
          </cell>
          <cell r="M1218">
            <v>42.421925526251584</v>
          </cell>
          <cell r="N1218">
            <v>40.181925526251597</v>
          </cell>
          <cell r="O1218">
            <v>40.021601948410606</v>
          </cell>
          <cell r="P1218">
            <v>45.624711643065197</v>
          </cell>
          <cell r="Q1218">
            <v>0</v>
          </cell>
          <cell r="R1218">
            <v>206.84694658378305</v>
          </cell>
        </row>
        <row r="1219">
          <cell r="B1219">
            <v>36493</v>
          </cell>
          <cell r="C1219">
            <v>-55.050753516</v>
          </cell>
          <cell r="D1219">
            <v>244.95988097400001</v>
          </cell>
          <cell r="E1219">
            <v>-35</v>
          </cell>
          <cell r="F1219">
            <v>279.95988097400004</v>
          </cell>
          <cell r="G1219">
            <v>19.429975916800004</v>
          </cell>
          <cell r="H1219">
            <v>-157.85120316680002</v>
          </cell>
          <cell r="L1219">
            <v>80.963656712539645</v>
          </cell>
          <cell r="M1219">
            <v>42.666885407225585</v>
          </cell>
          <cell r="N1219">
            <v>40.461885407225594</v>
          </cell>
          <cell r="O1219">
            <v>40.041031924327406</v>
          </cell>
          <cell r="P1219">
            <v>45.466860439898397</v>
          </cell>
          <cell r="Q1219">
            <v>0</v>
          </cell>
          <cell r="R1219">
            <v>206.93343448399105</v>
          </cell>
        </row>
        <row r="1220">
          <cell r="B1220">
            <v>36494</v>
          </cell>
          <cell r="C1220">
            <v>-234.51053098360003</v>
          </cell>
          <cell r="D1220">
            <v>-372.35392644120003</v>
          </cell>
          <cell r="E1220">
            <v>35</v>
          </cell>
          <cell r="F1220">
            <v>-337.35392644120003</v>
          </cell>
          <cell r="G1220">
            <v>-78.269550404000086</v>
          </cell>
          <cell r="H1220">
            <v>-297.00076737320006</v>
          </cell>
          <cell r="L1220">
            <v>80.729146181556047</v>
          </cell>
          <cell r="M1220">
            <v>42.294531480784386</v>
          </cell>
          <cell r="N1220">
            <v>40.124531480784391</v>
          </cell>
          <cell r="O1220">
            <v>39.962762373923404</v>
          </cell>
          <cell r="P1220">
            <v>45.169859672525199</v>
          </cell>
          <cell r="Q1220">
            <v>0</v>
          </cell>
          <cell r="R1220">
            <v>205.98629970878903</v>
          </cell>
        </row>
        <row r="1221">
          <cell r="B1221">
            <v>36495</v>
          </cell>
          <cell r="C1221">
            <v>-306.92481036679999</v>
          </cell>
          <cell r="D1221">
            <v>159.80335754680002</v>
          </cell>
          <cell r="E1221">
            <v>-35</v>
          </cell>
          <cell r="F1221">
            <v>194.80335754680002</v>
          </cell>
          <cell r="G1221">
            <v>-80.917857958399992</v>
          </cell>
          <cell r="H1221">
            <v>-134.0988084196</v>
          </cell>
          <cell r="L1221">
            <v>80.422221371189252</v>
          </cell>
          <cell r="M1221">
            <v>42.454334838331185</v>
          </cell>
          <cell r="N1221">
            <v>40.319334838331194</v>
          </cell>
          <cell r="O1221">
            <v>39.881844515965007</v>
          </cell>
          <cell r="P1221">
            <v>45.035760864105598</v>
          </cell>
          <cell r="Q1221">
            <v>0</v>
          </cell>
          <cell r="R1221">
            <v>205.65916158959106</v>
          </cell>
        </row>
        <row r="1222">
          <cell r="B1222">
            <v>36496</v>
          </cell>
          <cell r="C1222">
            <v>-301.98408509960001</v>
          </cell>
          <cell r="D1222">
            <v>-126.92907778760001</v>
          </cell>
          <cell r="E1222">
            <v>35</v>
          </cell>
          <cell r="F1222">
            <v>-91.929077787600008</v>
          </cell>
          <cell r="G1222">
            <v>-16.610343309600012</v>
          </cell>
          <cell r="H1222">
            <v>-41.545394578</v>
          </cell>
          <cell r="L1222">
            <v>80.120237286089647</v>
          </cell>
          <cell r="M1222">
            <v>42.327405760543584</v>
          </cell>
          <cell r="N1222">
            <v>40.227405760543597</v>
          </cell>
          <cell r="O1222">
            <v>39.865234172655406</v>
          </cell>
          <cell r="P1222">
            <v>44.994215469527596</v>
          </cell>
          <cell r="Q1222">
            <v>0</v>
          </cell>
          <cell r="R1222">
            <v>205.20709268881626</v>
          </cell>
        </row>
        <row r="1223">
          <cell r="B1223">
            <v>36497</v>
          </cell>
          <cell r="C1223">
            <v>-127.83061817400001</v>
          </cell>
          <cell r="D1223">
            <v>-45.179951096400004</v>
          </cell>
          <cell r="E1223">
            <v>35</v>
          </cell>
          <cell r="F1223">
            <v>-10.179951096400004</v>
          </cell>
          <cell r="G1223">
            <v>-63.731800671200006</v>
          </cell>
          <cell r="H1223">
            <v>-19.6741667788</v>
          </cell>
          <cell r="L1223">
            <v>79.992406667915645</v>
          </cell>
          <cell r="M1223">
            <v>42.282225809447183</v>
          </cell>
          <cell r="N1223">
            <v>40.2172258094472</v>
          </cell>
          <cell r="O1223">
            <v>39.801502371984206</v>
          </cell>
          <cell r="P1223">
            <v>44.974541302748797</v>
          </cell>
          <cell r="Q1223">
            <v>0</v>
          </cell>
          <cell r="R1223">
            <v>204.98567615209586</v>
          </cell>
        </row>
        <row r="1224">
          <cell r="B1224">
            <v>36498</v>
          </cell>
          <cell r="C1224">
            <v>-300.75955189760003</v>
          </cell>
          <cell r="D1224">
            <v>-43.352024722400003</v>
          </cell>
          <cell r="E1224">
            <v>35</v>
          </cell>
          <cell r="F1224">
            <v>-8.352024722400003</v>
          </cell>
          <cell r="G1224">
            <v>-37.479999999999997</v>
          </cell>
          <cell r="H1224">
            <v>-34.144954792</v>
          </cell>
          <cell r="L1224">
            <v>79.691647116018046</v>
          </cell>
          <cell r="M1224">
            <v>42.238873784724781</v>
          </cell>
          <cell r="N1224">
            <v>40.208873784724801</v>
          </cell>
          <cell r="O1224">
            <v>39.764022371984204</v>
          </cell>
          <cell r="P1224">
            <v>44.940396347956799</v>
          </cell>
          <cell r="Q1224">
            <v>0</v>
          </cell>
          <cell r="R1224">
            <v>204.60493962068387</v>
          </cell>
        </row>
        <row r="1225">
          <cell r="B1225">
            <v>36499</v>
          </cell>
          <cell r="C1225">
            <v>-325.04080301320005</v>
          </cell>
          <cell r="D1225">
            <v>-39.919782385200001</v>
          </cell>
          <cell r="E1225">
            <v>35</v>
          </cell>
          <cell r="F1225">
            <v>-4.9197823852000013</v>
          </cell>
          <cell r="G1225">
            <v>119.2028115928</v>
          </cell>
          <cell r="H1225">
            <v>-40.462836240000001</v>
          </cell>
          <cell r="L1225">
            <v>79.366606313004851</v>
          </cell>
          <cell r="M1225">
            <v>42.198954002339583</v>
          </cell>
          <cell r="N1225">
            <v>40.2039540023396</v>
          </cell>
          <cell r="O1225">
            <v>39.883225183577004</v>
          </cell>
          <cell r="P1225">
            <v>44.899933511716796</v>
          </cell>
          <cell r="Q1225">
            <v>0</v>
          </cell>
          <cell r="R1225">
            <v>204.35371901063826</v>
          </cell>
        </row>
        <row r="1226">
          <cell r="B1226">
            <v>36500</v>
          </cell>
          <cell r="C1226">
            <v>-404.45799256320004</v>
          </cell>
          <cell r="D1226">
            <v>238.411290372</v>
          </cell>
          <cell r="E1226">
            <v>-35</v>
          </cell>
          <cell r="F1226">
            <v>273.411290372</v>
          </cell>
          <cell r="G1226">
            <v>139.67031565440013</v>
          </cell>
          <cell r="H1226">
            <v>-39.788455636000002</v>
          </cell>
          <cell r="L1226">
            <v>78.962148320441656</v>
          </cell>
          <cell r="M1226">
            <v>42.437365292711583</v>
          </cell>
          <cell r="N1226">
            <v>40.477365292711603</v>
          </cell>
          <cell r="O1226">
            <v>40.022895499231403</v>
          </cell>
          <cell r="P1226">
            <v>44.860145056080796</v>
          </cell>
          <cell r="Q1226">
            <v>0</v>
          </cell>
          <cell r="R1226">
            <v>204.32255416846544</v>
          </cell>
        </row>
        <row r="1227">
          <cell r="B1227">
            <v>36501</v>
          </cell>
          <cell r="C1227">
            <v>-529.86084056280004</v>
          </cell>
          <cell r="D1227">
            <v>-262.7741770344</v>
          </cell>
          <cell r="E1227">
            <v>35</v>
          </cell>
          <cell r="F1227">
            <v>-227.7741770344</v>
          </cell>
          <cell r="G1227">
            <v>-117.22438005480001</v>
          </cell>
          <cell r="H1227">
            <v>-70.983882628400011</v>
          </cell>
          <cell r="L1227">
            <v>78.432287479878852</v>
          </cell>
          <cell r="M1227">
            <v>42.174591115677181</v>
          </cell>
          <cell r="N1227">
            <v>40.249591115677205</v>
          </cell>
          <cell r="O1227">
            <v>39.905671119176603</v>
          </cell>
          <cell r="P1227">
            <v>44.789161173452399</v>
          </cell>
          <cell r="Q1227">
            <v>0</v>
          </cell>
          <cell r="R1227">
            <v>203.37671088818507</v>
          </cell>
        </row>
        <row r="1228">
          <cell r="B1228">
            <v>36502</v>
          </cell>
          <cell r="C1228">
            <v>-628.59016098840004</v>
          </cell>
          <cell r="D1228">
            <v>-47.664511216400008</v>
          </cell>
          <cell r="E1228">
            <v>35</v>
          </cell>
          <cell r="F1228">
            <v>-12.664511216400008</v>
          </cell>
          <cell r="G1228">
            <v>6.1873350632001234</v>
          </cell>
          <cell r="H1228">
            <v>-113.83899532680002</v>
          </cell>
          <cell r="L1228">
            <v>77.803697318890457</v>
          </cell>
          <cell r="M1228">
            <v>42.126926604460785</v>
          </cell>
          <cell r="N1228">
            <v>40.236926604460805</v>
          </cell>
          <cell r="O1228">
            <v>39.911858454239805</v>
          </cell>
          <cell r="P1228">
            <v>44.675322178125597</v>
          </cell>
          <cell r="Q1228">
            <v>0</v>
          </cell>
          <cell r="R1228">
            <v>202.62780455571669</v>
          </cell>
        </row>
        <row r="1229">
          <cell r="B1229">
            <v>36503</v>
          </cell>
          <cell r="C1229">
            <v>-433.24339623920002</v>
          </cell>
          <cell r="D1229">
            <v>-276.59897941640003</v>
          </cell>
          <cell r="E1229">
            <v>35</v>
          </cell>
          <cell r="F1229">
            <v>-241.59897941640003</v>
          </cell>
          <cell r="G1229">
            <v>-45.448072214399815</v>
          </cell>
          <cell r="H1229">
            <v>-66.433588237199999</v>
          </cell>
          <cell r="L1229">
            <v>77.370453922651251</v>
          </cell>
          <cell r="M1229">
            <v>41.850327625044386</v>
          </cell>
          <cell r="N1229">
            <v>39.995327625044403</v>
          </cell>
          <cell r="O1229">
            <v>39.866410382025407</v>
          </cell>
          <cell r="P1229">
            <v>44.608888589888394</v>
          </cell>
          <cell r="Q1229">
            <v>0</v>
          </cell>
          <cell r="R1229">
            <v>201.84108051960948</v>
          </cell>
        </row>
        <row r="1230">
          <cell r="B1230">
            <v>36504</v>
          </cell>
          <cell r="C1230">
            <v>-373.40099106320002</v>
          </cell>
          <cell r="D1230">
            <v>-136.86376889600001</v>
          </cell>
          <cell r="E1230">
            <v>35</v>
          </cell>
          <cell r="F1230">
            <v>-101.86376889600001</v>
          </cell>
          <cell r="G1230">
            <v>-109.22</v>
          </cell>
          <cell r="H1230">
            <v>-42.127491520400007</v>
          </cell>
          <cell r="L1230">
            <v>76.997052931588044</v>
          </cell>
          <cell r="M1230">
            <v>41.713463856148387</v>
          </cell>
          <cell r="N1230">
            <v>39.893463856148401</v>
          </cell>
          <cell r="O1230">
            <v>39.757190382025406</v>
          </cell>
          <cell r="P1230">
            <v>44.566761098367998</v>
          </cell>
          <cell r="Q1230">
            <v>0</v>
          </cell>
          <cell r="R1230">
            <v>201.21446826812985</v>
          </cell>
        </row>
        <row r="1231">
          <cell r="B1231">
            <v>36505</v>
          </cell>
          <cell r="C1231">
            <v>-427.31239629560002</v>
          </cell>
          <cell r="D1231">
            <v>-138.18413513120001</v>
          </cell>
          <cell r="E1231">
            <v>35</v>
          </cell>
          <cell r="F1231">
            <v>-103.18413513120001</v>
          </cell>
          <cell r="G1231">
            <v>-184.33999999999997</v>
          </cell>
          <cell r="H1231">
            <v>-38.333213280000002</v>
          </cell>
          <cell r="L1231">
            <v>76.569740535292439</v>
          </cell>
          <cell r="M1231">
            <v>41.575279721017189</v>
          </cell>
          <cell r="N1231">
            <v>39.7902797210172</v>
          </cell>
          <cell r="O1231">
            <v>39.572850382025408</v>
          </cell>
          <cell r="P1231">
            <v>44.528427885088</v>
          </cell>
          <cell r="Q1231">
            <v>0</v>
          </cell>
          <cell r="R1231">
            <v>200.46129852342304</v>
          </cell>
        </row>
        <row r="1232">
          <cell r="B1232">
            <v>36506</v>
          </cell>
          <cell r="C1232">
            <v>-405.66477890720006</v>
          </cell>
          <cell r="D1232">
            <v>-224.10732282400002</v>
          </cell>
          <cell r="E1232">
            <v>35</v>
          </cell>
          <cell r="F1232">
            <v>-189.10732282400002</v>
          </cell>
          <cell r="G1232">
            <v>-212.00324988960006</v>
          </cell>
          <cell r="H1232">
            <v>-46.223466346800002</v>
          </cell>
          <cell r="L1232">
            <v>76.164075756385245</v>
          </cell>
          <cell r="M1232">
            <v>41.351172398193192</v>
          </cell>
          <cell r="N1232">
            <v>39.601172398193199</v>
          </cell>
          <cell r="O1232">
            <v>39.36084713213581</v>
          </cell>
          <cell r="P1232">
            <v>44.482204418741198</v>
          </cell>
          <cell r="Q1232">
            <v>0</v>
          </cell>
          <cell r="R1232">
            <v>199.60829970545544</v>
          </cell>
        </row>
        <row r="1233">
          <cell r="B1233">
            <v>36507</v>
          </cell>
          <cell r="C1233">
            <v>-238.27996362280001</v>
          </cell>
          <cell r="D1233">
            <v>-225.88200862400001</v>
          </cell>
          <cell r="E1233">
            <v>35</v>
          </cell>
          <cell r="F1233">
            <v>-190.88200862400001</v>
          </cell>
          <cell r="G1233">
            <v>-131.78126278639957</v>
          </cell>
          <cell r="H1233">
            <v>-42.947396359999999</v>
          </cell>
          <cell r="L1233">
            <v>75.925795792762443</v>
          </cell>
          <cell r="M1233">
            <v>41.125290389569194</v>
          </cell>
          <cell r="N1233">
            <v>39.410290389569198</v>
          </cell>
          <cell r="O1233">
            <v>39.229065869349412</v>
          </cell>
          <cell r="P1233">
            <v>44.439257022381199</v>
          </cell>
          <cell r="Q1233">
            <v>0</v>
          </cell>
          <cell r="R1233">
            <v>199.00440907406227</v>
          </cell>
        </row>
        <row r="1234">
          <cell r="B1234">
            <v>36508</v>
          </cell>
          <cell r="C1234">
            <v>-327.0781423116</v>
          </cell>
          <cell r="D1234">
            <v>-424.78169434479997</v>
          </cell>
          <cell r="E1234">
            <v>35</v>
          </cell>
          <cell r="F1234">
            <v>-389.78169434479997</v>
          </cell>
          <cell r="G1234">
            <v>-414.29974554319978</v>
          </cell>
          <cell r="H1234">
            <v>-53.840417800400004</v>
          </cell>
          <cell r="L1234">
            <v>75.598717650450837</v>
          </cell>
          <cell r="M1234">
            <v>40.700508695224393</v>
          </cell>
          <cell r="N1234">
            <v>39.0205086952244</v>
          </cell>
          <cell r="O1234">
            <v>38.814766123806216</v>
          </cell>
          <cell r="P1234">
            <v>44.385416604580797</v>
          </cell>
          <cell r="Q1234">
            <v>0</v>
          </cell>
          <cell r="R1234">
            <v>197.81940907406224</v>
          </cell>
        </row>
        <row r="1235">
          <cell r="B1235">
            <v>36509</v>
          </cell>
          <cell r="C1235">
            <v>-498.1330078304</v>
          </cell>
          <cell r="D1235">
            <v>-443.3662040424</v>
          </cell>
          <cell r="E1235">
            <v>35</v>
          </cell>
          <cell r="F1235">
            <v>-408.3662040424</v>
          </cell>
          <cell r="G1235">
            <v>-464.01573223280002</v>
          </cell>
          <cell r="H1235">
            <v>-178.49434839239998</v>
          </cell>
          <cell r="L1235">
            <v>75.100584642620433</v>
          </cell>
          <cell r="M1235">
            <v>40.257142491181995</v>
          </cell>
          <cell r="N1235">
            <v>38.612142491181999</v>
          </cell>
          <cell r="O1235">
            <v>38.350750391573413</v>
          </cell>
          <cell r="P1235">
            <v>44.206922256188399</v>
          </cell>
          <cell r="Q1235">
            <v>0</v>
          </cell>
          <cell r="R1235">
            <v>196.27039978156424</v>
          </cell>
        </row>
        <row r="1236">
          <cell r="B1236">
            <v>36510</v>
          </cell>
          <cell r="C1236">
            <v>-612.06073744720004</v>
          </cell>
          <cell r="D1236">
            <v>-496.35122328720007</v>
          </cell>
          <cell r="E1236">
            <v>35</v>
          </cell>
          <cell r="F1236">
            <v>-461.35122328720007</v>
          </cell>
          <cell r="G1236">
            <v>-461.85240046120003</v>
          </cell>
          <cell r="H1236">
            <v>-101.11449814080001</v>
          </cell>
          <cell r="L1236">
            <v>74.488523905173238</v>
          </cell>
          <cell r="M1236">
            <v>39.760791267894795</v>
          </cell>
          <cell r="N1236">
            <v>38.150791267894796</v>
          </cell>
          <cell r="O1236">
            <v>37.888897991112216</v>
          </cell>
          <cell r="P1236">
            <v>44.105807758047597</v>
          </cell>
          <cell r="Q1236">
            <v>0</v>
          </cell>
          <cell r="R1236">
            <v>194.63402092222788</v>
          </cell>
        </row>
        <row r="1237">
          <cell r="B1237">
            <v>36511</v>
          </cell>
          <cell r="C1237">
            <v>-493.8915087684</v>
          </cell>
          <cell r="D1237">
            <v>-168.5170648248</v>
          </cell>
          <cell r="E1237">
            <v>35</v>
          </cell>
          <cell r="F1237">
            <v>-133.5170648248</v>
          </cell>
          <cell r="G1237">
            <v>-435.02</v>
          </cell>
          <cell r="H1237">
            <v>-78.07907645680001</v>
          </cell>
          <cell r="L1237">
            <v>73.994632396404839</v>
          </cell>
          <cell r="M1237">
            <v>39.592274203069998</v>
          </cell>
          <cell r="N1237">
            <v>38.017274203069995</v>
          </cell>
          <cell r="O1237">
            <v>37.453877991112215</v>
          </cell>
          <cell r="P1237">
            <v>44.027728681590794</v>
          </cell>
          <cell r="Q1237">
            <v>0</v>
          </cell>
          <cell r="R1237">
            <v>193.49351327217784</v>
          </cell>
        </row>
        <row r="1238">
          <cell r="B1238">
            <v>36512</v>
          </cell>
          <cell r="C1238">
            <v>-426.86517547400001</v>
          </cell>
          <cell r="D1238">
            <v>-91.708663400800006</v>
          </cell>
          <cell r="E1238">
            <v>35</v>
          </cell>
          <cell r="F1238">
            <v>-56.708663400800006</v>
          </cell>
          <cell r="G1238">
            <v>-417.24</v>
          </cell>
          <cell r="H1238">
            <v>-49.187191632800001</v>
          </cell>
          <cell r="L1238">
            <v>73.567767220930833</v>
          </cell>
          <cell r="M1238">
            <v>39.500565539669196</v>
          </cell>
          <cell r="N1238">
            <v>37.960565539669197</v>
          </cell>
          <cell r="O1238">
            <v>37.036637991112215</v>
          </cell>
          <cell r="P1238">
            <v>43.978541489957998</v>
          </cell>
          <cell r="Q1238">
            <v>0</v>
          </cell>
          <cell r="R1238">
            <v>192.54351224167021</v>
          </cell>
        </row>
        <row r="1239">
          <cell r="B1239">
            <v>36513</v>
          </cell>
          <cell r="C1239">
            <v>-449.59890057200005</v>
          </cell>
          <cell r="D1239">
            <v>-371.04775769240001</v>
          </cell>
          <cell r="E1239">
            <v>35</v>
          </cell>
          <cell r="F1239">
            <v>-336.04775769240001</v>
          </cell>
          <cell r="G1239">
            <v>-458.45741630720011</v>
          </cell>
          <cell r="H1239">
            <v>-53.751683510400007</v>
          </cell>
          <cell r="L1239">
            <v>73.118168320358834</v>
          </cell>
          <cell r="M1239">
            <v>39.129517781976794</v>
          </cell>
          <cell r="N1239">
            <v>37.624517781976799</v>
          </cell>
          <cell r="O1239">
            <v>36.578180574805017</v>
          </cell>
          <cell r="P1239">
            <v>43.924789806447599</v>
          </cell>
          <cell r="Q1239">
            <v>0</v>
          </cell>
          <cell r="R1239">
            <v>191.24565648358825</v>
          </cell>
        </row>
        <row r="1240">
          <cell r="B1240">
            <v>36514</v>
          </cell>
          <cell r="C1240">
            <v>-473.03185187520006</v>
          </cell>
          <cell r="D1240">
            <v>-498.94936329839999</v>
          </cell>
          <cell r="E1240">
            <v>35</v>
          </cell>
          <cell r="F1240">
            <v>-463.94936329839999</v>
          </cell>
          <cell r="G1240">
            <v>-452.66257833999992</v>
          </cell>
          <cell r="H1240">
            <v>-186.3562064864</v>
          </cell>
          <cell r="L1240">
            <v>72.645136468483628</v>
          </cell>
          <cell r="M1240">
            <v>38.630568418678394</v>
          </cell>
          <cell r="N1240">
            <v>37.160568418678402</v>
          </cell>
          <cell r="O1240">
            <v>36.125517996465021</v>
          </cell>
          <cell r="P1240">
            <v>43.738433599961198</v>
          </cell>
          <cell r="Q1240">
            <v>0</v>
          </cell>
          <cell r="R1240">
            <v>189.66965648358826</v>
          </cell>
        </row>
        <row r="1241">
          <cell r="B1241">
            <v>36515</v>
          </cell>
          <cell r="C1241">
            <v>-542.41141854040006</v>
          </cell>
          <cell r="D1241">
            <v>-203.24056718760002</v>
          </cell>
          <cell r="E1241">
            <v>35</v>
          </cell>
          <cell r="F1241">
            <v>-168.24056718760002</v>
          </cell>
          <cell r="G1241">
            <v>-487.19491595599999</v>
          </cell>
          <cell r="H1241">
            <v>-31.152834533200004</v>
          </cell>
          <cell r="L1241">
            <v>72.102725049943231</v>
          </cell>
          <cell r="M1241">
            <v>38.427327851490794</v>
          </cell>
          <cell r="N1241">
            <v>36.992327851490799</v>
          </cell>
          <cell r="O1241">
            <v>35.638323080509018</v>
          </cell>
          <cell r="P1241">
            <v>43.707280765427996</v>
          </cell>
          <cell r="Q1241">
            <v>0</v>
          </cell>
          <cell r="R1241">
            <v>188.44065674737107</v>
          </cell>
        </row>
        <row r="1242">
          <cell r="B1242">
            <v>36516</v>
          </cell>
          <cell r="C1242">
            <v>-570.10006639200003</v>
          </cell>
          <cell r="D1242">
            <v>4.1421166571999999</v>
          </cell>
          <cell r="E1242">
            <v>-35</v>
          </cell>
          <cell r="F1242">
            <v>39.142116657199999</v>
          </cell>
          <cell r="G1242">
            <v>-86.135434210400007</v>
          </cell>
          <cell r="H1242">
            <v>-92.975789062000004</v>
          </cell>
          <cell r="L1242">
            <v>71.53262498355123</v>
          </cell>
          <cell r="M1242">
            <v>38.431469968147994</v>
          </cell>
          <cell r="N1242">
            <v>37.031469968148002</v>
          </cell>
          <cell r="O1242">
            <v>35.55218764629862</v>
          </cell>
          <cell r="P1242">
            <v>43.614304976365993</v>
          </cell>
          <cell r="Q1242">
            <v>0</v>
          </cell>
          <cell r="R1242">
            <v>187.73058757436382</v>
          </cell>
        </row>
        <row r="1243">
          <cell r="B1243">
            <v>36517</v>
          </cell>
          <cell r="C1243">
            <v>-624.82427772079996</v>
          </cell>
          <cell r="D1243">
            <v>136.5230292224</v>
          </cell>
          <cell r="E1243">
            <v>-35</v>
          </cell>
          <cell r="F1243">
            <v>171.5230292224</v>
          </cell>
          <cell r="G1243">
            <v>-50.386163455200006</v>
          </cell>
          <cell r="H1243">
            <v>69.312128604799994</v>
          </cell>
          <cell r="L1243">
            <v>70.907800705830425</v>
          </cell>
          <cell r="M1243">
            <v>38.567992997370396</v>
          </cell>
          <cell r="N1243">
            <v>37.202992997370401</v>
          </cell>
          <cell r="O1243">
            <v>35.501801482843419</v>
          </cell>
          <cell r="P1243">
            <v>43.683617104970793</v>
          </cell>
          <cell r="Q1243">
            <v>0</v>
          </cell>
          <cell r="R1243">
            <v>187.29621229101502</v>
          </cell>
        </row>
        <row r="1244">
          <cell r="B1244">
            <v>36518</v>
          </cell>
          <cell r="C1244">
            <v>-377.067491926</v>
          </cell>
          <cell r="D1244">
            <v>255.08623814880002</v>
          </cell>
          <cell r="E1244">
            <v>-35</v>
          </cell>
          <cell r="F1244">
            <v>290.08623814880002</v>
          </cell>
          <cell r="G1244">
            <v>-154.56021991519998</v>
          </cell>
          <cell r="H1244">
            <v>156.77219420039998</v>
          </cell>
          <cell r="L1244">
            <v>70.530733213904426</v>
          </cell>
          <cell r="M1244">
            <v>38.823079235519195</v>
          </cell>
          <cell r="N1244">
            <v>37.493079235519204</v>
          </cell>
          <cell r="O1244">
            <v>35.347241262928222</v>
          </cell>
          <cell r="P1244">
            <v>43.840389299171193</v>
          </cell>
          <cell r="Q1244">
            <v>0</v>
          </cell>
          <cell r="R1244">
            <v>187.21144301152304</v>
          </cell>
        </row>
        <row r="1245">
          <cell r="B1245">
            <v>36519</v>
          </cell>
          <cell r="C1245">
            <v>-205.26370899960003</v>
          </cell>
          <cell r="D1245">
            <v>214.77957425919999</v>
          </cell>
          <cell r="E1245">
            <v>-35</v>
          </cell>
          <cell r="F1245">
            <v>249.77957425919999</v>
          </cell>
          <cell r="G1245">
            <v>-156.65434915920002</v>
          </cell>
          <cell r="H1245">
            <v>164.81861961760001</v>
          </cell>
          <cell r="L1245">
            <v>70.325469504904831</v>
          </cell>
          <cell r="M1245">
            <v>39.037858809778392</v>
          </cell>
          <cell r="N1245">
            <v>37.742858809778404</v>
          </cell>
          <cell r="O1245">
            <v>35.190586913769025</v>
          </cell>
          <cell r="P1245">
            <v>44.005207918788791</v>
          </cell>
          <cell r="Q1245">
            <v>0</v>
          </cell>
          <cell r="R1245">
            <v>187.26412314724107</v>
          </cell>
        </row>
        <row r="1246">
          <cell r="B1246">
            <v>36520</v>
          </cell>
          <cell r="C1246">
            <v>-543.78502534960001</v>
          </cell>
          <cell r="D1246">
            <v>182.6080700768</v>
          </cell>
          <cell r="E1246">
            <v>-35</v>
          </cell>
          <cell r="F1246">
            <v>217.6080700768</v>
          </cell>
          <cell r="G1246">
            <v>-52.302824119200011</v>
          </cell>
          <cell r="H1246">
            <v>163.7999499684</v>
          </cell>
          <cell r="L1246">
            <v>69.781684479555224</v>
          </cell>
          <cell r="M1246">
            <v>39.220466879855195</v>
          </cell>
          <cell r="N1246">
            <v>37.960466879855204</v>
          </cell>
          <cell r="O1246">
            <v>35.138284089649822</v>
          </cell>
          <cell r="P1246">
            <v>44.169007868757191</v>
          </cell>
          <cell r="Q1246">
            <v>0</v>
          </cell>
          <cell r="R1246">
            <v>187.04944331781746</v>
          </cell>
        </row>
        <row r="1247">
          <cell r="B1247">
            <v>36521</v>
          </cell>
          <cell r="C1247">
            <v>-746.93330887560001</v>
          </cell>
          <cell r="D1247">
            <v>294.21806003879999</v>
          </cell>
          <cell r="E1247">
            <v>-35</v>
          </cell>
          <cell r="F1247">
            <v>329.21806003879999</v>
          </cell>
          <cell r="G1247">
            <v>-157.37842096560001</v>
          </cell>
          <cell r="H1247">
            <v>163.14331622239999</v>
          </cell>
          <cell r="L1247">
            <v>69.034751170679627</v>
          </cell>
          <cell r="M1247">
            <v>39.514684939893996</v>
          </cell>
          <cell r="N1247">
            <v>38.289684939894002</v>
          </cell>
          <cell r="O1247">
            <v>34.980905668684223</v>
          </cell>
          <cell r="P1247">
            <v>44.332151184979594</v>
          </cell>
          <cell r="Q1247">
            <v>0</v>
          </cell>
          <cell r="R1247">
            <v>186.63749296423742</v>
          </cell>
        </row>
        <row r="1248">
          <cell r="B1248">
            <v>36522</v>
          </cell>
          <cell r="C1248">
            <v>-450.66016268039999</v>
          </cell>
          <cell r="D1248">
            <v>-10.7439478332</v>
          </cell>
          <cell r="E1248">
            <v>35</v>
          </cell>
          <cell r="F1248">
            <v>24.2560521668</v>
          </cell>
          <cell r="G1248">
            <v>-195.95299151440003</v>
          </cell>
          <cell r="H1248">
            <v>150.34428223280003</v>
          </cell>
          <cell r="L1248">
            <v>68.58409100799922</v>
          </cell>
          <cell r="M1248">
            <v>39.503940992060798</v>
          </cell>
          <cell r="N1248">
            <v>38.3139409920608</v>
          </cell>
          <cell r="O1248">
            <v>34.784952677169819</v>
          </cell>
          <cell r="P1248">
            <v>44.482495467212395</v>
          </cell>
          <cell r="Q1248">
            <v>0</v>
          </cell>
          <cell r="R1248">
            <v>186.16548014444226</v>
          </cell>
        </row>
        <row r="1249">
          <cell r="B1249">
            <v>36523</v>
          </cell>
          <cell r="C1249">
            <v>-289.54708701319998</v>
          </cell>
          <cell r="D1249">
            <v>-110.0553652012</v>
          </cell>
          <cell r="E1249">
            <v>35</v>
          </cell>
          <cell r="F1249">
            <v>-75.055365201200004</v>
          </cell>
          <cell r="G1249">
            <v>104.87754781519999</v>
          </cell>
          <cell r="H1249">
            <v>119.8480814456</v>
          </cell>
          <cell r="L1249">
            <v>68.294543920986015</v>
          </cell>
          <cell r="M1249">
            <v>39.3938856268596</v>
          </cell>
          <cell r="N1249">
            <v>38.238885626859599</v>
          </cell>
          <cell r="O1249">
            <v>34.889830224985019</v>
          </cell>
          <cell r="P1249">
            <v>44.602343548657998</v>
          </cell>
          <cell r="Q1249">
            <v>0</v>
          </cell>
          <cell r="R1249">
            <v>186.02560332148863</v>
          </cell>
        </row>
        <row r="1250">
          <cell r="B1250">
            <v>36524</v>
          </cell>
          <cell r="C1250">
            <v>-327.91224463760005</v>
          </cell>
          <cell r="D1250">
            <v>22.907644306400002</v>
          </cell>
          <cell r="E1250">
            <v>-35</v>
          </cell>
          <cell r="F1250">
            <v>57.907644306400002</v>
          </cell>
          <cell r="G1250">
            <v>-117.50478041120002</v>
          </cell>
          <cell r="H1250">
            <v>-153.51032170000002</v>
          </cell>
          <cell r="L1250">
            <v>67.966631676348413</v>
          </cell>
          <cell r="M1250">
            <v>39.416793271166</v>
          </cell>
          <cell r="N1250">
            <v>38.296793271165996</v>
          </cell>
          <cell r="O1250">
            <v>34.772325444573816</v>
          </cell>
          <cell r="P1250">
            <v>44.448833226958001</v>
          </cell>
          <cell r="Q1250">
            <v>0</v>
          </cell>
          <cell r="R1250">
            <v>185.48458361904625</v>
          </cell>
        </row>
        <row r="1251">
          <cell r="B1251">
            <v>36525</v>
          </cell>
          <cell r="C1251">
            <v>-412.41568369039999</v>
          </cell>
          <cell r="D1251">
            <v>104.9584675836</v>
          </cell>
          <cell r="E1251">
            <v>-35</v>
          </cell>
          <cell r="F1251">
            <v>139.9584675836</v>
          </cell>
          <cell r="G1251">
            <v>-307.02702636480001</v>
          </cell>
          <cell r="H1251">
            <v>-18.215375051200002</v>
          </cell>
          <cell r="L1251">
            <v>67.554215992658015</v>
          </cell>
          <cell r="M1251">
            <v>39.5217517387496</v>
          </cell>
          <cell r="N1251">
            <v>38.436751738749592</v>
          </cell>
          <cell r="O1251">
            <v>34.465298418209017</v>
          </cell>
          <cell r="P1251">
            <v>44.430617851906803</v>
          </cell>
          <cell r="Q1251">
            <v>0</v>
          </cell>
          <cell r="R1251">
            <v>184.88688400152341</v>
          </cell>
        </row>
        <row r="1252">
          <cell r="B1252">
            <v>36526</v>
          </cell>
          <cell r="C1252">
            <v>-641.56311418640007</v>
          </cell>
          <cell r="D1252">
            <v>138.94725002519999</v>
          </cell>
          <cell r="E1252">
            <v>-35</v>
          </cell>
          <cell r="F1252">
            <v>173.94725002519999</v>
          </cell>
          <cell r="G1252">
            <v>-468.55006694120004</v>
          </cell>
          <cell r="H1252">
            <v>45.623622546400007</v>
          </cell>
          <cell r="L1252">
            <v>66.912652878471619</v>
          </cell>
          <cell r="M1252">
            <v>39.660698988774797</v>
          </cell>
          <cell r="N1252">
            <v>38.610698988774793</v>
          </cell>
          <cell r="O1252">
            <v>33.996748351267819</v>
          </cell>
          <cell r="P1252">
            <v>44.476241474453204</v>
          </cell>
          <cell r="Q1252">
            <v>0</v>
          </cell>
          <cell r="R1252">
            <v>183.99634169296746</v>
          </cell>
        </row>
        <row r="1253">
          <cell r="B1253">
            <v>36527</v>
          </cell>
          <cell r="C1253">
            <v>-644.97051092240008</v>
          </cell>
          <cell r="D1253">
            <v>-189.17795690840001</v>
          </cell>
          <cell r="E1253">
            <v>35</v>
          </cell>
          <cell r="F1253">
            <v>-154.17795690840001</v>
          </cell>
          <cell r="G1253">
            <v>-487.61195462959995</v>
          </cell>
          <cell r="H1253">
            <v>4.5822387355999998</v>
          </cell>
          <cell r="L1253">
            <v>66.267682367549213</v>
          </cell>
          <cell r="M1253">
            <v>39.471521031866395</v>
          </cell>
          <cell r="N1253">
            <v>38.456521031866394</v>
          </cell>
          <cell r="O1253">
            <v>33.509136396638219</v>
          </cell>
          <cell r="P1253">
            <v>44.480823713188805</v>
          </cell>
          <cell r="Q1253">
            <v>0</v>
          </cell>
          <cell r="R1253">
            <v>182.71416350924264</v>
          </cell>
        </row>
        <row r="1254">
          <cell r="B1254">
            <v>36528</v>
          </cell>
          <cell r="C1254">
            <v>-654.91585014559996</v>
          </cell>
          <cell r="D1254">
            <v>-164.03065912239998</v>
          </cell>
          <cell r="E1254">
            <v>35</v>
          </cell>
          <cell r="F1254">
            <v>-129.03065912239998</v>
          </cell>
          <cell r="G1254">
            <v>-419.94496770920006</v>
          </cell>
          <cell r="H1254">
            <v>-89.965921945199995</v>
          </cell>
          <cell r="L1254">
            <v>65.612766517403614</v>
          </cell>
          <cell r="M1254">
            <v>39.307490372743992</v>
          </cell>
          <cell r="N1254">
            <v>38.327490372743995</v>
          </cell>
          <cell r="O1254">
            <v>33.08919142892902</v>
          </cell>
          <cell r="P1254">
            <v>44.390857791243604</v>
          </cell>
          <cell r="Q1254">
            <v>0</v>
          </cell>
          <cell r="R1254">
            <v>181.42030611032024</v>
          </cell>
        </row>
        <row r="1255">
          <cell r="B1255">
            <v>36529</v>
          </cell>
          <cell r="C1255">
            <v>-527.54665027960004</v>
          </cell>
          <cell r="D1255">
            <v>-81.163480377200003</v>
          </cell>
          <cell r="E1255">
            <v>35</v>
          </cell>
          <cell r="F1255">
            <v>-46.163480377200003</v>
          </cell>
          <cell r="G1255">
            <v>-8.4294045173775203</v>
          </cell>
          <cell r="H1255">
            <v>-193.07516692519999</v>
          </cell>
          <cell r="L1255">
            <v>65.08521986712401</v>
          </cell>
          <cell r="M1255">
            <v>39.226326892366792</v>
          </cell>
          <cell r="N1255">
            <v>38.281326892366792</v>
          </cell>
          <cell r="O1255">
            <v>33.080762024411641</v>
          </cell>
          <cell r="P1255">
            <v>44.197782624318407</v>
          </cell>
          <cell r="Q1255">
            <v>0</v>
          </cell>
          <cell r="R1255">
            <v>180.64509140822082</v>
          </cell>
        </row>
        <row r="1256">
          <cell r="B1256">
            <v>36530</v>
          </cell>
          <cell r="C1256">
            <v>-408.57171424760003</v>
          </cell>
          <cell r="D1256">
            <v>-244.2464572824</v>
          </cell>
          <cell r="E1256">
            <v>35</v>
          </cell>
          <cell r="F1256">
            <v>-209.2464572824</v>
          </cell>
          <cell r="G1256">
            <v>108.24945083520001</v>
          </cell>
          <cell r="H1256">
            <v>-333.62673291360005</v>
          </cell>
          <cell r="L1256">
            <v>64.67664815287641</v>
          </cell>
          <cell r="M1256">
            <v>38.982080435084391</v>
          </cell>
          <cell r="N1256">
            <v>38.072080435084395</v>
          </cell>
          <cell r="O1256">
            <v>33.189011475246843</v>
          </cell>
          <cell r="P1256">
            <v>43.864155891404806</v>
          </cell>
          <cell r="Q1256">
            <v>0</v>
          </cell>
          <cell r="R1256">
            <v>179.80189595461246</v>
          </cell>
        </row>
        <row r="1257">
          <cell r="B1257">
            <v>36531</v>
          </cell>
          <cell r="C1257">
            <v>-311.89747997839999</v>
          </cell>
          <cell r="D1257">
            <v>-239.64647168880001</v>
          </cell>
          <cell r="E1257">
            <v>35</v>
          </cell>
          <cell r="F1257">
            <v>-204.64647168880001</v>
          </cell>
          <cell r="G1257">
            <v>17.720598554239984</v>
          </cell>
          <cell r="H1257">
            <v>-212.3163103688</v>
          </cell>
          <cell r="L1257">
            <v>64.364750672898012</v>
          </cell>
          <cell r="M1257">
            <v>38.742433963395591</v>
          </cell>
          <cell r="N1257">
            <v>37.867433963395598</v>
          </cell>
          <cell r="O1257">
            <v>33.206732073801085</v>
          </cell>
          <cell r="P1257">
            <v>43.651839581036008</v>
          </cell>
          <cell r="Q1257">
            <v>0</v>
          </cell>
          <cell r="R1257">
            <v>179.0907562911307</v>
          </cell>
        </row>
        <row r="1258">
          <cell r="B1258">
            <v>36532</v>
          </cell>
          <cell r="C1258">
            <v>-259.5939400808</v>
          </cell>
          <cell r="D1258">
            <v>-245.58811974720001</v>
          </cell>
          <cell r="E1258">
            <v>35</v>
          </cell>
          <cell r="F1258">
            <v>-210.58811974720001</v>
          </cell>
          <cell r="G1258">
            <v>18.22</v>
          </cell>
          <cell r="H1258">
            <v>-166.9233969764</v>
          </cell>
          <cell r="L1258">
            <v>64.105156732817207</v>
          </cell>
          <cell r="M1258">
            <v>38.496845843648394</v>
          </cell>
          <cell r="N1258">
            <v>37.656845843648398</v>
          </cell>
          <cell r="O1258">
            <v>33.224952073801084</v>
          </cell>
          <cell r="P1258">
            <v>43.484916184059607</v>
          </cell>
          <cell r="Q1258">
            <v>0</v>
          </cell>
          <cell r="R1258">
            <v>178.4718708343263</v>
          </cell>
        </row>
        <row r="1259">
          <cell r="B1259">
            <v>36533</v>
          </cell>
          <cell r="C1259">
            <v>-283.77225942000001</v>
          </cell>
          <cell r="D1259">
            <v>-237.577188046</v>
          </cell>
          <cell r="E1259">
            <v>35</v>
          </cell>
          <cell r="F1259">
            <v>-202.577188046</v>
          </cell>
          <cell r="G1259">
            <v>7.864703495359997</v>
          </cell>
          <cell r="H1259">
            <v>-97.582873398800004</v>
          </cell>
          <cell r="L1259">
            <v>63.82138447339721</v>
          </cell>
          <cell r="M1259">
            <v>38.259268655602398</v>
          </cell>
          <cell r="N1259">
            <v>37.454268655602398</v>
          </cell>
          <cell r="O1259">
            <v>33.232816777296442</v>
          </cell>
          <cell r="P1259">
            <v>43.387333310660807</v>
          </cell>
          <cell r="Q1259">
            <v>0</v>
          </cell>
          <cell r="R1259">
            <v>177.89580321695686</v>
          </cell>
        </row>
        <row r="1260">
          <cell r="B1260">
            <v>36534</v>
          </cell>
          <cell r="C1260">
            <v>-181.62134477200001</v>
          </cell>
          <cell r="D1260">
            <v>-236.46268536360003</v>
          </cell>
          <cell r="E1260">
            <v>35</v>
          </cell>
          <cell r="F1260">
            <v>-201.46268536360003</v>
          </cell>
          <cell r="G1260">
            <v>124.09242590896</v>
          </cell>
          <cell r="H1260">
            <v>-81.962088987199991</v>
          </cell>
          <cell r="L1260">
            <v>63.639763128625212</v>
          </cell>
          <cell r="M1260">
            <v>38.022805970238799</v>
          </cell>
          <cell r="N1260">
            <v>37.252805970238796</v>
          </cell>
          <cell r="O1260">
            <v>33.356909203205404</v>
          </cell>
          <cell r="P1260">
            <v>43.30537122167361</v>
          </cell>
          <cell r="Q1260">
            <v>0</v>
          </cell>
          <cell r="R1260">
            <v>177.55484952374303</v>
          </cell>
        </row>
        <row r="1261">
          <cell r="B1261">
            <v>36535</v>
          </cell>
          <cell r="C1261">
            <v>-270.02909258480003</v>
          </cell>
          <cell r="D1261">
            <v>48.562502231200007</v>
          </cell>
          <cell r="E1261">
            <v>-35</v>
          </cell>
          <cell r="F1261">
            <v>83.5625022312</v>
          </cell>
          <cell r="G1261">
            <v>-87.562281593600034</v>
          </cell>
          <cell r="H1261">
            <v>-81.752676062800006</v>
          </cell>
          <cell r="L1261">
            <v>63.369734036040413</v>
          </cell>
          <cell r="M1261">
            <v>38.071368472469999</v>
          </cell>
          <cell r="N1261">
            <v>37.336368472469999</v>
          </cell>
          <cell r="O1261">
            <v>33.269346921611806</v>
          </cell>
          <cell r="P1261">
            <v>43.223618545610812</v>
          </cell>
          <cell r="Q1261">
            <v>0</v>
          </cell>
          <cell r="R1261">
            <v>177.19906797573302</v>
          </cell>
        </row>
        <row r="1262">
          <cell r="B1262">
            <v>36536</v>
          </cell>
          <cell r="C1262">
            <v>-456.608909482</v>
          </cell>
          <cell r="D1262">
            <v>-498.89257335280001</v>
          </cell>
          <cell r="E1262">
            <v>35</v>
          </cell>
          <cell r="F1262">
            <v>-463.89257335280001</v>
          </cell>
          <cell r="G1262">
            <v>-425.36486041320006</v>
          </cell>
          <cell r="H1262">
            <v>-355.13365675200004</v>
          </cell>
          <cell r="L1262">
            <v>62.913125126558413</v>
          </cell>
          <cell r="M1262">
            <v>37.572475899117201</v>
          </cell>
          <cell r="N1262">
            <v>36.872475899117198</v>
          </cell>
          <cell r="O1262">
            <v>32.843982061198609</v>
          </cell>
          <cell r="P1262">
            <v>42.868484888858809</v>
          </cell>
          <cell r="Q1262">
            <v>0</v>
          </cell>
          <cell r="R1262">
            <v>175.49806797573302</v>
          </cell>
        </row>
        <row r="1263">
          <cell r="B1263">
            <v>36537</v>
          </cell>
          <cell r="C1263">
            <v>-528.97704703440002</v>
          </cell>
          <cell r="D1263">
            <v>-512.58959835720009</v>
          </cell>
          <cell r="E1263">
            <v>35</v>
          </cell>
          <cell r="F1263">
            <v>-477.58959835720009</v>
          </cell>
          <cell r="G1263">
            <v>-414.56980162896002</v>
          </cell>
          <cell r="H1263">
            <v>-455.863541446</v>
          </cell>
          <cell r="L1263">
            <v>62.38414807952401</v>
          </cell>
          <cell r="M1263">
            <v>37.059886300759999</v>
          </cell>
          <cell r="N1263">
            <v>36.39488630076</v>
          </cell>
          <cell r="O1263">
            <v>32.429412259569652</v>
          </cell>
          <cell r="P1263">
            <v>42.412621347412809</v>
          </cell>
          <cell r="Q1263">
            <v>0</v>
          </cell>
          <cell r="R1263">
            <v>173.62106798726649</v>
          </cell>
        </row>
        <row r="1264">
          <cell r="B1264">
            <v>36538</v>
          </cell>
          <cell r="C1264">
            <v>-467.70424510360004</v>
          </cell>
          <cell r="D1264">
            <v>-168.77616895160003</v>
          </cell>
          <cell r="E1264">
            <v>35</v>
          </cell>
          <cell r="F1264">
            <v>-133.77616895160003</v>
          </cell>
          <cell r="G1264">
            <v>-266.81264613679997</v>
          </cell>
          <cell r="H1264">
            <v>-241.41760811720002</v>
          </cell>
          <cell r="L1264">
            <v>61.916443834420413</v>
          </cell>
          <cell r="M1264">
            <v>36.891110131808396</v>
          </cell>
          <cell r="N1264">
            <v>36.261110131808401</v>
          </cell>
          <cell r="O1264">
            <v>32.162599613432853</v>
          </cell>
          <cell r="P1264">
            <v>42.171203739295606</v>
          </cell>
          <cell r="Q1264">
            <v>0</v>
          </cell>
          <cell r="R1264">
            <v>172.51135731895727</v>
          </cell>
        </row>
        <row r="1265">
          <cell r="B1265">
            <v>36539</v>
          </cell>
          <cell r="C1265">
            <v>-678.82441724320006</v>
          </cell>
          <cell r="D1265">
            <v>-521.20747260200005</v>
          </cell>
          <cell r="E1265">
            <v>35</v>
          </cell>
          <cell r="F1265">
            <v>-486.20747260200005</v>
          </cell>
          <cell r="G1265">
            <v>-218.92000000000002</v>
          </cell>
          <cell r="H1265">
            <v>-403.50321160279998</v>
          </cell>
          <cell r="L1265">
            <v>61.237619417177214</v>
          </cell>
          <cell r="M1265">
            <v>36.369902659206396</v>
          </cell>
          <cell r="N1265">
            <v>35.774902659206404</v>
          </cell>
          <cell r="O1265">
            <v>31.943679613432852</v>
          </cell>
          <cell r="P1265">
            <v>41.767700527692803</v>
          </cell>
          <cell r="Q1265">
            <v>0</v>
          </cell>
          <cell r="R1265">
            <v>170.72390221750928</v>
          </cell>
        </row>
        <row r="1266">
          <cell r="B1266">
            <v>36540</v>
          </cell>
          <cell r="C1266">
            <v>-685.4936864796</v>
          </cell>
          <cell r="D1266">
            <v>-527.60698959679996</v>
          </cell>
          <cell r="E1266">
            <v>35</v>
          </cell>
          <cell r="F1266">
            <v>-492.60698959679996</v>
          </cell>
          <cell r="G1266">
            <v>-188.2</v>
          </cell>
          <cell r="H1266">
            <v>-379.79695868639999</v>
          </cell>
          <cell r="L1266">
            <v>60.552125730697611</v>
          </cell>
          <cell r="M1266">
            <v>35.842295669609598</v>
          </cell>
          <cell r="N1266">
            <v>35.282295669609603</v>
          </cell>
          <cell r="O1266">
            <v>31.755479613432854</v>
          </cell>
          <cell r="P1266">
            <v>41.387903569006404</v>
          </cell>
          <cell r="Q1266">
            <v>0</v>
          </cell>
          <cell r="R1266">
            <v>168.97780458274647</v>
          </cell>
        </row>
        <row r="1267">
          <cell r="B1267">
            <v>36541</v>
          </cell>
          <cell r="C1267">
            <v>-483.1901533944</v>
          </cell>
          <cell r="D1267">
            <v>-484.38629162360002</v>
          </cell>
          <cell r="E1267">
            <v>35</v>
          </cell>
          <cell r="F1267">
            <v>-449.38629162360002</v>
          </cell>
          <cell r="G1267">
            <v>-199.29323555947667</v>
          </cell>
          <cell r="H1267">
            <v>-374.78169661560003</v>
          </cell>
          <cell r="L1267">
            <v>60.068935577303208</v>
          </cell>
          <cell r="M1267">
            <v>35.357909377985997</v>
          </cell>
          <cell r="N1267">
            <v>34.832909377986006</v>
          </cell>
          <cell r="O1267">
            <v>31.556186377873377</v>
          </cell>
          <cell r="P1267">
            <v>41.013121872390805</v>
          </cell>
          <cell r="Q1267">
            <v>0</v>
          </cell>
          <cell r="R1267">
            <v>167.47115320555341</v>
          </cell>
        </row>
        <row r="1268">
          <cell r="B1268">
            <v>36542</v>
          </cell>
          <cell r="C1268">
            <v>-480.37905108720003</v>
          </cell>
          <cell r="D1268">
            <v>-459.11476583160004</v>
          </cell>
          <cell r="E1268">
            <v>35</v>
          </cell>
          <cell r="F1268">
            <v>-424.11476583160004</v>
          </cell>
          <cell r="G1268">
            <v>-190.57427379176005</v>
          </cell>
          <cell r="H1268">
            <v>-279.21841565720001</v>
          </cell>
          <cell r="L1268">
            <v>59.58855652621601</v>
          </cell>
          <cell r="M1268">
            <v>34.898794612154397</v>
          </cell>
          <cell r="N1268">
            <v>34.408794612154409</v>
          </cell>
          <cell r="O1268">
            <v>31.365612104081617</v>
          </cell>
          <cell r="P1268">
            <v>40.733903456733607</v>
          </cell>
          <cell r="Q1268">
            <v>0</v>
          </cell>
          <cell r="R1268">
            <v>166.09686669918565</v>
          </cell>
        </row>
        <row r="1269">
          <cell r="B1269">
            <v>36543</v>
          </cell>
          <cell r="C1269">
            <v>-529.22905241800004</v>
          </cell>
          <cell r="D1269">
            <v>-392.5356533588</v>
          </cell>
          <cell r="E1269">
            <v>35</v>
          </cell>
          <cell r="F1269">
            <v>-357.5356533588</v>
          </cell>
          <cell r="G1269">
            <v>-167.11870589272485</v>
          </cell>
          <cell r="H1269">
            <v>-275.67969217199999</v>
          </cell>
          <cell r="L1269">
            <v>59.059327473798007</v>
          </cell>
          <cell r="M1269">
            <v>34.506258958795598</v>
          </cell>
          <cell r="N1269">
            <v>34.051258958795607</v>
          </cell>
          <cell r="O1269">
            <v>31.198493398188891</v>
          </cell>
          <cell r="P1269">
            <v>40.458223764561609</v>
          </cell>
          <cell r="Q1269">
            <v>0</v>
          </cell>
          <cell r="R1269">
            <v>164.76730359534412</v>
          </cell>
        </row>
        <row r="1270">
          <cell r="B1270">
            <v>36544</v>
          </cell>
          <cell r="C1270">
            <v>-586.27455277320007</v>
          </cell>
          <cell r="D1270">
            <v>-432.49802820320002</v>
          </cell>
          <cell r="E1270">
            <v>35</v>
          </cell>
          <cell r="F1270">
            <v>-397.49802820320002</v>
          </cell>
          <cell r="G1270">
            <v>-159.87365759537278</v>
          </cell>
          <cell r="H1270">
            <v>-274.29543724799998</v>
          </cell>
          <cell r="L1270">
            <v>58.473052921024809</v>
          </cell>
          <cell r="M1270">
            <v>34.0737609305924</v>
          </cell>
          <cell r="N1270">
            <v>33.653760930592405</v>
          </cell>
          <cell r="O1270">
            <v>31.038619740593518</v>
          </cell>
          <cell r="P1270">
            <v>40.183928327313609</v>
          </cell>
          <cell r="Q1270">
            <v>0</v>
          </cell>
          <cell r="R1270">
            <v>163.34936191952434</v>
          </cell>
        </row>
        <row r="1271">
          <cell r="B1271">
            <v>36545</v>
          </cell>
          <cell r="C1271">
            <v>-762.73866061040007</v>
          </cell>
          <cell r="D1271">
            <v>-455.71446783879998</v>
          </cell>
          <cell r="E1271">
            <v>35</v>
          </cell>
          <cell r="F1271">
            <v>-420.71446783879998</v>
          </cell>
          <cell r="G1271">
            <v>-241.32105930560004</v>
          </cell>
          <cell r="H1271">
            <v>-292.71667585200004</v>
          </cell>
          <cell r="L1271">
            <v>57.710314260414407</v>
          </cell>
          <cell r="M1271">
            <v>33.618046462753597</v>
          </cell>
          <cell r="N1271">
            <v>33.233046462753606</v>
          </cell>
          <cell r="O1271">
            <v>30.797298681287916</v>
          </cell>
          <cell r="P1271">
            <v>39.89121165146161</v>
          </cell>
          <cell r="Q1271">
            <v>0</v>
          </cell>
          <cell r="R1271">
            <v>161.63187105591754</v>
          </cell>
        </row>
        <row r="1272">
          <cell r="B1272">
            <v>36546</v>
          </cell>
          <cell r="C1272">
            <v>-648.4275988608</v>
          </cell>
          <cell r="D1272">
            <v>-456.31076226760001</v>
          </cell>
          <cell r="E1272">
            <v>35</v>
          </cell>
          <cell r="F1272">
            <v>-421.31076226760001</v>
          </cell>
          <cell r="G1272">
            <v>-440.7</v>
          </cell>
          <cell r="H1272">
            <v>-305.55830230079999</v>
          </cell>
          <cell r="L1272">
            <v>57.061886661553608</v>
          </cell>
          <cell r="M1272">
            <v>33.161735700485998</v>
          </cell>
          <cell r="N1272">
            <v>32.811735700486004</v>
          </cell>
          <cell r="O1272">
            <v>30.356598681287917</v>
          </cell>
          <cell r="P1272">
            <v>39.585653349160808</v>
          </cell>
          <cell r="Q1272">
            <v>0</v>
          </cell>
          <cell r="R1272">
            <v>159.81587439248835</v>
          </cell>
        </row>
        <row r="1273">
          <cell r="B1273">
            <v>36547</v>
          </cell>
          <cell r="C1273">
            <v>-482.35960044000001</v>
          </cell>
          <cell r="D1273">
            <v>-467.48773343600004</v>
          </cell>
          <cell r="E1273">
            <v>35</v>
          </cell>
          <cell r="F1273">
            <v>-432.48773343600004</v>
          </cell>
          <cell r="G1273">
            <v>-56.760000000000247</v>
          </cell>
          <cell r="H1273">
            <v>-263.77155045400002</v>
          </cell>
          <cell r="L1273">
            <v>56.579527061113609</v>
          </cell>
          <cell r="M1273">
            <v>32.694247967049996</v>
          </cell>
          <cell r="N1273">
            <v>32.379247967050006</v>
          </cell>
          <cell r="O1273">
            <v>30.299838681287916</v>
          </cell>
          <cell r="P1273">
            <v>39.321881798706805</v>
          </cell>
          <cell r="Q1273">
            <v>0</v>
          </cell>
          <cell r="R1273">
            <v>158.58049550815835</v>
          </cell>
        </row>
        <row r="1274">
          <cell r="B1274">
            <v>36548</v>
          </cell>
          <cell r="C1274">
            <v>-470.07167596080001</v>
          </cell>
          <cell r="D1274">
            <v>-250.13486476680001</v>
          </cell>
          <cell r="E1274">
            <v>35</v>
          </cell>
          <cell r="F1274">
            <v>-215.13486476680001</v>
          </cell>
          <cell r="G1274">
            <v>19.065100516320008</v>
          </cell>
          <cell r="H1274">
            <v>-116.32355544680001</v>
          </cell>
          <cell r="L1274">
            <v>56.109455385152806</v>
          </cell>
          <cell r="M1274">
            <v>32.444113102283197</v>
          </cell>
          <cell r="N1274">
            <v>32.164113102283203</v>
          </cell>
          <cell r="O1274">
            <v>30.318903781804234</v>
          </cell>
          <cell r="P1274">
            <v>39.205558243260008</v>
          </cell>
          <cell r="Q1274">
            <v>0</v>
          </cell>
          <cell r="R1274">
            <v>157.79803051250025</v>
          </cell>
        </row>
        <row r="1275">
          <cell r="B1275">
            <v>36549</v>
          </cell>
          <cell r="C1275">
            <v>-364.07324249840002</v>
          </cell>
          <cell r="D1275">
            <v>-152.8962804132</v>
          </cell>
          <cell r="E1275">
            <v>35</v>
          </cell>
          <cell r="F1275">
            <v>-117.8962804132</v>
          </cell>
          <cell r="G1275">
            <v>37.558178401503994</v>
          </cell>
          <cell r="H1275">
            <v>131.18832370760001</v>
          </cell>
          <cell r="L1275">
            <v>55.745382142654407</v>
          </cell>
          <cell r="M1275">
            <v>32.291216821869995</v>
          </cell>
          <cell r="N1275">
            <v>32.046216821870004</v>
          </cell>
          <cell r="O1275">
            <v>30.356461960205738</v>
          </cell>
          <cell r="P1275">
            <v>39.336746566967605</v>
          </cell>
          <cell r="Q1275">
            <v>0</v>
          </cell>
          <cell r="R1275">
            <v>157.48480749169775</v>
          </cell>
        </row>
        <row r="1276">
          <cell r="B1276">
            <v>36550</v>
          </cell>
          <cell r="C1276">
            <v>-367.5338798084</v>
          </cell>
          <cell r="D1276">
            <v>-412.29500505600004</v>
          </cell>
          <cell r="E1276">
            <v>35</v>
          </cell>
          <cell r="F1276">
            <v>-377.29500505600004</v>
          </cell>
          <cell r="G1276">
            <v>-352.2573950779917</v>
          </cell>
          <cell r="H1276">
            <v>-178.0435781992</v>
          </cell>
          <cell r="L1276">
            <v>55.377848262846008</v>
          </cell>
          <cell r="M1276">
            <v>31.878921816813996</v>
          </cell>
          <cell r="N1276">
            <v>31.668921816814002</v>
          </cell>
          <cell r="O1276">
            <v>30.004204565127747</v>
          </cell>
          <cell r="P1276">
            <v>39.158702988768404</v>
          </cell>
          <cell r="Q1276">
            <v>0</v>
          </cell>
          <cell r="R1276">
            <v>156.20967763355617</v>
          </cell>
        </row>
        <row r="1277">
          <cell r="B1277">
            <v>36551</v>
          </cell>
          <cell r="C1277">
            <v>-330.13060188760005</v>
          </cell>
          <cell r="D1277">
            <v>-416.58619532040001</v>
          </cell>
          <cell r="E1277">
            <v>35</v>
          </cell>
          <cell r="F1277">
            <v>-381.58619532040001</v>
          </cell>
          <cell r="G1277">
            <v>-483.99734557959198</v>
          </cell>
          <cell r="H1277">
            <v>-212.28436602439999</v>
          </cell>
          <cell r="L1277">
            <v>55.047717660958405</v>
          </cell>
          <cell r="M1277">
            <v>31.462335621493597</v>
          </cell>
          <cell r="N1277">
            <v>31.287335621493604</v>
          </cell>
          <cell r="O1277">
            <v>29.520207219548155</v>
          </cell>
          <cell r="P1277">
            <v>38.946418622744005</v>
          </cell>
          <cell r="Q1277">
            <v>0</v>
          </cell>
          <cell r="R1277">
            <v>154.80167912474417</v>
          </cell>
        </row>
        <row r="1278">
          <cell r="B1278">
            <v>36552</v>
          </cell>
          <cell r="C1278">
            <v>-237.72271228160002</v>
          </cell>
          <cell r="D1278">
            <v>-332.5690201768</v>
          </cell>
          <cell r="E1278">
            <v>35</v>
          </cell>
          <cell r="F1278">
            <v>-297.5690201768</v>
          </cell>
          <cell r="G1278">
            <v>-377.63680522656</v>
          </cell>
          <cell r="H1278">
            <v>-55.891954585200004</v>
          </cell>
          <cell r="L1278">
            <v>54.809994948676803</v>
          </cell>
          <cell r="M1278">
            <v>31.129766601316799</v>
          </cell>
          <cell r="N1278">
            <v>30.989766601316802</v>
          </cell>
          <cell r="O1278">
            <v>29.142570414321593</v>
          </cell>
          <cell r="P1278">
            <v>38.890526668158806</v>
          </cell>
          <cell r="Q1278">
            <v>0</v>
          </cell>
          <cell r="R1278">
            <v>153.832858632474</v>
          </cell>
        </row>
        <row r="1279">
          <cell r="B1279">
            <v>36553</v>
          </cell>
          <cell r="C1279">
            <v>-405.35598357800001</v>
          </cell>
          <cell r="D1279">
            <v>165.62077759920001</v>
          </cell>
          <cell r="E1279">
            <v>-35</v>
          </cell>
          <cell r="F1279">
            <v>200.62077759920001</v>
          </cell>
          <cell r="G1279">
            <v>-98.240000000000009</v>
          </cell>
          <cell r="H1279">
            <v>-360.14763750880002</v>
          </cell>
          <cell r="L1279">
            <v>54.404638965098805</v>
          </cell>
          <cell r="M1279">
            <v>31.295387378916001</v>
          </cell>
          <cell r="N1279">
            <v>31.190387378916004</v>
          </cell>
          <cell r="O1279">
            <v>29.044330414321593</v>
          </cell>
          <cell r="P1279">
            <v>38.530379030650003</v>
          </cell>
          <cell r="Q1279">
            <v>0</v>
          </cell>
          <cell r="R1279">
            <v>153.1697357889864</v>
          </cell>
        </row>
        <row r="1280">
          <cell r="B1280">
            <v>36554</v>
          </cell>
          <cell r="C1280">
            <v>-505.00814061960006</v>
          </cell>
          <cell r="D1280">
            <v>-21.707956705600001</v>
          </cell>
          <cell r="E1280">
            <v>35</v>
          </cell>
          <cell r="F1280">
            <v>13.292043294399999</v>
          </cell>
          <cell r="G1280">
            <v>-58.74</v>
          </cell>
          <cell r="H1280">
            <v>-289.90912291640001</v>
          </cell>
          <cell r="L1280">
            <v>53.899630824479203</v>
          </cell>
          <cell r="M1280">
            <v>31.2736794222104</v>
          </cell>
          <cell r="N1280">
            <v>31.203679422210403</v>
          </cell>
          <cell r="O1280">
            <v>28.985590414321592</v>
          </cell>
          <cell r="P1280">
            <v>38.240469907733605</v>
          </cell>
          <cell r="Q1280">
            <v>0</v>
          </cell>
          <cell r="R1280">
            <v>152.32937056874479</v>
          </cell>
        </row>
        <row r="1281">
          <cell r="B1281">
            <v>36555</v>
          </cell>
          <cell r="C1281">
            <v>-504.88036324200004</v>
          </cell>
          <cell r="D1281">
            <v>-32.970112792400002</v>
          </cell>
          <cell r="E1281">
            <v>35</v>
          </cell>
          <cell r="F1281">
            <v>2.0298872075999981</v>
          </cell>
          <cell r="G1281">
            <v>-82.904370965362318</v>
          </cell>
          <cell r="H1281">
            <v>-426.69835500879998</v>
          </cell>
          <cell r="L1281">
            <v>53.394750461237201</v>
          </cell>
          <cell r="M1281">
            <v>31.240709309418001</v>
          </cell>
          <cell r="N1281">
            <v>31.205709309418001</v>
          </cell>
          <cell r="O1281">
            <v>28.90268604335623</v>
          </cell>
          <cell r="P1281">
            <v>37.813771552724802</v>
          </cell>
          <cell r="Q1281">
            <v>0</v>
          </cell>
          <cell r="R1281">
            <v>151.31691736673622</v>
          </cell>
        </row>
        <row r="1282">
          <cell r="B1282">
            <v>36556</v>
          </cell>
          <cell r="C1282">
            <v>-394.75046123720006</v>
          </cell>
          <cell r="D1282">
            <v>65.290690581999996</v>
          </cell>
          <cell r="E1282">
            <v>-35</v>
          </cell>
          <cell r="F1282">
            <v>100.290690582</v>
          </cell>
          <cell r="G1282">
            <v>-267.54030106222518</v>
          </cell>
          <cell r="H1282">
            <v>-213.77155272480002</v>
          </cell>
          <cell r="K1282" t="str">
            <v>Lambi's Numbers</v>
          </cell>
          <cell r="L1282">
            <v>53</v>
          </cell>
          <cell r="M1282">
            <v>31.306000000000001</v>
          </cell>
          <cell r="N1282">
            <v>31.306000000000001</v>
          </cell>
          <cell r="O1282">
            <v>28.635145742294004</v>
          </cell>
          <cell r="P1282">
            <v>37.6</v>
          </cell>
          <cell r="Q1282">
            <v>0</v>
          </cell>
          <cell r="R1282">
            <v>150.54114574229399</v>
          </cell>
        </row>
        <row r="1283">
          <cell r="B1283">
            <v>36557</v>
          </cell>
          <cell r="C1283">
            <v>-285.88058615040001</v>
          </cell>
          <cell r="D1283">
            <v>-66.121243536400002</v>
          </cell>
          <cell r="E1283">
            <v>35</v>
          </cell>
          <cell r="F1283">
            <v>-31.121243536400002</v>
          </cell>
          <cell r="G1283">
            <v>-488.98343181583994</v>
          </cell>
          <cell r="H1283">
            <v>-12.504436146800002</v>
          </cell>
          <cell r="L1283">
            <v>52.714119413849602</v>
          </cell>
          <cell r="M1283">
            <v>31.2398787564636</v>
          </cell>
          <cell r="N1283">
            <v>31.2748787564636</v>
          </cell>
          <cell r="O1283">
            <v>28.146162310478164</v>
          </cell>
          <cell r="P1283">
            <v>37.587495563853203</v>
          </cell>
          <cell r="Q1283">
            <v>0</v>
          </cell>
          <cell r="R1283">
            <v>149.72265604464457</v>
          </cell>
        </row>
        <row r="1284">
          <cell r="B1284">
            <v>36558</v>
          </cell>
          <cell r="C1284">
            <v>-415.52138384040001</v>
          </cell>
          <cell r="D1284">
            <v>-473.26965977240002</v>
          </cell>
          <cell r="E1284">
            <v>35</v>
          </cell>
          <cell r="F1284">
            <v>-438.26965977240002</v>
          </cell>
          <cell r="G1284">
            <v>-421.12690731660001</v>
          </cell>
          <cell r="H1284">
            <v>-150.07807936280003</v>
          </cell>
          <cell r="L1284">
            <v>52.298598030009202</v>
          </cell>
          <cell r="M1284">
            <v>30.766609096691202</v>
          </cell>
          <cell r="N1284">
            <v>30.836609096691202</v>
          </cell>
          <cell r="O1284">
            <v>27.725035403161563</v>
          </cell>
          <cell r="P1284">
            <v>37.437417484490403</v>
          </cell>
          <cell r="Q1284">
            <v>0</v>
          </cell>
          <cell r="R1284">
            <v>148.29766001435237</v>
          </cell>
        </row>
        <row r="1285">
          <cell r="B1285">
            <v>36559</v>
          </cell>
          <cell r="C1285">
            <v>-349.92544730079999</v>
          </cell>
          <cell r="D1285">
            <v>-475.60869565680002</v>
          </cell>
          <cell r="E1285">
            <v>35</v>
          </cell>
          <cell r="F1285">
            <v>-440.60869565680002</v>
          </cell>
          <cell r="G1285">
            <v>-447.94229223729985</v>
          </cell>
          <cell r="H1285">
            <v>-94.491370735199993</v>
          </cell>
          <cell r="L1285">
            <v>51.948672582708404</v>
          </cell>
          <cell r="M1285">
            <v>30.291000401034403</v>
          </cell>
          <cell r="N1285">
            <v>30.396000401034403</v>
          </cell>
          <cell r="O1285">
            <v>27.277093110924262</v>
          </cell>
          <cell r="P1285">
            <v>37.342926113755205</v>
          </cell>
          <cell r="Q1285">
            <v>0</v>
          </cell>
          <cell r="R1285">
            <v>146.96469220842226</v>
          </cell>
        </row>
        <row r="1286">
          <cell r="B1286">
            <v>36560</v>
          </cell>
          <cell r="C1286">
            <v>-235.54694749080002</v>
          </cell>
          <cell r="D1286">
            <v>66.905654659999996</v>
          </cell>
          <cell r="E1286">
            <v>-35</v>
          </cell>
          <cell r="F1286">
            <v>101.90565466</v>
          </cell>
          <cell r="G1286">
            <v>-237.16000000000003</v>
          </cell>
          <cell r="H1286">
            <v>-203.7765222992</v>
          </cell>
          <cell r="L1286">
            <v>51.713125635217601</v>
          </cell>
          <cell r="M1286">
            <v>30.357906055694404</v>
          </cell>
          <cell r="N1286">
            <v>30.497906055694404</v>
          </cell>
          <cell r="O1286">
            <v>27.039933110924263</v>
          </cell>
          <cell r="P1286">
            <v>37.139149591456004</v>
          </cell>
          <cell r="Q1286">
            <v>0</v>
          </cell>
          <cell r="R1286">
            <v>146.39011439329227</v>
          </cell>
        </row>
        <row r="1287">
          <cell r="B1287">
            <v>36561</v>
          </cell>
          <cell r="C1287">
            <v>-377.83770556320002</v>
          </cell>
          <cell r="D1287">
            <v>-359.93822458440002</v>
          </cell>
          <cell r="E1287">
            <v>35</v>
          </cell>
          <cell r="F1287">
            <v>-324.93822458440002</v>
          </cell>
          <cell r="G1287">
            <v>-463.36</v>
          </cell>
          <cell r="H1287">
            <v>-319.53927703320005</v>
          </cell>
          <cell r="L1287">
            <v>51.335287929654399</v>
          </cell>
          <cell r="M1287">
            <v>29.997967831110003</v>
          </cell>
          <cell r="N1287">
            <v>30.172967831110004</v>
          </cell>
          <cell r="O1287">
            <v>26.576573110924262</v>
          </cell>
          <cell r="P1287">
            <v>36.819610314422803</v>
          </cell>
          <cell r="Q1287">
            <v>0</v>
          </cell>
          <cell r="R1287">
            <v>144.90443918611146</v>
          </cell>
        </row>
        <row r="1288">
          <cell r="B1288">
            <v>36562</v>
          </cell>
          <cell r="C1288">
            <v>-417.61196371279999</v>
          </cell>
          <cell r="D1288">
            <v>-270.85254679600001</v>
          </cell>
          <cell r="E1288">
            <v>35</v>
          </cell>
          <cell r="F1288">
            <v>-235.85254679600001</v>
          </cell>
          <cell r="G1288">
            <v>-384.9777078533416</v>
          </cell>
          <cell r="H1288">
            <v>-224.05053287839999</v>
          </cell>
          <cell r="L1288">
            <v>50.917675965941598</v>
          </cell>
          <cell r="M1288">
            <v>29.727115284314003</v>
          </cell>
          <cell r="N1288">
            <v>29.937115284314004</v>
          </cell>
          <cell r="O1288">
            <v>26.19159540307092</v>
          </cell>
          <cell r="P1288">
            <v>36.595559781544402</v>
          </cell>
          <cell r="Q1288">
            <v>0</v>
          </cell>
          <cell r="R1288">
            <v>143.64194643487093</v>
          </cell>
        </row>
        <row r="1289">
          <cell r="B1289">
            <v>36563</v>
          </cell>
          <cell r="C1289">
            <v>-267.31027393919999</v>
          </cell>
          <cell r="D1289">
            <v>-409.00118821120003</v>
          </cell>
          <cell r="E1289">
            <v>35</v>
          </cell>
          <cell r="F1289">
            <v>-374.00118821120003</v>
          </cell>
          <cell r="G1289">
            <v>-423.08259608905399</v>
          </cell>
          <cell r="H1289">
            <v>-116.60395580319999</v>
          </cell>
          <cell r="L1289">
            <v>50.650365692002396</v>
          </cell>
          <cell r="M1289">
            <v>29.318114096102804</v>
          </cell>
          <cell r="N1289">
            <v>29.563114096102804</v>
          </cell>
          <cell r="O1289">
            <v>25.768512806981867</v>
          </cell>
          <cell r="P1289">
            <v>36.478955825741203</v>
          </cell>
          <cell r="Q1289">
            <v>0</v>
          </cell>
          <cell r="R1289">
            <v>142.46094842082826</v>
          </cell>
        </row>
        <row r="1290">
          <cell r="B1290">
            <v>36564</v>
          </cell>
          <cell r="C1290">
            <v>-80.528142860800017</v>
          </cell>
          <cell r="D1290">
            <v>-309.274494366</v>
          </cell>
          <cell r="E1290">
            <v>35</v>
          </cell>
          <cell r="F1290">
            <v>-274.274494366</v>
          </cell>
          <cell r="G1290">
            <v>-389.44399109623089</v>
          </cell>
          <cell r="H1290">
            <v>-101.4729846724</v>
          </cell>
          <cell r="L1290">
            <v>50.569837549141596</v>
          </cell>
          <cell r="M1290">
            <v>29.008839601736803</v>
          </cell>
          <cell r="N1290">
            <v>29.288839601736804</v>
          </cell>
          <cell r="O1290">
            <v>25.379068815885635</v>
          </cell>
          <cell r="P1290">
            <v>36.377482841068804</v>
          </cell>
          <cell r="Q1290">
            <v>0</v>
          </cell>
          <cell r="R1290">
            <v>141.61522880783284</v>
          </cell>
        </row>
        <row r="1291">
          <cell r="B1291">
            <v>36565</v>
          </cell>
          <cell r="C1291">
            <v>-310.21152846839999</v>
          </cell>
          <cell r="D1291">
            <v>-415.67400681920003</v>
          </cell>
          <cell r="E1291">
            <v>35</v>
          </cell>
          <cell r="F1291">
            <v>-380.67400681920003</v>
          </cell>
          <cell r="G1291">
            <v>-383.50150290867202</v>
          </cell>
          <cell r="H1291">
            <v>-313.35982107760003</v>
          </cell>
          <cell r="L1291">
            <v>50.259626020673196</v>
          </cell>
          <cell r="M1291">
            <v>28.593165594917604</v>
          </cell>
          <cell r="N1291">
            <v>28.908165594917605</v>
          </cell>
          <cell r="O1291">
            <v>24.995567312976963</v>
          </cell>
          <cell r="P1291">
            <v>36.064123019991207</v>
          </cell>
          <cell r="Q1291">
            <v>0</v>
          </cell>
          <cell r="R1291">
            <v>140.22748194855896</v>
          </cell>
        </row>
        <row r="1292">
          <cell r="B1292">
            <v>36566</v>
          </cell>
          <cell r="C1292">
            <v>-668.98555916800001</v>
          </cell>
          <cell r="D1292">
            <v>-410.45643056720002</v>
          </cell>
          <cell r="E1292">
            <v>35</v>
          </cell>
          <cell r="F1292">
            <v>-375.45643056720002</v>
          </cell>
          <cell r="G1292">
            <v>-360.10343035734866</v>
          </cell>
          <cell r="H1292">
            <v>-245.510033572</v>
          </cell>
          <cell r="L1292">
            <v>49.590640461505195</v>
          </cell>
          <cell r="M1292">
            <v>28.182709164350403</v>
          </cell>
          <cell r="N1292">
            <v>28.532709164350404</v>
          </cell>
          <cell r="O1292">
            <v>24.635463882619614</v>
          </cell>
          <cell r="P1292">
            <v>35.818612986419204</v>
          </cell>
          <cell r="Q1292">
            <v>0</v>
          </cell>
          <cell r="R1292">
            <v>138.57742649489441</v>
          </cell>
        </row>
        <row r="1293">
          <cell r="B1293">
            <v>36567</v>
          </cell>
          <cell r="C1293">
            <v>-892.81603100720008</v>
          </cell>
          <cell r="D1293">
            <v>-378.71794972000004</v>
          </cell>
          <cell r="E1293">
            <v>35</v>
          </cell>
          <cell r="F1293">
            <v>-343.71794972000004</v>
          </cell>
          <cell r="G1293">
            <v>-477.38</v>
          </cell>
          <cell r="H1293">
            <v>25.225383961200002</v>
          </cell>
          <cell r="L1293">
            <v>48.697824430497995</v>
          </cell>
          <cell r="M1293">
            <v>27.803991214630404</v>
          </cell>
          <cell r="N1293">
            <v>28.188991214630406</v>
          </cell>
          <cell r="O1293">
            <v>24.158083882619614</v>
          </cell>
          <cell r="P1293">
            <v>35.843838370380404</v>
          </cell>
          <cell r="Q1293">
            <v>0</v>
          </cell>
          <cell r="R1293">
            <v>136.88873789812843</v>
          </cell>
        </row>
        <row r="1294">
          <cell r="B1294">
            <v>36568</v>
          </cell>
          <cell r="C1294">
            <v>-898.84996272720002</v>
          </cell>
          <cell r="D1294">
            <v>-399.04165150160003</v>
          </cell>
          <cell r="E1294">
            <v>35</v>
          </cell>
          <cell r="F1294">
            <v>-364.04165150160003</v>
          </cell>
          <cell r="G1294">
            <v>-494.43</v>
          </cell>
          <cell r="H1294">
            <v>3.3257611892000001</v>
          </cell>
          <cell r="L1294">
            <v>47.798974467770798</v>
          </cell>
          <cell r="M1294">
            <v>27.404949563128802</v>
          </cell>
          <cell r="N1294">
            <v>27.824949563128804</v>
          </cell>
          <cell r="O1294">
            <v>23.663653882619613</v>
          </cell>
          <cell r="P1294">
            <v>35.847164131569606</v>
          </cell>
          <cell r="Q1294">
            <v>0</v>
          </cell>
          <cell r="R1294">
            <v>135.13474204508881</v>
          </cell>
        </row>
        <row r="1295">
          <cell r="B1295">
            <v>36569</v>
          </cell>
          <cell r="C1295">
            <v>-700.67789818440008</v>
          </cell>
          <cell r="D1295">
            <v>-390.04754386720003</v>
          </cell>
          <cell r="E1295">
            <v>35</v>
          </cell>
          <cell r="F1295">
            <v>-355.04754386720003</v>
          </cell>
          <cell r="G1295">
            <v>-496.28711573202395</v>
          </cell>
          <cell r="H1295">
            <v>0.86959604200000007</v>
          </cell>
          <cell r="L1295">
            <v>47.098296569586395</v>
          </cell>
          <cell r="M1295">
            <v>27.014902019261601</v>
          </cell>
          <cell r="N1295">
            <v>27.469902019261603</v>
          </cell>
          <cell r="O1295">
            <v>23.167366766887589</v>
          </cell>
          <cell r="P1295">
            <v>35.848033727611607</v>
          </cell>
          <cell r="Q1295">
            <v>0</v>
          </cell>
          <cell r="R1295">
            <v>133.5835990833472</v>
          </cell>
        </row>
        <row r="1296">
          <cell r="B1296">
            <v>36570</v>
          </cell>
          <cell r="C1296">
            <v>-350.51819235800002</v>
          </cell>
          <cell r="D1296">
            <v>-46.287355035600001</v>
          </cell>
          <cell r="E1296">
            <v>35</v>
          </cell>
          <cell r="F1296">
            <v>-11.287355035600001</v>
          </cell>
          <cell r="G1296">
            <v>-84.630074727408015</v>
          </cell>
          <cell r="H1296">
            <v>-254.87682522439999</v>
          </cell>
          <cell r="L1296">
            <v>46.747778377228393</v>
          </cell>
          <cell r="M1296">
            <v>26.968614664226003</v>
          </cell>
          <cell r="N1296">
            <v>27.458614664226005</v>
          </cell>
          <cell r="O1296">
            <v>23.082736692160182</v>
          </cell>
          <cell r="P1296">
            <v>35.593156902387207</v>
          </cell>
          <cell r="Q1296">
            <v>0</v>
          </cell>
          <cell r="R1296">
            <v>132.88228663600177</v>
          </cell>
        </row>
        <row r="1297">
          <cell r="B1297">
            <v>36571</v>
          </cell>
          <cell r="C1297">
            <v>-381.39062653479999</v>
          </cell>
          <cell r="D1297">
            <v>-400.86247913239998</v>
          </cell>
          <cell r="E1297">
            <v>35</v>
          </cell>
          <cell r="F1297">
            <v>-365.86247913239998</v>
          </cell>
          <cell r="G1297">
            <v>-504.91159180800003</v>
          </cell>
          <cell r="H1297">
            <v>-189.29508617120001</v>
          </cell>
          <cell r="L1297">
            <v>46.36638775069359</v>
          </cell>
          <cell r="M1297">
            <v>26.567752185093603</v>
          </cell>
          <cell r="N1297">
            <v>27.092752185093605</v>
          </cell>
          <cell r="O1297">
            <v>22.577825100352182</v>
          </cell>
          <cell r="P1297">
            <v>35.403861816216008</v>
          </cell>
          <cell r="Q1297">
            <v>0</v>
          </cell>
          <cell r="R1297">
            <v>131.44082685235537</v>
          </cell>
        </row>
        <row r="1298">
          <cell r="B1298">
            <v>36572</v>
          </cell>
          <cell r="C1298">
            <v>-445.37869773960006</v>
          </cell>
          <cell r="D1298">
            <v>-317.78233809120002</v>
          </cell>
          <cell r="E1298">
            <v>35</v>
          </cell>
          <cell r="F1298">
            <v>-282.78233809120002</v>
          </cell>
          <cell r="G1298">
            <v>-502.49403581857013</v>
          </cell>
          <cell r="H1298">
            <v>-288.34385004080002</v>
          </cell>
          <cell r="L1298">
            <v>45.921009052953991</v>
          </cell>
          <cell r="M1298">
            <v>26.249969847002404</v>
          </cell>
          <cell r="N1298">
            <v>26.809969847002407</v>
          </cell>
          <cell r="O1298">
            <v>22.075331064533611</v>
          </cell>
          <cell r="P1298">
            <v>35.115517966175204</v>
          </cell>
          <cell r="Q1298">
            <v>0</v>
          </cell>
          <cell r="R1298">
            <v>129.92182793066522</v>
          </cell>
        </row>
        <row r="1299">
          <cell r="B1299">
            <v>36573</v>
          </cell>
          <cell r="C1299">
            <v>-347.11789436520002</v>
          </cell>
          <cell r="D1299">
            <v>-374.79234473039998</v>
          </cell>
          <cell r="E1299">
            <v>35</v>
          </cell>
          <cell r="F1299">
            <v>-339.79234473039998</v>
          </cell>
          <cell r="G1299">
            <v>-320.38624347654161</v>
          </cell>
          <cell r="H1299">
            <v>-144.8959968268</v>
          </cell>
          <cell r="L1299">
            <v>45.573891158588793</v>
          </cell>
          <cell r="M1299">
            <v>25.875177502272006</v>
          </cell>
          <cell r="N1299">
            <v>26.470177502272005</v>
          </cell>
          <cell r="O1299">
            <v>21.75494482105707</v>
          </cell>
          <cell r="P1299">
            <v>34.970621969348407</v>
          </cell>
          <cell r="Q1299">
            <v>0</v>
          </cell>
          <cell r="R1299">
            <v>128.76963545126628</v>
          </cell>
        </row>
        <row r="1300">
          <cell r="B1300">
            <v>36574</v>
          </cell>
          <cell r="C1300">
            <v>-412.69963341840003</v>
          </cell>
          <cell r="D1300">
            <v>-17.342229637600003</v>
          </cell>
          <cell r="E1300">
            <v>35</v>
          </cell>
          <cell r="F1300">
            <v>17.657770362399997</v>
          </cell>
          <cell r="G1300">
            <v>116.25999999999999</v>
          </cell>
          <cell r="H1300">
            <v>-272.0912774844</v>
          </cell>
          <cell r="L1300">
            <v>45.161191525170395</v>
          </cell>
          <cell r="M1300">
            <v>25.857835272634407</v>
          </cell>
          <cell r="N1300">
            <v>26.487835272634406</v>
          </cell>
          <cell r="O1300">
            <v>21.87120482105707</v>
          </cell>
          <cell r="P1300">
            <v>34.698530691864008</v>
          </cell>
          <cell r="Q1300">
            <v>0</v>
          </cell>
          <cell r="R1300">
            <v>128.21876231072588</v>
          </cell>
        </row>
        <row r="1301">
          <cell r="B1301">
            <v>36575</v>
          </cell>
          <cell r="C1301">
            <v>-499.05229507479999</v>
          </cell>
          <cell r="D1301">
            <v>76.407322433199994</v>
          </cell>
          <cell r="E1301">
            <v>-35</v>
          </cell>
          <cell r="F1301">
            <v>111.40732243319999</v>
          </cell>
          <cell r="G1301">
            <v>67.56</v>
          </cell>
          <cell r="H1301">
            <v>-268.13017877880003</v>
          </cell>
          <cell r="L1301">
            <v>44.662139230095597</v>
          </cell>
          <cell r="M1301">
            <v>25.934242595067609</v>
          </cell>
          <cell r="N1301">
            <v>26.599242595067608</v>
          </cell>
          <cell r="O1301">
            <v>21.93876482105707</v>
          </cell>
          <cell r="P1301">
            <v>34.43040051308521</v>
          </cell>
          <cell r="Q1301">
            <v>0</v>
          </cell>
          <cell r="R1301">
            <v>127.63054715930548</v>
          </cell>
        </row>
        <row r="1302">
          <cell r="B1302">
            <v>36576</v>
          </cell>
          <cell r="C1302">
            <v>-498.32112452520005</v>
          </cell>
          <cell r="D1302">
            <v>76.584791013200004</v>
          </cell>
          <cell r="E1302">
            <v>-35</v>
          </cell>
          <cell r="F1302">
            <v>111.5847910132</v>
          </cell>
          <cell r="G1302">
            <v>-52.98</v>
          </cell>
          <cell r="H1302">
            <v>-267.77524161880001</v>
          </cell>
          <cell r="L1302">
            <v>44.1638181055704</v>
          </cell>
          <cell r="M1302">
            <v>26.010827386080809</v>
          </cell>
          <cell r="N1302">
            <v>26.710827386080808</v>
          </cell>
          <cell r="O1302">
            <v>21.885784821057069</v>
          </cell>
          <cell r="P1302">
            <v>34.16262527146641</v>
          </cell>
          <cell r="Q1302">
            <v>0</v>
          </cell>
          <cell r="R1302">
            <v>126.92305558417469</v>
          </cell>
        </row>
        <row r="1303">
          <cell r="B1303">
            <v>36577</v>
          </cell>
          <cell r="C1303">
            <v>-480.49972972160003</v>
          </cell>
          <cell r="D1303">
            <v>100.52885182680001</v>
          </cell>
          <cell r="E1303">
            <v>-35</v>
          </cell>
          <cell r="F1303">
            <v>135.52885182680001</v>
          </cell>
          <cell r="G1303">
            <v>-21.049301722325538</v>
          </cell>
          <cell r="H1303">
            <v>-185.5043573024</v>
          </cell>
          <cell r="L1303">
            <v>43.683318375848799</v>
          </cell>
          <cell r="M1303">
            <v>26.111356237907611</v>
          </cell>
          <cell r="N1303">
            <v>26.846356237907607</v>
          </cell>
          <cell r="O1303">
            <v>21.864735519334744</v>
          </cell>
          <cell r="P1303">
            <v>33.977120914164011</v>
          </cell>
          <cell r="Q1303">
            <v>0</v>
          </cell>
          <cell r="R1303">
            <v>126.37153104725516</v>
          </cell>
        </row>
        <row r="1304">
          <cell r="B1304">
            <v>36578</v>
          </cell>
          <cell r="C1304">
            <v>-353.58839879200002</v>
          </cell>
          <cell r="D1304">
            <v>-254.25213582280003</v>
          </cell>
          <cell r="E1304">
            <v>35</v>
          </cell>
          <cell r="F1304">
            <v>-219.25213582280003</v>
          </cell>
          <cell r="G1304">
            <v>-479.7732720935735</v>
          </cell>
          <cell r="H1304">
            <v>-25.2679764204</v>
          </cell>
          <cell r="L1304">
            <v>43.3297299770568</v>
          </cell>
          <cell r="M1304">
            <v>25.857104102084811</v>
          </cell>
          <cell r="N1304">
            <v>26.627104102084807</v>
          </cell>
          <cell r="O1304">
            <v>21.38496224724117</v>
          </cell>
          <cell r="P1304">
            <v>33.95185293774361</v>
          </cell>
          <cell r="Q1304">
            <v>0</v>
          </cell>
          <cell r="R1304">
            <v>125.29364926412637</v>
          </cell>
        </row>
        <row r="1305">
          <cell r="B1305">
            <v>36579</v>
          </cell>
          <cell r="C1305">
            <v>-87.580744230000008</v>
          </cell>
          <cell r="D1305">
            <v>-256.07651282519998</v>
          </cell>
          <cell r="E1305">
            <v>35</v>
          </cell>
          <cell r="F1305">
            <v>-221.07651282519998</v>
          </cell>
          <cell r="G1305">
            <v>-521.50505311160737</v>
          </cell>
          <cell r="H1305">
            <v>229.40653462280002</v>
          </cell>
          <cell r="L1305">
            <v>43.242149232826797</v>
          </cell>
          <cell r="M1305">
            <v>25.601027589259612</v>
          </cell>
          <cell r="N1305">
            <v>26.406027589259608</v>
          </cell>
          <cell r="O1305">
            <v>20.863457194129563</v>
          </cell>
          <cell r="P1305">
            <v>34.181259472366406</v>
          </cell>
          <cell r="Q1305">
            <v>0</v>
          </cell>
          <cell r="R1305">
            <v>124.69289348858238</v>
          </cell>
        </row>
        <row r="1306">
          <cell r="B1306">
            <v>36580</v>
          </cell>
          <cell r="C1306">
            <v>-97.593521513599995</v>
          </cell>
          <cell r="D1306">
            <v>-294.78950886640001</v>
          </cell>
          <cell r="E1306">
            <v>35</v>
          </cell>
          <cell r="F1306">
            <v>-259.78950886640001</v>
          </cell>
          <cell r="G1306">
            <v>-435.82028861509485</v>
          </cell>
          <cell r="H1306">
            <v>46.202170117200005</v>
          </cell>
          <cell r="L1306">
            <v>43.144555711313195</v>
          </cell>
          <cell r="M1306">
            <v>25.306238080393211</v>
          </cell>
          <cell r="N1306">
            <v>26.146238080393207</v>
          </cell>
          <cell r="O1306">
            <v>20.427636905514468</v>
          </cell>
          <cell r="P1306">
            <v>34.227461642483604</v>
          </cell>
          <cell r="Q1306">
            <v>0</v>
          </cell>
          <cell r="R1306">
            <v>123.94589233970447</v>
          </cell>
        </row>
        <row r="1307">
          <cell r="B1307">
            <v>36581</v>
          </cell>
          <cell r="C1307">
            <v>-117.39546567000001</v>
          </cell>
          <cell r="D1307">
            <v>-274.7497568128</v>
          </cell>
          <cell r="E1307">
            <v>35</v>
          </cell>
          <cell r="F1307">
            <v>-239.7497568128</v>
          </cell>
          <cell r="G1307">
            <v>-329.74</v>
          </cell>
          <cell r="H1307">
            <v>1.7746858000000001E-2</v>
          </cell>
          <cell r="L1307">
            <v>43.027160245643195</v>
          </cell>
          <cell r="M1307">
            <v>25.031488323580412</v>
          </cell>
          <cell r="N1307">
            <v>25.906488323580408</v>
          </cell>
          <cell r="O1307">
            <v>20.097896905514467</v>
          </cell>
          <cell r="P1307">
            <v>34.227479389341603</v>
          </cell>
          <cell r="Q1307">
            <v>0</v>
          </cell>
          <cell r="R1307">
            <v>123.25902486407966</v>
          </cell>
        </row>
        <row r="1308">
          <cell r="B1308">
            <v>36582</v>
          </cell>
          <cell r="C1308">
            <v>-87.069634719600003</v>
          </cell>
          <cell r="D1308">
            <v>-279.64788962080002</v>
          </cell>
          <cell r="E1308">
            <v>35</v>
          </cell>
          <cell r="F1308">
            <v>-244.64788962080002</v>
          </cell>
          <cell r="G1308">
            <v>-390.55999999999995</v>
          </cell>
          <cell r="H1308">
            <v>0</v>
          </cell>
          <cell r="L1308">
            <v>42.940090610923598</v>
          </cell>
          <cell r="M1308">
            <v>24.751840433959611</v>
          </cell>
          <cell r="N1308">
            <v>25.661840433959608</v>
          </cell>
          <cell r="O1308">
            <v>19.707336905514467</v>
          </cell>
          <cell r="P1308">
            <v>34.227479389341603</v>
          </cell>
          <cell r="Q1308">
            <v>0</v>
          </cell>
          <cell r="R1308">
            <v>122.53674733973926</v>
          </cell>
        </row>
        <row r="1309">
          <cell r="B1309">
            <v>36583</v>
          </cell>
          <cell r="C1309">
            <v>-37.413926035599999</v>
          </cell>
          <cell r="D1309">
            <v>-290.18952327280005</v>
          </cell>
          <cell r="E1309">
            <v>35</v>
          </cell>
          <cell r="F1309">
            <v>-255.18952327280005</v>
          </cell>
          <cell r="G1309">
            <v>-314.78772964689659</v>
          </cell>
          <cell r="H1309">
            <v>0</v>
          </cell>
          <cell r="L1309">
            <v>42.902676684888</v>
          </cell>
          <cell r="M1309">
            <v>24.46165091068681</v>
          </cell>
          <cell r="N1309">
            <v>25.406650910686807</v>
          </cell>
          <cell r="O1309">
            <v>19.392549175867572</v>
          </cell>
          <cell r="P1309">
            <v>34.227479389341603</v>
          </cell>
          <cell r="Q1309">
            <v>0</v>
          </cell>
          <cell r="R1309">
            <v>121.92935616078398</v>
          </cell>
        </row>
        <row r="1310">
          <cell r="B1310">
            <v>36584</v>
          </cell>
          <cell r="C1310">
            <v>7.3471992120000005</v>
          </cell>
          <cell r="D1310">
            <v>33.697733970400002</v>
          </cell>
          <cell r="E1310">
            <v>-35</v>
          </cell>
          <cell r="F1310">
            <v>68.697733970400009</v>
          </cell>
          <cell r="G1310">
            <v>-226.09975208179196</v>
          </cell>
          <cell r="H1310">
            <v>0</v>
          </cell>
          <cell r="L1310">
            <v>42.910023884099999</v>
          </cell>
          <cell r="M1310">
            <v>24.495348644657209</v>
          </cell>
          <cell r="N1310">
            <v>25.475348644657206</v>
          </cell>
          <cell r="O1310">
            <v>19.166449423785782</v>
          </cell>
          <cell r="P1310">
            <v>34.227479389341603</v>
          </cell>
          <cell r="Q1310">
            <v>0</v>
          </cell>
          <cell r="R1310">
            <v>121.77930134188458</v>
          </cell>
        </row>
        <row r="1311">
          <cell r="B1311">
            <v>36585</v>
          </cell>
          <cell r="C1311">
            <v>-37.399728549200006</v>
          </cell>
          <cell r="D1311">
            <v>-411.39701404120007</v>
          </cell>
          <cell r="E1311">
            <v>35</v>
          </cell>
          <cell r="F1311">
            <v>-376.39701404120007</v>
          </cell>
          <cell r="G1311">
            <v>-229.01818288557274</v>
          </cell>
          <cell r="H1311">
            <v>-58.695958149200003</v>
          </cell>
          <cell r="L1311">
            <v>42.872624155550803</v>
          </cell>
          <cell r="M1311">
            <v>24.08395163061601</v>
          </cell>
          <cell r="N1311">
            <v>25.098951630616007</v>
          </cell>
          <cell r="O1311">
            <v>18.93743124090021</v>
          </cell>
          <cell r="P1311">
            <v>34.168783431192402</v>
          </cell>
          <cell r="Q1311">
            <v>0</v>
          </cell>
          <cell r="R1311">
            <v>121.07779045825941</v>
          </cell>
        </row>
        <row r="1312">
          <cell r="B1312">
            <v>36586</v>
          </cell>
          <cell r="C1312">
            <v>-131.99048168920001</v>
          </cell>
          <cell r="D1312">
            <v>-393.2668239084</v>
          </cell>
          <cell r="E1312">
            <v>35</v>
          </cell>
          <cell r="F1312">
            <v>-358.2668239084</v>
          </cell>
          <cell r="G1312">
            <v>-270.656520044714</v>
          </cell>
          <cell r="H1312">
            <v>-76.414421176400012</v>
          </cell>
          <cell r="L1312">
            <v>42.740633673861602</v>
          </cell>
          <cell r="M1312">
            <v>23.690684806707608</v>
          </cell>
          <cell r="N1312">
            <v>24.740684806707606</v>
          </cell>
          <cell r="O1312">
            <v>18.666774720855496</v>
          </cell>
          <cell r="P1312">
            <v>34.092369010016</v>
          </cell>
          <cell r="Q1312">
            <v>0</v>
          </cell>
          <cell r="R1312">
            <v>120.2404622114407</v>
          </cell>
        </row>
        <row r="1313">
          <cell r="B1313">
            <v>36587</v>
          </cell>
          <cell r="C1313">
            <v>-269.54637804719999</v>
          </cell>
          <cell r="D1313">
            <v>-251.80661879039999</v>
          </cell>
          <cell r="E1313">
            <v>35</v>
          </cell>
          <cell r="F1313">
            <v>-216.80661879039999</v>
          </cell>
          <cell r="G1313">
            <v>-515.88316084190808</v>
          </cell>
          <cell r="H1313">
            <v>-85.706676025199997</v>
          </cell>
          <cell r="L1313">
            <v>42.471087295814399</v>
          </cell>
          <cell r="M1313">
            <v>23.438878187917208</v>
          </cell>
          <cell r="N1313">
            <v>24.523878187917205</v>
          </cell>
          <cell r="O1313">
            <v>18.150891560013587</v>
          </cell>
          <cell r="P1313">
            <v>34.006662333990803</v>
          </cell>
          <cell r="Q1313">
            <v>0</v>
          </cell>
          <cell r="R1313">
            <v>119.152519377736</v>
          </cell>
        </row>
        <row r="1314">
          <cell r="B1314">
            <v>36588</v>
          </cell>
          <cell r="C1314">
            <v>-117.42386064280001</v>
          </cell>
          <cell r="D1314">
            <v>32.561935058400003</v>
          </cell>
          <cell r="E1314">
            <v>-35</v>
          </cell>
          <cell r="F1314">
            <v>67.561935058399996</v>
          </cell>
          <cell r="G1314">
            <v>-11.319999999999993</v>
          </cell>
          <cell r="H1314">
            <v>224.52259930120002</v>
          </cell>
          <cell r="L1314">
            <v>42.353663435171597</v>
          </cell>
          <cell r="M1314">
            <v>23.471440122975608</v>
          </cell>
          <cell r="N1314">
            <v>24.591440122975605</v>
          </cell>
          <cell r="O1314">
            <v>18.139571560013586</v>
          </cell>
          <cell r="P1314">
            <v>34.231184933292006</v>
          </cell>
          <cell r="Q1314">
            <v>0</v>
          </cell>
          <cell r="R1314">
            <v>119.3158600514528</v>
          </cell>
        </row>
        <row r="1315">
          <cell r="B1315">
            <v>36589</v>
          </cell>
          <cell r="C1315">
            <v>-104.2663401216</v>
          </cell>
          <cell r="D1315">
            <v>-198.81805017400001</v>
          </cell>
          <cell r="E1315">
            <v>35</v>
          </cell>
          <cell r="F1315">
            <v>-163.81805017400001</v>
          </cell>
          <cell r="G1315">
            <v>92.639999999999986</v>
          </cell>
          <cell r="H1315">
            <v>179.76502342520001</v>
          </cell>
          <cell r="L1315">
            <v>42.24939709505</v>
          </cell>
          <cell r="M1315">
            <v>23.272622072801607</v>
          </cell>
          <cell r="N1315">
            <v>24.427622072801604</v>
          </cell>
          <cell r="O1315">
            <v>18.232211560013585</v>
          </cell>
          <cell r="P1315">
            <v>34.410949956717204</v>
          </cell>
          <cell r="Q1315">
            <v>0</v>
          </cell>
          <cell r="R1315">
            <v>119.32018068458238</v>
          </cell>
        </row>
        <row r="1316">
          <cell r="B1316">
            <v>36590</v>
          </cell>
          <cell r="C1316">
            <v>-154.5325407208</v>
          </cell>
          <cell r="D1316">
            <v>-179.91764640400001</v>
          </cell>
          <cell r="E1316">
            <v>35</v>
          </cell>
          <cell r="F1316">
            <v>-144.91764640400001</v>
          </cell>
          <cell r="G1316">
            <v>170.40388117772397</v>
          </cell>
          <cell r="H1316">
            <v>176.24759616960003</v>
          </cell>
          <cell r="L1316">
            <v>42.094864554329199</v>
          </cell>
          <cell r="M1316">
            <v>23.092704426397606</v>
          </cell>
          <cell r="N1316">
            <v>24.282704426397604</v>
          </cell>
          <cell r="O1316">
            <v>18.402615441191308</v>
          </cell>
          <cell r="P1316">
            <v>34.587197552886806</v>
          </cell>
          <cell r="Q1316">
            <v>0</v>
          </cell>
          <cell r="R1316">
            <v>119.36738197480491</v>
          </cell>
        </row>
        <row r="1317">
          <cell r="B1317">
            <v>36591</v>
          </cell>
          <cell r="C1317">
            <v>-1.0435152504</v>
          </cell>
          <cell r="D1317">
            <v>-308.04996116400002</v>
          </cell>
          <cell r="E1317">
            <v>35</v>
          </cell>
          <cell r="F1317">
            <v>-273.04996116400002</v>
          </cell>
          <cell r="G1317">
            <v>-177.75025222609605</v>
          </cell>
          <cell r="H1317">
            <v>15.968622828399999</v>
          </cell>
          <cell r="L1317">
            <v>42.093821039078797</v>
          </cell>
          <cell r="M1317">
            <v>22.784654465233608</v>
          </cell>
          <cell r="N1317">
            <v>24.009654465233606</v>
          </cell>
          <cell r="O1317">
            <v>18.224865188965211</v>
          </cell>
          <cell r="P1317">
            <v>34.603166175715209</v>
          </cell>
          <cell r="Q1317">
            <v>0</v>
          </cell>
          <cell r="R1317">
            <v>118.93150686899281</v>
          </cell>
        </row>
        <row r="1318">
          <cell r="B1318">
            <v>36592</v>
          </cell>
          <cell r="C1318">
            <v>60.641013786000002</v>
          </cell>
          <cell r="D1318">
            <v>-372.68401800000004</v>
          </cell>
          <cell r="E1318">
            <v>35</v>
          </cell>
          <cell r="F1318">
            <v>-337.68401800000004</v>
          </cell>
          <cell r="G1318">
            <v>-119.91395003274278</v>
          </cell>
          <cell r="H1318">
            <v>0</v>
          </cell>
          <cell r="L1318">
            <v>42.154462052864794</v>
          </cell>
          <cell r="M1318">
            <v>22.411970447233607</v>
          </cell>
          <cell r="N1318">
            <v>23.671970447233605</v>
          </cell>
          <cell r="O1318">
            <v>18.104951238932468</v>
          </cell>
          <cell r="P1318">
            <v>34.603166175715209</v>
          </cell>
          <cell r="Q1318">
            <v>0</v>
          </cell>
          <cell r="R1318">
            <v>118.53454991474609</v>
          </cell>
        </row>
        <row r="1319">
          <cell r="B1319">
            <v>36593</v>
          </cell>
          <cell r="C1319">
            <v>-148.10462875319999</v>
          </cell>
          <cell r="D1319">
            <v>-366.96952972400004</v>
          </cell>
          <cell r="E1319">
            <v>35</v>
          </cell>
          <cell r="F1319">
            <v>-331.96952972400004</v>
          </cell>
          <cell r="G1319">
            <v>14.148370704834356</v>
          </cell>
          <cell r="H1319">
            <v>0</v>
          </cell>
          <cell r="L1319">
            <v>42.006357424111592</v>
          </cell>
          <cell r="M1319">
            <v>22.045000917509608</v>
          </cell>
          <cell r="N1319">
            <v>23.340000917509606</v>
          </cell>
          <cell r="O1319">
            <v>18.119099609637303</v>
          </cell>
          <cell r="P1319">
            <v>34.603166175715209</v>
          </cell>
          <cell r="Q1319">
            <v>0</v>
          </cell>
          <cell r="R1319">
            <v>118.0686241269737</v>
          </cell>
        </row>
        <row r="1320">
          <cell r="B1320">
            <v>36594</v>
          </cell>
          <cell r="C1320">
            <v>-335.72086215760004</v>
          </cell>
          <cell r="D1320">
            <v>-337.60202910560002</v>
          </cell>
          <cell r="E1320">
            <v>35</v>
          </cell>
          <cell r="F1320">
            <v>-302.60202910560002</v>
          </cell>
          <cell r="G1320">
            <v>-58.348963476893601</v>
          </cell>
          <cell r="H1320">
            <v>89.497404893999999</v>
          </cell>
          <cell r="L1320">
            <v>41.670636561953991</v>
          </cell>
          <cell r="M1320">
            <v>21.707398888404008</v>
          </cell>
          <cell r="N1320">
            <v>23.037398888404006</v>
          </cell>
          <cell r="O1320">
            <v>18.060750646160407</v>
          </cell>
          <cell r="P1320">
            <v>34.692663580609207</v>
          </cell>
          <cell r="Q1320">
            <v>0</v>
          </cell>
          <cell r="R1320">
            <v>117.4614496771276</v>
          </cell>
        </row>
        <row r="1321">
          <cell r="B1321">
            <v>36595</v>
          </cell>
          <cell r="C1321">
            <v>-519.97939002839996</v>
          </cell>
          <cell r="D1321">
            <v>-98.97067769440001</v>
          </cell>
          <cell r="E1321">
            <v>35</v>
          </cell>
          <cell r="F1321">
            <v>-63.97067769440001</v>
          </cell>
          <cell r="G1321">
            <v>131.16000000000005</v>
          </cell>
          <cell r="H1321">
            <v>98.370833894</v>
          </cell>
          <cell r="L1321">
            <v>41.150657171925587</v>
          </cell>
          <cell r="M1321">
            <v>21.608428210709608</v>
          </cell>
          <cell r="N1321">
            <v>22.973428210709606</v>
          </cell>
          <cell r="O1321">
            <v>18.191910646160409</v>
          </cell>
          <cell r="P1321">
            <v>34.791034414503208</v>
          </cell>
          <cell r="Q1321">
            <v>0</v>
          </cell>
          <cell r="R1321">
            <v>117.10703044329881</v>
          </cell>
        </row>
        <row r="1322">
          <cell r="B1322">
            <v>36596</v>
          </cell>
          <cell r="C1322">
            <v>-521.44173112760006</v>
          </cell>
          <cell r="D1322">
            <v>51.746288556400003</v>
          </cell>
          <cell r="E1322">
            <v>-35</v>
          </cell>
          <cell r="F1322">
            <v>86.746288556400003</v>
          </cell>
          <cell r="G1322">
            <v>162.36000000000001</v>
          </cell>
          <cell r="H1322">
            <v>117.51614430440002</v>
          </cell>
          <cell r="L1322">
            <v>40.629215440797985</v>
          </cell>
          <cell r="M1322">
            <v>21.660174499266009</v>
          </cell>
          <cell r="N1322">
            <v>23.060174499266008</v>
          </cell>
          <cell r="O1322">
            <v>18.354270646160408</v>
          </cell>
          <cell r="P1322">
            <v>34.908550558807612</v>
          </cell>
          <cell r="Q1322">
            <v>0</v>
          </cell>
          <cell r="R1322">
            <v>116.95221114503201</v>
          </cell>
        </row>
        <row r="1323">
          <cell r="B1323">
            <v>36597</v>
          </cell>
          <cell r="C1323">
            <v>-425.41703186120003</v>
          </cell>
          <cell r="D1323">
            <v>-40.299565146400006</v>
          </cell>
          <cell r="E1323">
            <v>35</v>
          </cell>
          <cell r="F1323">
            <v>-5.2995651464000062</v>
          </cell>
          <cell r="G1323">
            <v>150.29417285556121</v>
          </cell>
          <cell r="H1323">
            <v>121.5695266716</v>
          </cell>
          <cell r="L1323">
            <v>40.203798408936784</v>
          </cell>
          <cell r="M1323">
            <v>21.619874934119608</v>
          </cell>
          <cell r="N1323">
            <v>23.054874934119606</v>
          </cell>
          <cell r="O1323">
            <v>18.504564819015968</v>
          </cell>
          <cell r="P1323">
            <v>35.030120085479211</v>
          </cell>
          <cell r="Q1323">
            <v>0</v>
          </cell>
          <cell r="R1323">
            <v>116.79335824755157</v>
          </cell>
        </row>
        <row r="1324">
          <cell r="B1324">
            <v>36598</v>
          </cell>
          <cell r="C1324">
            <v>-301.25291455000001</v>
          </cell>
          <cell r="D1324">
            <v>-328.68245827480001</v>
          </cell>
          <cell r="E1324">
            <v>35</v>
          </cell>
          <cell r="F1324">
            <v>-293.68245827480001</v>
          </cell>
          <cell r="G1324">
            <v>22.72095510999322</v>
          </cell>
          <cell r="H1324">
            <v>73.574923896400009</v>
          </cell>
          <cell r="L1324">
            <v>39.902545494386786</v>
          </cell>
          <cell r="M1324">
            <v>21.291192475844809</v>
          </cell>
          <cell r="N1324">
            <v>22.761192475844805</v>
          </cell>
          <cell r="O1324">
            <v>18.527285774125961</v>
          </cell>
          <cell r="P1324">
            <v>35.103695009375613</v>
          </cell>
          <cell r="Q1324">
            <v>0</v>
          </cell>
          <cell r="R1324">
            <v>116.29471875373316</v>
          </cell>
        </row>
        <row r="1325">
          <cell r="B1325">
            <v>36599</v>
          </cell>
          <cell r="C1325">
            <v>-228.49079675000002</v>
          </cell>
          <cell r="D1325">
            <v>-134.96840446160002</v>
          </cell>
          <cell r="E1325">
            <v>35</v>
          </cell>
          <cell r="F1325">
            <v>-99.968404461600016</v>
          </cell>
          <cell r="G1325">
            <v>-202.85751139674966</v>
          </cell>
          <cell r="H1325">
            <v>43.887979833999999</v>
          </cell>
          <cell r="L1325">
            <v>39.674054697636784</v>
          </cell>
          <cell r="M1325">
            <v>21.15622407138321</v>
          </cell>
          <cell r="N1325">
            <v>22.661224071383206</v>
          </cell>
          <cell r="O1325">
            <v>18.32442826272921</v>
          </cell>
          <cell r="P1325">
            <v>35.14758298920961</v>
          </cell>
          <cell r="Q1325">
            <v>0</v>
          </cell>
          <cell r="R1325">
            <v>115.80729002095882</v>
          </cell>
        </row>
        <row r="1326">
          <cell r="B1326">
            <v>36600</v>
          </cell>
          <cell r="C1326">
            <v>-260.0198646728</v>
          </cell>
          <cell r="D1326">
            <v>-314.24716397760005</v>
          </cell>
          <cell r="E1326">
            <v>35</v>
          </cell>
          <cell r="F1326">
            <v>-279.24716397760005</v>
          </cell>
          <cell r="G1326">
            <v>-124.63347881676793</v>
          </cell>
          <cell r="H1326">
            <v>48.583798460799997</v>
          </cell>
          <cell r="L1326">
            <v>39.414034832963985</v>
          </cell>
          <cell r="M1326">
            <v>20.841976907405609</v>
          </cell>
          <cell r="N1326">
            <v>22.381976907405605</v>
          </cell>
          <cell r="O1326">
            <v>18.199794783912441</v>
          </cell>
          <cell r="P1326">
            <v>35.196166787670407</v>
          </cell>
          <cell r="Q1326">
            <v>0</v>
          </cell>
          <cell r="R1326">
            <v>115.19197331195244</v>
          </cell>
        </row>
        <row r="1327">
          <cell r="B1327">
            <v>36601</v>
          </cell>
          <cell r="C1327">
            <v>-185.5150054172</v>
          </cell>
          <cell r="D1327">
            <v>-325.56256063839999</v>
          </cell>
          <cell r="E1327">
            <v>35</v>
          </cell>
          <cell r="F1327">
            <v>-290.56256063839999</v>
          </cell>
          <cell r="G1327">
            <v>-348.50086397863305</v>
          </cell>
          <cell r="H1327">
            <v>17.328032151199999</v>
          </cell>
          <cell r="L1327">
            <v>39.228519827546783</v>
          </cell>
          <cell r="M1327">
            <v>20.51641434676721</v>
          </cell>
          <cell r="N1327">
            <v>22.091414346767206</v>
          </cell>
          <cell r="O1327">
            <v>17.851293919933809</v>
          </cell>
          <cell r="P1327">
            <v>35.213494819821605</v>
          </cell>
          <cell r="Q1327">
            <v>0</v>
          </cell>
          <cell r="R1327">
            <v>114.3847229140694</v>
          </cell>
        </row>
        <row r="1328">
          <cell r="B1328">
            <v>36602</v>
          </cell>
          <cell r="C1328">
            <v>-78.402069272400013</v>
          </cell>
          <cell r="D1328">
            <v>-167.72910432960003</v>
          </cell>
          <cell r="E1328">
            <v>35</v>
          </cell>
          <cell r="F1328">
            <v>-132.72910432960003</v>
          </cell>
          <cell r="G1328">
            <v>-17.167097738776022</v>
          </cell>
          <cell r="H1328">
            <v>101.25647300480001</v>
          </cell>
          <cell r="L1328">
            <v>39.150117758274384</v>
          </cell>
          <cell r="M1328">
            <v>20.348685242437611</v>
          </cell>
          <cell r="N1328">
            <v>21.958685242437607</v>
          </cell>
          <cell r="O1328">
            <v>17.834126822195032</v>
          </cell>
          <cell r="P1328">
            <v>35.314751292826408</v>
          </cell>
          <cell r="Q1328">
            <v>0</v>
          </cell>
          <cell r="R1328">
            <v>114.25768111573342</v>
          </cell>
        </row>
        <row r="1329">
          <cell r="B1329">
            <v>36603</v>
          </cell>
          <cell r="C1329">
            <v>-40.012066046800001</v>
          </cell>
          <cell r="D1329">
            <v>-112.9161587108</v>
          </cell>
          <cell r="E1329">
            <v>35</v>
          </cell>
          <cell r="F1329">
            <v>-77.916158710800005</v>
          </cell>
          <cell r="G1329">
            <v>90.32</v>
          </cell>
          <cell r="H1329">
            <v>127.77027885680002</v>
          </cell>
          <cell r="L1329">
            <v>39.110105692227584</v>
          </cell>
          <cell r="M1329">
            <v>20.235769083726812</v>
          </cell>
          <cell r="N1329">
            <v>21.880769083726808</v>
          </cell>
          <cell r="O1329">
            <v>17.92444682219503</v>
          </cell>
          <cell r="P1329">
            <v>35.442521571683208</v>
          </cell>
          <cell r="Q1329">
            <v>0</v>
          </cell>
          <cell r="R1329">
            <v>114.35784316983265</v>
          </cell>
        </row>
        <row r="1330">
          <cell r="B1330">
            <v>36604</v>
          </cell>
          <cell r="C1330">
            <v>-47.9271647148</v>
          </cell>
          <cell r="D1330">
            <v>-88.634907595199991</v>
          </cell>
          <cell r="E1330">
            <v>35</v>
          </cell>
          <cell r="F1330">
            <v>-53.634907595199991</v>
          </cell>
          <cell r="G1330">
            <v>137.22879402109723</v>
          </cell>
          <cell r="H1330">
            <v>100.9476776756</v>
          </cell>
          <cell r="L1330">
            <v>39.062178527512785</v>
          </cell>
          <cell r="M1330">
            <v>20.147134176131612</v>
          </cell>
          <cell r="N1330">
            <v>21.827134176131608</v>
          </cell>
          <cell r="O1330">
            <v>18.061675616216128</v>
          </cell>
          <cell r="P1330">
            <v>35.543469249358807</v>
          </cell>
          <cell r="Q1330">
            <v>0</v>
          </cell>
          <cell r="R1330">
            <v>114.49445756921934</v>
          </cell>
        </row>
        <row r="1331">
          <cell r="B1331">
            <v>36605</v>
          </cell>
          <cell r="C1331">
            <v>52.874988725200005</v>
          </cell>
          <cell r="D1331">
            <v>-167.55873449280003</v>
          </cell>
          <cell r="E1331">
            <v>35</v>
          </cell>
          <cell r="F1331">
            <v>-132.55873449280003</v>
          </cell>
          <cell r="G1331">
            <v>-141.73776007304002</v>
          </cell>
          <cell r="H1331">
            <v>45.552635114400005</v>
          </cell>
          <cell r="L1331">
            <v>39.115053516237985</v>
          </cell>
          <cell r="M1331">
            <v>19.979575441638811</v>
          </cell>
          <cell r="N1331">
            <v>21.694575441638808</v>
          </cell>
          <cell r="O1331">
            <v>17.91993785614309</v>
          </cell>
          <cell r="P1331">
            <v>35.589021884473205</v>
          </cell>
          <cell r="Q1331">
            <v>0</v>
          </cell>
          <cell r="R1331">
            <v>114.3185886984931</v>
          </cell>
        </row>
        <row r="1332">
          <cell r="B1332">
            <v>36606</v>
          </cell>
          <cell r="C1332">
            <v>83.065943554800015</v>
          </cell>
          <cell r="D1332">
            <v>167.29253162280003</v>
          </cell>
          <cell r="E1332">
            <v>-35</v>
          </cell>
          <cell r="F1332">
            <v>202.29253162280003</v>
          </cell>
          <cell r="G1332">
            <v>2.9726046190800091</v>
          </cell>
          <cell r="H1332">
            <v>0.15617235040000002</v>
          </cell>
          <cell r="L1332">
            <v>39.198119459792785</v>
          </cell>
          <cell r="M1332">
            <v>20.14686797326161</v>
          </cell>
          <cell r="N1332">
            <v>21.896867973261607</v>
          </cell>
          <cell r="O1332">
            <v>17.922910460762171</v>
          </cell>
          <cell r="P1332">
            <v>35.589178056823606</v>
          </cell>
          <cell r="Q1332">
            <v>0</v>
          </cell>
          <cell r="R1332">
            <v>114.60707595064017</v>
          </cell>
        </row>
        <row r="1333">
          <cell r="B1333">
            <v>36607</v>
          </cell>
          <cell r="C1333">
            <v>5.7215870192000002</v>
          </cell>
          <cell r="D1333">
            <v>-98.995523295599995</v>
          </cell>
          <cell r="E1333">
            <v>35</v>
          </cell>
          <cell r="F1333">
            <v>-63.995523295599995</v>
          </cell>
          <cell r="G1333">
            <v>-70.371965060479994</v>
          </cell>
          <cell r="H1333">
            <v>33.481222302799999</v>
          </cell>
          <cell r="L1333">
            <v>39.203841046811988</v>
          </cell>
          <cell r="M1333">
            <v>20.047872449966011</v>
          </cell>
          <cell r="N1333">
            <v>21.832872449966008</v>
          </cell>
          <cell r="O1333">
            <v>17.85253849570169</v>
          </cell>
          <cell r="P1333">
            <v>35.622659279126403</v>
          </cell>
          <cell r="Q1333">
            <v>0</v>
          </cell>
          <cell r="R1333">
            <v>114.5119112716061</v>
          </cell>
        </row>
        <row r="1334">
          <cell r="B1334">
            <v>36608</v>
          </cell>
          <cell r="C1334">
            <v>78.235248807199994</v>
          </cell>
          <cell r="D1334">
            <v>-150.0390362752</v>
          </cell>
          <cell r="E1334">
            <v>35</v>
          </cell>
          <cell r="F1334">
            <v>-115.0390362752</v>
          </cell>
          <cell r="G1334">
            <v>352.14167498965435</v>
          </cell>
          <cell r="H1334">
            <v>86.732444417600007</v>
          </cell>
          <cell r="L1334">
            <v>39.282076295619184</v>
          </cell>
          <cell r="M1334">
            <v>19.897833413690812</v>
          </cell>
          <cell r="N1334">
            <v>21.717833413690808</v>
          </cell>
          <cell r="O1334">
            <v>18.204680170691343</v>
          </cell>
          <cell r="P1334">
            <v>35.709391723544002</v>
          </cell>
          <cell r="Q1334">
            <v>0</v>
          </cell>
          <cell r="R1334">
            <v>114.91398160354534</v>
          </cell>
        </row>
        <row r="1335">
          <cell r="B1335">
            <v>36609</v>
          </cell>
          <cell r="C1335">
            <v>-11.247958600400001</v>
          </cell>
          <cell r="D1335">
            <v>40.100800336799999</v>
          </cell>
          <cell r="E1335">
            <v>-35</v>
          </cell>
          <cell r="F1335">
            <v>75.100800336800006</v>
          </cell>
          <cell r="G1335">
            <v>510.55999999999995</v>
          </cell>
          <cell r="H1335">
            <v>86.867320538400008</v>
          </cell>
          <cell r="L1335">
            <v>39.270828337018784</v>
          </cell>
          <cell r="M1335">
            <v>19.93793421402761</v>
          </cell>
          <cell r="N1335">
            <v>21.792934214027607</v>
          </cell>
          <cell r="O1335">
            <v>18.715240170691345</v>
          </cell>
          <cell r="P1335">
            <v>35.796259044082404</v>
          </cell>
          <cell r="Q1335">
            <v>0</v>
          </cell>
          <cell r="R1335">
            <v>115.57526176582014</v>
          </cell>
        </row>
        <row r="1336">
          <cell r="B1336">
            <v>36610</v>
          </cell>
          <cell r="C1336">
            <v>-111.2976452612</v>
          </cell>
          <cell r="D1336">
            <v>7.6772907708000009</v>
          </cell>
          <cell r="E1336">
            <v>-35</v>
          </cell>
          <cell r="F1336">
            <v>42.677290770799999</v>
          </cell>
          <cell r="G1336">
            <v>450.98</v>
          </cell>
          <cell r="H1336">
            <v>13.125576176800001</v>
          </cell>
          <cell r="L1336">
            <v>39.159530691757581</v>
          </cell>
          <cell r="M1336">
            <v>19.945611504798411</v>
          </cell>
          <cell r="N1336">
            <v>21.835611504798408</v>
          </cell>
          <cell r="O1336">
            <v>19.166220170691346</v>
          </cell>
          <cell r="P1336">
            <v>35.809384620259202</v>
          </cell>
          <cell r="Q1336">
            <v>0</v>
          </cell>
          <cell r="R1336">
            <v>115.97074698750654</v>
          </cell>
        </row>
        <row r="1337">
          <cell r="B1337">
            <v>36611</v>
          </cell>
          <cell r="C1337">
            <v>-90.750333068800003</v>
          </cell>
          <cell r="D1337">
            <v>57.020654754000006</v>
          </cell>
          <cell r="E1337">
            <v>-35</v>
          </cell>
          <cell r="F1337">
            <v>92.020654754000006</v>
          </cell>
          <cell r="G1337">
            <v>464.13940656107673</v>
          </cell>
          <cell r="H1337">
            <v>19.6599692924</v>
          </cell>
          <cell r="L1337">
            <v>39.068780358688784</v>
          </cell>
          <cell r="M1337">
            <v>20.002632159552412</v>
          </cell>
          <cell r="N1337">
            <v>21.927632159552406</v>
          </cell>
          <cell r="O1337">
            <v>19.630359577252424</v>
          </cell>
          <cell r="P1337">
            <v>35.8290445895516</v>
          </cell>
          <cell r="Q1337">
            <v>0</v>
          </cell>
          <cell r="R1337">
            <v>116.45581668504521</v>
          </cell>
        </row>
        <row r="1338">
          <cell r="B1338">
            <v>36612</v>
          </cell>
          <cell r="C1338">
            <v>57.162629618000004</v>
          </cell>
          <cell r="D1338">
            <v>-112.03236518240001</v>
          </cell>
          <cell r="E1338">
            <v>35</v>
          </cell>
          <cell r="F1338">
            <v>-77.032365182400014</v>
          </cell>
          <cell r="G1338">
            <v>171.58303637369232</v>
          </cell>
          <cell r="H1338">
            <v>27.078155936400002</v>
          </cell>
          <cell r="L1338">
            <v>39.125942988306782</v>
          </cell>
          <cell r="M1338">
            <v>19.890599794370011</v>
          </cell>
          <cell r="N1338">
            <v>21.850599794370005</v>
          </cell>
          <cell r="O1338">
            <v>19.801942613626117</v>
          </cell>
          <cell r="P1338">
            <v>35.856122745488001</v>
          </cell>
          <cell r="Q1338">
            <v>0</v>
          </cell>
          <cell r="R1338">
            <v>116.63460814179089</v>
          </cell>
        </row>
        <row r="1339">
          <cell r="B1339">
            <v>36613</v>
          </cell>
          <cell r="C1339">
            <v>-6.5876336896000005</v>
          </cell>
          <cell r="D1339">
            <v>-365.06706654639999</v>
          </cell>
          <cell r="E1339">
            <v>35</v>
          </cell>
          <cell r="F1339">
            <v>-330.06706654639999</v>
          </cell>
          <cell r="G1339">
            <v>-64.750042479147339</v>
          </cell>
          <cell r="H1339">
            <v>63.029740872799998</v>
          </cell>
          <cell r="L1339">
            <v>39.119355354617184</v>
          </cell>
          <cell r="M1339">
            <v>19.525532727823613</v>
          </cell>
          <cell r="N1339">
            <v>21.520532727823607</v>
          </cell>
          <cell r="O1339">
            <v>19.73719257114697</v>
          </cell>
          <cell r="P1339">
            <v>35.919152486360801</v>
          </cell>
          <cell r="Q1339">
            <v>0</v>
          </cell>
          <cell r="R1339">
            <v>116.29623313994857</v>
          </cell>
        </row>
        <row r="1340">
          <cell r="B1340">
            <v>36614</v>
          </cell>
          <cell r="C1340">
            <v>267.80718596320003</v>
          </cell>
          <cell r="D1340">
            <v>392.90833737679998</v>
          </cell>
          <cell r="E1340">
            <v>-35</v>
          </cell>
          <cell r="F1340">
            <v>427.90833737679998</v>
          </cell>
          <cell r="G1340">
            <v>80.507848134013784</v>
          </cell>
          <cell r="H1340">
            <v>110.03051960000001</v>
          </cell>
          <cell r="L1340">
            <v>39.387162540580384</v>
          </cell>
          <cell r="M1340">
            <v>19.918441065200412</v>
          </cell>
          <cell r="N1340">
            <v>21.948441065200406</v>
          </cell>
          <cell r="O1340">
            <v>19.817700419280985</v>
          </cell>
          <cell r="P1340">
            <v>36.029183005960803</v>
          </cell>
          <cell r="Q1340">
            <v>0</v>
          </cell>
          <cell r="R1340">
            <v>117.18248703102257</v>
          </cell>
        </row>
        <row r="1341">
          <cell r="B1341">
            <v>36615</v>
          </cell>
          <cell r="C1341">
            <v>386.12903762079998</v>
          </cell>
          <cell r="D1341">
            <v>-300.23779427239998</v>
          </cell>
          <cell r="E1341">
            <v>35</v>
          </cell>
          <cell r="F1341">
            <v>-265.23779427239998</v>
          </cell>
          <cell r="G1341">
            <v>138.85383831444125</v>
          </cell>
          <cell r="H1341">
            <v>85.681830423999997</v>
          </cell>
          <cell r="L1341">
            <v>39.773291578201182</v>
          </cell>
          <cell r="M1341">
            <v>19.61820327092801</v>
          </cell>
          <cell r="N1341">
            <v>21.683203270928004</v>
          </cell>
          <cell r="O1341">
            <v>19.956554257595428</v>
          </cell>
          <cell r="P1341">
            <v>36.114864836384804</v>
          </cell>
          <cell r="Q1341">
            <v>0</v>
          </cell>
          <cell r="R1341">
            <v>117.52791394310941</v>
          </cell>
        </row>
        <row r="1342">
          <cell r="B1342">
            <v>36616</v>
          </cell>
          <cell r="C1342">
            <v>425.97073383079999</v>
          </cell>
          <cell r="D1342">
            <v>78.909629411200001</v>
          </cell>
          <cell r="E1342">
            <v>-35</v>
          </cell>
          <cell r="F1342">
            <v>113.9096294112</v>
          </cell>
          <cell r="G1342">
            <v>273.82</v>
          </cell>
          <cell r="H1342">
            <v>78.206853834400007</v>
          </cell>
          <cell r="L1342">
            <v>40.199262312031983</v>
          </cell>
          <cell r="M1342">
            <v>19.69711290033921</v>
          </cell>
          <cell r="N1342">
            <v>21.797112900339204</v>
          </cell>
          <cell r="O1342">
            <v>20.230374257595429</v>
          </cell>
          <cell r="P1342">
            <v>36.193071690219206</v>
          </cell>
          <cell r="Q1342">
            <v>0</v>
          </cell>
          <cell r="R1342">
            <v>118.41982116018582</v>
          </cell>
        </row>
        <row r="1343">
          <cell r="B1343">
            <v>36617</v>
          </cell>
          <cell r="C1343">
            <v>187.744010782</v>
          </cell>
          <cell r="D1343">
            <v>187.03058709039999</v>
          </cell>
          <cell r="E1343">
            <v>-35</v>
          </cell>
          <cell r="F1343">
            <v>222.03058709039999</v>
          </cell>
          <cell r="G1343">
            <v>359.2</v>
          </cell>
          <cell r="H1343">
            <v>111.62063807680001</v>
          </cell>
          <cell r="L1343">
            <v>40.387006322813981</v>
          </cell>
          <cell r="M1343">
            <v>19.884143487429611</v>
          </cell>
          <cell r="N1343">
            <v>22.019143487429606</v>
          </cell>
          <cell r="O1343">
            <v>20.58957425759543</v>
          </cell>
          <cell r="P1343">
            <v>36.304692328296007</v>
          </cell>
          <cell r="Q1343">
            <v>0</v>
          </cell>
          <cell r="R1343">
            <v>119.30041639613503</v>
          </cell>
        </row>
        <row r="1344">
          <cell r="B1344">
            <v>36618</v>
          </cell>
          <cell r="C1344">
            <v>151.8918082504</v>
          </cell>
          <cell r="D1344">
            <v>64.453038884400002</v>
          </cell>
          <cell r="E1344">
            <v>-35</v>
          </cell>
          <cell r="F1344">
            <v>99.453038884400002</v>
          </cell>
          <cell r="G1344">
            <v>256.24446763600002</v>
          </cell>
          <cell r="H1344">
            <v>118.3431478872</v>
          </cell>
          <cell r="L1344">
            <v>40.538898131064379</v>
          </cell>
          <cell r="M1344">
            <v>19.948596526314009</v>
          </cell>
          <cell r="N1344">
            <v>22.118596526314004</v>
          </cell>
          <cell r="O1344">
            <v>20.845818725231432</v>
          </cell>
          <cell r="P1344">
            <v>36.423035476183209</v>
          </cell>
          <cell r="Q1344">
            <v>0</v>
          </cell>
          <cell r="R1344">
            <v>119.92634885879301</v>
          </cell>
        </row>
        <row r="1345">
          <cell r="B1345">
            <v>36619</v>
          </cell>
          <cell r="C1345">
            <v>155.08979206200001</v>
          </cell>
          <cell r="D1345">
            <v>-136.56917105319999</v>
          </cell>
          <cell r="E1345">
            <v>35</v>
          </cell>
          <cell r="F1345">
            <v>-101.56917105319999</v>
          </cell>
          <cell r="G1345">
            <v>313.04421120531435</v>
          </cell>
          <cell r="H1345">
            <v>95.957261205999998</v>
          </cell>
          <cell r="L1345">
            <v>40.693987923126379</v>
          </cell>
          <cell r="M1345">
            <v>19.81202735526081</v>
          </cell>
          <cell r="N1345">
            <v>22.017027355260804</v>
          </cell>
          <cell r="O1345">
            <v>21.158862936436748</v>
          </cell>
          <cell r="P1345">
            <v>36.518992737389212</v>
          </cell>
          <cell r="Q1345">
            <v>0</v>
          </cell>
          <cell r="R1345">
            <v>120.38887095221314</v>
          </cell>
        </row>
        <row r="1346">
          <cell r="B1346">
            <v>36620</v>
          </cell>
          <cell r="C1346">
            <v>137.3287365756</v>
          </cell>
          <cell r="D1346">
            <v>183.91068945400002</v>
          </cell>
          <cell r="E1346">
            <v>-35</v>
          </cell>
          <cell r="F1346">
            <v>218.91068945400002</v>
          </cell>
          <cell r="G1346">
            <v>453.8628316289487</v>
          </cell>
          <cell r="H1346">
            <v>110.82912821000001</v>
          </cell>
          <cell r="L1346">
            <v>40.831316659701976</v>
          </cell>
          <cell r="M1346">
            <v>19.995938044714809</v>
          </cell>
          <cell r="N1346">
            <v>22.235938044714803</v>
          </cell>
          <cell r="O1346">
            <v>21.612725768065697</v>
          </cell>
          <cell r="P1346">
            <v>36.629821865599212</v>
          </cell>
          <cell r="Q1346">
            <v>0</v>
          </cell>
          <cell r="R1346">
            <v>121.3098023380817</v>
          </cell>
        </row>
        <row r="1347">
          <cell r="B1347">
            <v>36621</v>
          </cell>
          <cell r="C1347">
            <v>83.154677844800005</v>
          </cell>
          <cell r="D1347">
            <v>-156.72960174120001</v>
          </cell>
          <cell r="E1347">
            <v>35</v>
          </cell>
          <cell r="F1347">
            <v>-121.72960174120001</v>
          </cell>
          <cell r="G1347">
            <v>192.67522228000001</v>
          </cell>
          <cell r="H1347">
            <v>-108.113858936</v>
          </cell>
          <cell r="L1347">
            <v>40.914471337546779</v>
          </cell>
          <cell r="M1347">
            <v>19.839208442973607</v>
          </cell>
          <cell r="N1347">
            <v>22.114208442973602</v>
          </cell>
          <cell r="O1347">
            <v>21.805400990345696</v>
          </cell>
          <cell r="P1347">
            <v>36.521708006663211</v>
          </cell>
          <cell r="Q1347">
            <v>0</v>
          </cell>
          <cell r="R1347">
            <v>121.35578877752928</v>
          </cell>
        </row>
        <row r="1348">
          <cell r="B1348">
            <v>36622</v>
          </cell>
          <cell r="C1348">
            <v>11.3189460324</v>
          </cell>
          <cell r="D1348">
            <v>-80.918573736800013</v>
          </cell>
          <cell r="E1348">
            <v>35</v>
          </cell>
          <cell r="F1348">
            <v>-45.918573736800013</v>
          </cell>
          <cell r="G1348">
            <v>334.70517380500581</v>
          </cell>
          <cell r="H1348">
            <v>-39.752961920000004</v>
          </cell>
          <cell r="L1348">
            <v>40.925790283579175</v>
          </cell>
          <cell r="M1348">
            <v>19.758289869236808</v>
          </cell>
          <cell r="N1348">
            <v>22.068289869236803</v>
          </cell>
          <cell r="O1348">
            <v>22.140106164150701</v>
          </cell>
          <cell r="P1348">
            <v>36.481955044743209</v>
          </cell>
          <cell r="Q1348">
            <v>0</v>
          </cell>
          <cell r="R1348">
            <v>121.61614136170991</v>
          </cell>
        </row>
        <row r="1349">
          <cell r="B1349">
            <v>36623</v>
          </cell>
          <cell r="C1349">
            <v>-23.983103901200003</v>
          </cell>
          <cell r="D1349">
            <v>75.392202155600003</v>
          </cell>
          <cell r="E1349">
            <v>-35</v>
          </cell>
          <cell r="F1349">
            <v>110.3922021556</v>
          </cell>
          <cell r="G1349">
            <v>429.24</v>
          </cell>
          <cell r="H1349">
            <v>112.97294865640001</v>
          </cell>
          <cell r="L1349">
            <v>40.901807179677974</v>
          </cell>
          <cell r="M1349">
            <v>19.83368207139241</v>
          </cell>
          <cell r="N1349">
            <v>22.178682071392405</v>
          </cell>
          <cell r="O1349">
            <v>22.569346164150701</v>
          </cell>
          <cell r="P1349">
            <v>36.594927993399608</v>
          </cell>
          <cell r="Q1349">
            <v>0</v>
          </cell>
          <cell r="R1349">
            <v>122.24476340862068</v>
          </cell>
        </row>
        <row r="1350">
          <cell r="B1350">
            <v>36624</v>
          </cell>
          <cell r="C1350">
            <v>-23.028322940799999</v>
          </cell>
          <cell r="D1350">
            <v>47.192444793599996</v>
          </cell>
          <cell r="E1350">
            <v>-35</v>
          </cell>
          <cell r="F1350">
            <v>82.192444793600004</v>
          </cell>
          <cell r="G1350">
            <v>358.32439485200001</v>
          </cell>
          <cell r="H1350">
            <v>92.780573623999999</v>
          </cell>
          <cell r="L1350">
            <v>40.878778856737171</v>
          </cell>
          <cell r="M1350">
            <v>19.880874516186008</v>
          </cell>
          <cell r="N1350">
            <v>22.260874516186004</v>
          </cell>
          <cell r="O1350">
            <v>22.927670559002703</v>
          </cell>
          <cell r="P1350">
            <v>36.687708567023606</v>
          </cell>
          <cell r="Q1350">
            <v>0</v>
          </cell>
          <cell r="R1350">
            <v>122.75503249894949</v>
          </cell>
        </row>
        <row r="1351">
          <cell r="B1351">
            <v>36625</v>
          </cell>
          <cell r="C1351">
            <v>-117.28898452200001</v>
          </cell>
          <cell r="D1351">
            <v>41.311136052400002</v>
          </cell>
          <cell r="E1351">
            <v>-35</v>
          </cell>
          <cell r="F1351">
            <v>76.311136052400002</v>
          </cell>
          <cell r="G1351">
            <v>377.40837503163675</v>
          </cell>
          <cell r="H1351">
            <v>35.273654960800002</v>
          </cell>
          <cell r="L1351">
            <v>40.761489872215172</v>
          </cell>
          <cell r="M1351">
            <v>19.922185652238408</v>
          </cell>
          <cell r="N1351">
            <v>22.337185652238404</v>
          </cell>
          <cell r="O1351">
            <v>23.305078934034338</v>
          </cell>
          <cell r="P1351">
            <v>36.722982221984402</v>
          </cell>
          <cell r="Q1351">
            <v>0</v>
          </cell>
          <cell r="R1351">
            <v>123.12673668047231</v>
          </cell>
        </row>
        <row r="1352">
          <cell r="B1352">
            <v>36626</v>
          </cell>
          <cell r="C1352">
            <v>-145.04152106240002</v>
          </cell>
          <cell r="D1352">
            <v>-338.75202550400002</v>
          </cell>
          <cell r="E1352">
            <v>35</v>
          </cell>
          <cell r="F1352">
            <v>-303.75202550400002</v>
          </cell>
          <cell r="G1352">
            <v>333.64774622472015</v>
          </cell>
          <cell r="H1352">
            <v>121.50208861119999</v>
          </cell>
          <cell r="L1352">
            <v>40.616448351152769</v>
          </cell>
          <cell r="M1352">
            <v>19.583433626734408</v>
          </cell>
          <cell r="N1352">
            <v>22.033433626734404</v>
          </cell>
          <cell r="O1352">
            <v>23.638726680259058</v>
          </cell>
          <cell r="P1352">
            <v>36.844484310595604</v>
          </cell>
          <cell r="Q1352">
            <v>0</v>
          </cell>
          <cell r="R1352">
            <v>123.13309296874183</v>
          </cell>
        </row>
        <row r="1353">
          <cell r="B1353">
            <v>36627</v>
          </cell>
          <cell r="C1353">
            <v>-75.988496584400011</v>
          </cell>
          <cell r="D1353">
            <v>-200.76310581080003</v>
          </cell>
          <cell r="E1353">
            <v>35</v>
          </cell>
          <cell r="F1353">
            <v>-165.76310581080003</v>
          </cell>
          <cell r="G1353">
            <v>295.38495396800022</v>
          </cell>
          <cell r="H1353">
            <v>91.059128397999999</v>
          </cell>
          <cell r="L1353">
            <v>40.540459854568368</v>
          </cell>
          <cell r="M1353">
            <v>19.382670520923607</v>
          </cell>
          <cell r="N1353">
            <v>21.867670520923603</v>
          </cell>
          <cell r="O1353">
            <v>23.934111634227058</v>
          </cell>
          <cell r="P1353">
            <v>36.935543438993605</v>
          </cell>
          <cell r="Q1353">
            <v>0</v>
          </cell>
          <cell r="R1353">
            <v>123.27778544871263</v>
          </cell>
        </row>
        <row r="1354">
          <cell r="B1354">
            <v>36628</v>
          </cell>
          <cell r="C1354">
            <v>-15.418470230400001</v>
          </cell>
          <cell r="D1354">
            <v>-185.91963377960002</v>
          </cell>
          <cell r="E1354">
            <v>35</v>
          </cell>
          <cell r="F1354">
            <v>-150.91963377960002</v>
          </cell>
          <cell r="G1354">
            <v>42.143673071961032</v>
          </cell>
          <cell r="H1354">
            <v>127.2662680896</v>
          </cell>
          <cell r="L1354">
            <v>40.525041384337968</v>
          </cell>
          <cell r="M1354">
            <v>19.196750887144006</v>
          </cell>
          <cell r="N1354">
            <v>21.716750887144002</v>
          </cell>
          <cell r="O1354">
            <v>23.97625530729902</v>
          </cell>
          <cell r="P1354">
            <v>37.062809707083204</v>
          </cell>
          <cell r="Q1354">
            <v>0</v>
          </cell>
          <cell r="R1354">
            <v>123.28085728586419</v>
          </cell>
        </row>
        <row r="1355">
          <cell r="B1355">
            <v>36629</v>
          </cell>
          <cell r="C1355">
            <v>-33.239865034000005</v>
          </cell>
          <cell r="D1355">
            <v>-340.50541507439999</v>
          </cell>
          <cell r="E1355">
            <v>35</v>
          </cell>
          <cell r="F1355">
            <v>-305.50541507439999</v>
          </cell>
          <cell r="G1355">
            <v>391.91523062323699</v>
          </cell>
          <cell r="H1355">
            <v>92.787672367200003</v>
          </cell>
          <cell r="L1355">
            <v>40.491801519303969</v>
          </cell>
          <cell r="M1355">
            <v>18.856245472069606</v>
          </cell>
          <cell r="N1355">
            <v>21.411245472069602</v>
          </cell>
          <cell r="O1355">
            <v>24.368170537922257</v>
          </cell>
          <cell r="P1355">
            <v>37.155597379450406</v>
          </cell>
          <cell r="Q1355">
            <v>0</v>
          </cell>
          <cell r="R1355">
            <v>123.42681490874622</v>
          </cell>
        </row>
        <row r="1356">
          <cell r="B1356">
            <v>36630</v>
          </cell>
          <cell r="C1356">
            <v>64.779581071600006</v>
          </cell>
          <cell r="D1356">
            <v>-264.59855403680001</v>
          </cell>
          <cell r="E1356">
            <v>35</v>
          </cell>
          <cell r="F1356">
            <v>-229.59855403680001</v>
          </cell>
          <cell r="G1356">
            <v>601.6</v>
          </cell>
          <cell r="H1356">
            <v>75.019518137600002</v>
          </cell>
          <cell r="L1356">
            <v>40.556581100375567</v>
          </cell>
          <cell r="M1356">
            <v>18.591646918032804</v>
          </cell>
          <cell r="N1356">
            <v>21.181646918032801</v>
          </cell>
          <cell r="O1356">
            <v>24.969770537922258</v>
          </cell>
          <cell r="P1356">
            <v>37.230616897588007</v>
          </cell>
          <cell r="Q1356">
            <v>0</v>
          </cell>
          <cell r="R1356">
            <v>123.93861545391863</v>
          </cell>
        </row>
        <row r="1357">
          <cell r="B1357">
            <v>36631</v>
          </cell>
          <cell r="C1357">
            <v>94.732728004000009</v>
          </cell>
          <cell r="D1357">
            <v>-274.3238322208</v>
          </cell>
          <cell r="E1357">
            <v>35</v>
          </cell>
          <cell r="F1357">
            <v>-239.3238322208</v>
          </cell>
          <cell r="G1357">
            <v>769.18</v>
          </cell>
          <cell r="H1357">
            <v>87.868243329600006</v>
          </cell>
          <cell r="L1357">
            <v>40.651313828379564</v>
          </cell>
          <cell r="M1357">
            <v>18.317323085812003</v>
          </cell>
          <cell r="N1357">
            <v>20.942323085811999</v>
          </cell>
          <cell r="O1357">
            <v>25.738950537922257</v>
          </cell>
          <cell r="P1357">
            <v>37.318485140917609</v>
          </cell>
          <cell r="Q1357">
            <v>0</v>
          </cell>
          <cell r="R1357">
            <v>124.65107259303142</v>
          </cell>
        </row>
        <row r="1358">
          <cell r="B1358">
            <v>36632</v>
          </cell>
          <cell r="C1358">
            <v>112.22403124880002</v>
          </cell>
          <cell r="D1358">
            <v>-284.8051265556</v>
          </cell>
          <cell r="E1358">
            <v>35</v>
          </cell>
          <cell r="F1358">
            <v>-249.8051265556</v>
          </cell>
          <cell r="G1358">
            <v>549.73476452193597</v>
          </cell>
          <cell r="H1358">
            <v>58.713705007200005</v>
          </cell>
          <cell r="L1358">
            <v>40.763537859628364</v>
          </cell>
          <cell r="M1358">
            <v>18.032517959256403</v>
          </cell>
          <cell r="N1358">
            <v>20.692517959256399</v>
          </cell>
          <cell r="O1358">
            <v>26.288685302444193</v>
          </cell>
          <cell r="P1358">
            <v>37.377198845924809</v>
          </cell>
          <cell r="Q1358">
            <v>0</v>
          </cell>
          <cell r="R1358">
            <v>125.12193996725377</v>
          </cell>
        </row>
        <row r="1359">
          <cell r="B1359">
            <v>36633</v>
          </cell>
          <cell r="C1359">
            <v>34.787391051600004</v>
          </cell>
          <cell r="D1359">
            <v>53.815572199200005</v>
          </cell>
          <cell r="E1359">
            <v>-35</v>
          </cell>
          <cell r="F1359">
            <v>88.815572199200005</v>
          </cell>
          <cell r="G1359">
            <v>661.51966751638395</v>
          </cell>
          <cell r="H1359">
            <v>102.6371785572</v>
          </cell>
          <cell r="L1359">
            <v>40.798325250679966</v>
          </cell>
          <cell r="M1359">
            <v>18.086333531455601</v>
          </cell>
          <cell r="N1359">
            <v>20.781333531455598</v>
          </cell>
          <cell r="O1359">
            <v>26.950204969960577</v>
          </cell>
          <cell r="P1359">
            <v>37.479836024482012</v>
          </cell>
          <cell r="Q1359">
            <v>0</v>
          </cell>
          <cell r="R1359">
            <v>126.00969977657816</v>
          </cell>
        </row>
        <row r="1360">
          <cell r="B1360">
            <v>36634</v>
          </cell>
          <cell r="C1360">
            <v>63.782207652000004</v>
          </cell>
          <cell r="D1360">
            <v>306.66570624000002</v>
          </cell>
          <cell r="E1360">
            <v>-35</v>
          </cell>
          <cell r="F1360">
            <v>341.66570624000002</v>
          </cell>
          <cell r="G1360">
            <v>597.36805532376763</v>
          </cell>
          <cell r="H1360">
            <v>106.86802950440001</v>
          </cell>
          <cell r="L1360">
            <v>40.862107458331963</v>
          </cell>
          <cell r="M1360">
            <v>18.392999237695602</v>
          </cell>
          <cell r="N1360">
            <v>21.122999237695598</v>
          </cell>
          <cell r="O1360">
            <v>27.547573025284343</v>
          </cell>
          <cell r="P1360">
            <v>37.586704053986409</v>
          </cell>
          <cell r="Q1360">
            <v>0</v>
          </cell>
          <cell r="R1360">
            <v>127.1193837752983</v>
          </cell>
        </row>
        <row r="1361">
          <cell r="B1361">
            <v>36635</v>
          </cell>
          <cell r="C1361">
            <v>240.22501925960003</v>
          </cell>
          <cell r="D1361">
            <v>24.646836390400001</v>
          </cell>
          <cell r="E1361">
            <v>-35</v>
          </cell>
          <cell r="F1361">
            <v>59.646836390399997</v>
          </cell>
          <cell r="G1361">
            <v>485.68309830334215</v>
          </cell>
          <cell r="H1361">
            <v>-0.71342369160000008</v>
          </cell>
          <cell r="L1361">
            <v>41.10233247759156</v>
          </cell>
          <cell r="M1361">
            <v>18.417646074086001</v>
          </cell>
          <cell r="N1361">
            <v>21.182646074085998</v>
          </cell>
          <cell r="O1361">
            <v>28.033256123587684</v>
          </cell>
          <cell r="P1361">
            <v>37.585990630294809</v>
          </cell>
          <cell r="Q1361">
            <v>0</v>
          </cell>
          <cell r="R1361">
            <v>127.90422530556006</v>
          </cell>
        </row>
        <row r="1362">
          <cell r="B1362">
            <v>36636</v>
          </cell>
          <cell r="C1362">
            <v>375.22536806560004</v>
          </cell>
          <cell r="D1362">
            <v>241.71930470320001</v>
          </cell>
          <cell r="E1362">
            <v>-35</v>
          </cell>
          <cell r="F1362">
            <v>276.71930470320001</v>
          </cell>
          <cell r="G1362">
            <v>780.12</v>
          </cell>
          <cell r="H1362">
            <v>133.4457240452</v>
          </cell>
          <cell r="L1362">
            <v>41.477557845657159</v>
          </cell>
          <cell r="M1362">
            <v>18.6593653787892</v>
          </cell>
          <cell r="N1362">
            <v>21.459365378789197</v>
          </cell>
          <cell r="O1362">
            <v>28.813376123587684</v>
          </cell>
          <cell r="P1362">
            <v>37.719436354340012</v>
          </cell>
          <cell r="Q1362">
            <v>0</v>
          </cell>
          <cell r="R1362">
            <v>129.46973570237407</v>
          </cell>
        </row>
        <row r="1363">
          <cell r="B1363">
            <v>36637</v>
          </cell>
          <cell r="C1363">
            <v>443.94475161320003</v>
          </cell>
          <cell r="D1363">
            <v>96.219914704400011</v>
          </cell>
          <cell r="E1363">
            <v>-35</v>
          </cell>
          <cell r="F1363">
            <v>131.21991470440003</v>
          </cell>
          <cell r="G1363">
            <v>460.32</v>
          </cell>
          <cell r="H1363">
            <v>170.67508275760002</v>
          </cell>
          <cell r="L1363">
            <v>41.921502597270361</v>
          </cell>
          <cell r="M1363">
            <v>18.755585293493599</v>
          </cell>
          <cell r="N1363">
            <v>21.590585293493596</v>
          </cell>
          <cell r="O1363">
            <v>29.273696123587683</v>
          </cell>
          <cell r="P1363">
            <v>37.890111437097609</v>
          </cell>
          <cell r="Q1363">
            <v>0</v>
          </cell>
          <cell r="R1363">
            <v>130.67589545144924</v>
          </cell>
        </row>
        <row r="1364">
          <cell r="B1364">
            <v>36638</v>
          </cell>
          <cell r="C1364">
            <v>407.30813795800003</v>
          </cell>
          <cell r="D1364">
            <v>70.039749782800001</v>
          </cell>
          <cell r="E1364">
            <v>-35</v>
          </cell>
          <cell r="F1364">
            <v>105.0397497828</v>
          </cell>
          <cell r="G1364">
            <v>807.3</v>
          </cell>
          <cell r="H1364">
            <v>179.0019085312</v>
          </cell>
          <cell r="L1364">
            <v>42.328810735228359</v>
          </cell>
          <cell r="M1364">
            <v>18.8256250432764</v>
          </cell>
          <cell r="N1364">
            <v>21.695625043276397</v>
          </cell>
          <cell r="O1364">
            <v>30.080996123587685</v>
          </cell>
          <cell r="P1364">
            <v>38.069113345628807</v>
          </cell>
          <cell r="Q1364">
            <v>0</v>
          </cell>
          <cell r="R1364">
            <v>132.17454524772126</v>
          </cell>
        </row>
        <row r="1365">
          <cell r="B1365">
            <v>36639</v>
          </cell>
          <cell r="C1365">
            <v>339.02887648879999</v>
          </cell>
          <cell r="D1365">
            <v>63.920633144400007</v>
          </cell>
          <cell r="E1365">
            <v>-35</v>
          </cell>
          <cell r="F1365">
            <v>98.9206331444</v>
          </cell>
          <cell r="G1365">
            <v>536.63290950541318</v>
          </cell>
          <cell r="H1365">
            <v>180.73400187200002</v>
          </cell>
          <cell r="L1365">
            <v>42.667839611717156</v>
          </cell>
          <cell r="M1365">
            <v>18.889545676420799</v>
          </cell>
          <cell r="N1365">
            <v>21.794545676420796</v>
          </cell>
          <cell r="O1365">
            <v>30.617629033093099</v>
          </cell>
          <cell r="P1365">
            <v>38.249847347500804</v>
          </cell>
          <cell r="Q1365">
            <v>0</v>
          </cell>
          <cell r="R1365">
            <v>133.32986166873184</v>
          </cell>
        </row>
        <row r="1366">
          <cell r="B1366">
            <v>36640</v>
          </cell>
          <cell r="C1366">
            <v>307.36138307360005</v>
          </cell>
          <cell r="D1366">
            <v>133.1404780876</v>
          </cell>
          <cell r="E1366">
            <v>-35</v>
          </cell>
          <cell r="F1366">
            <v>168.1404780876</v>
          </cell>
          <cell r="G1366">
            <v>486.24418466956854</v>
          </cell>
          <cell r="H1366">
            <v>169.37601275200001</v>
          </cell>
          <cell r="L1366">
            <v>42.975200994790754</v>
          </cell>
          <cell r="M1366">
            <v>19.022686154508399</v>
          </cell>
          <cell r="N1366">
            <v>21.962686154508397</v>
          </cell>
          <cell r="O1366">
            <v>31.103873217762668</v>
          </cell>
          <cell r="P1366">
            <v>38.419223360252801</v>
          </cell>
          <cell r="Q1366">
            <v>0</v>
          </cell>
          <cell r="R1366">
            <v>134.46098372731461</v>
          </cell>
        </row>
        <row r="1367">
          <cell r="B1367">
            <v>36641</v>
          </cell>
          <cell r="C1367">
            <v>184.673804348</v>
          </cell>
          <cell r="D1367">
            <v>-41.229500505600001</v>
          </cell>
          <cell r="E1367">
            <v>35</v>
          </cell>
          <cell r="F1367">
            <v>-6.2295005056000008</v>
          </cell>
          <cell r="G1367">
            <v>383.83246141553883</v>
          </cell>
          <cell r="H1367">
            <v>16.639454060800002</v>
          </cell>
          <cell r="L1367">
            <v>43.159874799138755</v>
          </cell>
          <cell r="M1367">
            <v>18.981456654002798</v>
          </cell>
          <cell r="N1367">
            <v>21.956456654002796</v>
          </cell>
          <cell r="O1367">
            <v>31.487705679178209</v>
          </cell>
          <cell r="P1367">
            <v>38.435862814313602</v>
          </cell>
          <cell r="Q1367">
            <v>0</v>
          </cell>
          <cell r="R1367">
            <v>135.03989994663337</v>
          </cell>
        </row>
        <row r="1368">
          <cell r="B1368">
            <v>36642</v>
          </cell>
          <cell r="C1368">
            <v>165.25874169600002</v>
          </cell>
          <cell r="D1368">
            <v>164.0661528384</v>
          </cell>
          <cell r="E1368">
            <v>-35</v>
          </cell>
          <cell r="F1368">
            <v>199.0661528384</v>
          </cell>
          <cell r="G1368">
            <v>200.803283244</v>
          </cell>
          <cell r="H1368">
            <v>146.03889448200002</v>
          </cell>
          <cell r="L1368">
            <v>43.325133540834756</v>
          </cell>
          <cell r="M1368">
            <v>19.1455228068412</v>
          </cell>
          <cell r="N1368">
            <v>22.155522806841198</v>
          </cell>
          <cell r="O1368">
            <v>31.688508962422208</v>
          </cell>
          <cell r="P1368">
            <v>38.581901708795598</v>
          </cell>
          <cell r="Q1368">
            <v>0</v>
          </cell>
          <cell r="R1368">
            <v>135.75106701889376</v>
          </cell>
        </row>
        <row r="1369">
          <cell r="B1369">
            <v>36643</v>
          </cell>
          <cell r="C1369">
            <v>260.49193109560002</v>
          </cell>
          <cell r="D1369">
            <v>85.500812472400014</v>
          </cell>
          <cell r="E1369">
            <v>-35</v>
          </cell>
          <cell r="F1369">
            <v>120.50081247240001</v>
          </cell>
          <cell r="G1369">
            <v>450.29558049543829</v>
          </cell>
          <cell r="H1369">
            <v>139.8594385264</v>
          </cell>
          <cell r="L1369">
            <v>43.585625471930356</v>
          </cell>
          <cell r="M1369">
            <v>19.2310236193136</v>
          </cell>
          <cell r="N1369">
            <v>22.276023619313598</v>
          </cell>
          <cell r="O1369">
            <v>32.138804542917647</v>
          </cell>
          <cell r="P1369">
            <v>38.721761147321999</v>
          </cell>
          <cell r="Q1369">
            <v>0</v>
          </cell>
          <cell r="R1369">
            <v>136.72221478148361</v>
          </cell>
        </row>
        <row r="1370">
          <cell r="B1370">
            <v>36644</v>
          </cell>
          <cell r="C1370">
            <v>238.29771048080002</v>
          </cell>
          <cell r="D1370">
            <v>-97.362812359599999</v>
          </cell>
          <cell r="E1370">
            <v>35</v>
          </cell>
          <cell r="F1370">
            <v>-62.362812359599999</v>
          </cell>
          <cell r="G1370">
            <v>520.68000000000006</v>
          </cell>
          <cell r="H1370">
            <v>183.72257275920001</v>
          </cell>
          <cell r="L1370">
            <v>43.823923182411157</v>
          </cell>
          <cell r="M1370">
            <v>19.133660806954001</v>
          </cell>
          <cell r="N1370">
            <v>22.213660806954</v>
          </cell>
          <cell r="O1370">
            <v>32.659484542917646</v>
          </cell>
          <cell r="P1370">
            <v>38.9054837200812</v>
          </cell>
          <cell r="Q1370">
            <v>0</v>
          </cell>
          <cell r="R1370">
            <v>137.60255225236401</v>
          </cell>
        </row>
        <row r="1371">
          <cell r="B1371">
            <v>36645</v>
          </cell>
          <cell r="C1371">
            <v>196.87654390880002</v>
          </cell>
          <cell r="D1371">
            <v>164.850563962</v>
          </cell>
          <cell r="E1371">
            <v>-35</v>
          </cell>
          <cell r="F1371">
            <v>199.850563962</v>
          </cell>
          <cell r="G1371">
            <v>400.8</v>
          </cell>
          <cell r="H1371">
            <v>202.87143254119999</v>
          </cell>
          <cell r="L1371">
            <v>44.020799726319957</v>
          </cell>
          <cell r="M1371">
            <v>19.298511370916</v>
          </cell>
          <cell r="N1371">
            <v>22.413511370915998</v>
          </cell>
          <cell r="O1371">
            <v>33.060284542917643</v>
          </cell>
          <cell r="P1371">
            <v>39.108355152622401</v>
          </cell>
          <cell r="Q1371">
            <v>0</v>
          </cell>
          <cell r="R1371">
            <v>138.602950792776</v>
          </cell>
        </row>
        <row r="1372">
          <cell r="B1372">
            <v>36646</v>
          </cell>
          <cell r="C1372">
            <v>155.49796979600001</v>
          </cell>
          <cell r="D1372">
            <v>114.9251030364</v>
          </cell>
          <cell r="E1372">
            <v>-35</v>
          </cell>
          <cell r="F1372">
            <v>149.9251030364</v>
          </cell>
          <cell r="G1372">
            <v>370.7470641252508</v>
          </cell>
          <cell r="H1372">
            <v>205.20336968239999</v>
          </cell>
          <cell r="L1372">
            <v>44.176297696115959</v>
          </cell>
          <cell r="M1372">
            <v>19.413436473952398</v>
          </cell>
          <cell r="N1372">
            <v>22.563436473952397</v>
          </cell>
          <cell r="O1372">
            <v>33.431031607042897</v>
          </cell>
          <cell r="P1372">
            <v>39.313558522304803</v>
          </cell>
          <cell r="Q1372">
            <v>0</v>
          </cell>
          <cell r="R1372">
            <v>139.48432429941607</v>
          </cell>
        </row>
        <row r="1373">
          <cell r="B1373">
            <v>36647</v>
          </cell>
          <cell r="C1373">
            <v>261.85488979000002</v>
          </cell>
          <cell r="D1373">
            <v>358.85921561800001</v>
          </cell>
          <cell r="E1373">
            <v>-35</v>
          </cell>
          <cell r="F1373">
            <v>393.85921561800001</v>
          </cell>
          <cell r="G1373">
            <v>407.90714222746584</v>
          </cell>
          <cell r="H1373">
            <v>187.33228367639998</v>
          </cell>
          <cell r="L1373">
            <v>44.438152585905961</v>
          </cell>
          <cell r="M1373">
            <v>19.772295689570399</v>
          </cell>
          <cell r="N1373">
            <v>22.957295689570397</v>
          </cell>
          <cell r="O1373">
            <v>33.838938749270362</v>
          </cell>
          <cell r="P1373">
            <v>39.5008908059812</v>
          </cell>
          <cell r="Q1373">
            <v>0</v>
          </cell>
          <cell r="R1373">
            <v>140.73527783072791</v>
          </cell>
        </row>
        <row r="1374">
          <cell r="B1374">
            <v>36648</v>
          </cell>
          <cell r="C1374">
            <v>63.789306395200008</v>
          </cell>
          <cell r="D1374">
            <v>-209.00119729439999</v>
          </cell>
          <cell r="E1374">
            <v>35</v>
          </cell>
          <cell r="F1374">
            <v>-174.00119729439999</v>
          </cell>
          <cell r="G1374">
            <v>384.44466157230244</v>
          </cell>
          <cell r="H1374">
            <v>180.98955662719999</v>
          </cell>
          <cell r="L1374">
            <v>44.501941892301161</v>
          </cell>
          <cell r="M1374">
            <v>19.563294492276</v>
          </cell>
          <cell r="N1374">
            <v>22.783294492275999</v>
          </cell>
          <cell r="O1374">
            <v>34.223383410842665</v>
          </cell>
          <cell r="P1374">
            <v>39.681880362608403</v>
          </cell>
          <cell r="Q1374">
            <v>0</v>
          </cell>
          <cell r="R1374">
            <v>141.19050015802824</v>
          </cell>
        </row>
        <row r="1375">
          <cell r="B1375">
            <v>36649</v>
          </cell>
          <cell r="C1375">
            <v>146.5854977084</v>
          </cell>
          <cell r="D1375">
            <v>128.7995966208</v>
          </cell>
          <cell r="E1375">
            <v>-35</v>
          </cell>
          <cell r="F1375">
            <v>163.7995966208</v>
          </cell>
          <cell r="G1375">
            <v>516.56661418617693</v>
          </cell>
          <cell r="H1375">
            <v>167.33157471039999</v>
          </cell>
          <cell r="L1375">
            <v>44.648527390009562</v>
          </cell>
          <cell r="M1375">
            <v>19.692094088896802</v>
          </cell>
          <cell r="N1375">
            <v>22.947094088896801</v>
          </cell>
          <cell r="O1375">
            <v>34.73995002502884</v>
          </cell>
          <cell r="P1375">
            <v>39.849211937318806</v>
          </cell>
          <cell r="Q1375">
            <v>0</v>
          </cell>
          <cell r="R1375">
            <v>142.18478344125401</v>
          </cell>
        </row>
        <row r="1376">
          <cell r="B1376">
            <v>36650</v>
          </cell>
          <cell r="C1376">
            <v>422.80114499199999</v>
          </cell>
          <cell r="D1376">
            <v>162.65705231320001</v>
          </cell>
          <cell r="E1376">
            <v>-35</v>
          </cell>
          <cell r="F1376">
            <v>197.65705231320001</v>
          </cell>
          <cell r="G1376">
            <v>431.61680012702919</v>
          </cell>
          <cell r="H1376">
            <v>137.73336493799999</v>
          </cell>
          <cell r="L1376">
            <v>45.071328535001562</v>
          </cell>
          <cell r="M1376">
            <v>19.854751141210002</v>
          </cell>
          <cell r="N1376">
            <v>23.144751141210001</v>
          </cell>
          <cell r="O1376">
            <v>35.171566825155871</v>
          </cell>
          <cell r="P1376">
            <v>39.986945302256807</v>
          </cell>
          <cell r="Q1376">
            <v>0</v>
          </cell>
          <cell r="R1376">
            <v>143.37459180362424</v>
          </cell>
        </row>
        <row r="1377">
          <cell r="B1377">
            <v>36651</v>
          </cell>
          <cell r="C1377">
            <v>545.13023718600004</v>
          </cell>
          <cell r="D1377">
            <v>38.482286887200004</v>
          </cell>
          <cell r="E1377">
            <v>-35</v>
          </cell>
          <cell r="F1377">
            <v>73.482286887200004</v>
          </cell>
          <cell r="G1377">
            <v>849.74</v>
          </cell>
          <cell r="H1377">
            <v>153.24766820160002</v>
          </cell>
          <cell r="L1377">
            <v>45.616458772187563</v>
          </cell>
          <cell r="M1377">
            <v>19.893233428097201</v>
          </cell>
          <cell r="N1377">
            <v>23.2182334280972</v>
          </cell>
          <cell r="O1377">
            <v>36.021306825155868</v>
          </cell>
          <cell r="P1377">
            <v>40.140192970458408</v>
          </cell>
          <cell r="Q1377">
            <v>0</v>
          </cell>
          <cell r="R1377">
            <v>144.99619199589904</v>
          </cell>
        </row>
        <row r="1378">
          <cell r="B1378">
            <v>36652</v>
          </cell>
          <cell r="C1378">
            <v>529.30003985000008</v>
          </cell>
          <cell r="D1378">
            <v>48.143676382400002</v>
          </cell>
          <cell r="E1378">
            <v>-35</v>
          </cell>
          <cell r="F1378">
            <v>83.143676382400002</v>
          </cell>
          <cell r="G1378">
            <v>1029.44</v>
          </cell>
          <cell r="H1378">
            <v>168.50286733839999</v>
          </cell>
          <cell r="L1378">
            <v>46.145758812037563</v>
          </cell>
          <cell r="M1378">
            <v>19.941377104479599</v>
          </cell>
          <cell r="N1378">
            <v>23.301377104479599</v>
          </cell>
          <cell r="O1378">
            <v>37.050746825155869</v>
          </cell>
          <cell r="P1378">
            <v>40.308695837796805</v>
          </cell>
          <cell r="Q1378">
            <v>0</v>
          </cell>
          <cell r="R1378">
            <v>146.80657857946983</v>
          </cell>
        </row>
        <row r="1379">
          <cell r="B1379">
            <v>36653</v>
          </cell>
          <cell r="C1379">
            <v>471.20747487279999</v>
          </cell>
          <cell r="D1379">
            <v>48.871297560400002</v>
          </cell>
          <cell r="E1379">
            <v>-35</v>
          </cell>
          <cell r="F1379">
            <v>83.871297560399995</v>
          </cell>
          <cell r="G1379">
            <v>654.44536032010137</v>
          </cell>
          <cell r="H1379">
            <v>180.698508156</v>
          </cell>
          <cell r="L1379">
            <v>46.616966286910362</v>
          </cell>
          <cell r="M1379">
            <v>19.990248402039999</v>
          </cell>
          <cell r="N1379">
            <v>23.385248402039998</v>
          </cell>
          <cell r="O1379">
            <v>37.705192185475973</v>
          </cell>
          <cell r="P1379">
            <v>40.489394345952803</v>
          </cell>
          <cell r="Q1379">
            <v>0</v>
          </cell>
          <cell r="R1379">
            <v>148.19680122037914</v>
          </cell>
        </row>
        <row r="1380">
          <cell r="B1380">
            <v>36654</v>
          </cell>
          <cell r="C1380">
            <v>281.27705118519998</v>
          </cell>
          <cell r="D1380">
            <v>-142.2481656132</v>
          </cell>
          <cell r="E1380">
            <v>35</v>
          </cell>
          <cell r="F1380">
            <v>-107.2481656132</v>
          </cell>
          <cell r="G1380">
            <v>650.11882136702491</v>
          </cell>
          <cell r="H1380">
            <v>161.91168427720001</v>
          </cell>
          <cell r="L1380">
            <v>46.898243338095561</v>
          </cell>
          <cell r="M1380">
            <v>19.848000236426799</v>
          </cell>
          <cell r="N1380">
            <v>23.278000236426799</v>
          </cell>
          <cell r="O1380">
            <v>38.355311006842996</v>
          </cell>
          <cell r="P1380">
            <v>40.651306030230003</v>
          </cell>
          <cell r="Q1380">
            <v>0</v>
          </cell>
          <cell r="R1380">
            <v>149.18286061159534</v>
          </cell>
        </row>
        <row r="1381">
          <cell r="B1381">
            <v>36655</v>
          </cell>
          <cell r="C1381">
            <v>218.09468733360004</v>
          </cell>
          <cell r="D1381">
            <v>-64.499180715199998</v>
          </cell>
          <cell r="E1381">
            <v>35</v>
          </cell>
          <cell r="F1381">
            <v>-29.499180715199998</v>
          </cell>
          <cell r="G1381">
            <v>658.74123944635994</v>
          </cell>
          <cell r="H1381">
            <v>179.03385287560002</v>
          </cell>
          <cell r="L1381">
            <v>47.116338025429158</v>
          </cell>
          <cell r="M1381">
            <v>19.7835010557116</v>
          </cell>
          <cell r="N1381">
            <v>23.2485010557116</v>
          </cell>
          <cell r="O1381">
            <v>39.014052246289353</v>
          </cell>
          <cell r="P1381">
            <v>40.830339883105601</v>
          </cell>
          <cell r="Q1381">
            <v>0</v>
          </cell>
          <cell r="R1381">
            <v>150.20923121053571</v>
          </cell>
        </row>
        <row r="1382">
          <cell r="B1382">
            <v>36656</v>
          </cell>
          <cell r="C1382">
            <v>305.30274754560003</v>
          </cell>
          <cell r="D1382">
            <v>-188.24447217760002</v>
          </cell>
          <cell r="E1382">
            <v>35</v>
          </cell>
          <cell r="F1382">
            <v>-153.24447217760002</v>
          </cell>
          <cell r="G1382">
            <v>667.65427978835294</v>
          </cell>
          <cell r="H1382">
            <v>128.114567902</v>
          </cell>
          <cell r="L1382">
            <v>47.421640772974762</v>
          </cell>
          <cell r="M1382">
            <v>19.595256583533999</v>
          </cell>
          <cell r="N1382">
            <v>23.095256583533999</v>
          </cell>
          <cell r="O1382">
            <v>39.681706526077704</v>
          </cell>
          <cell r="P1382">
            <v>40.958454451007604</v>
          </cell>
          <cell r="Q1382">
            <v>0</v>
          </cell>
          <cell r="R1382">
            <v>151.15705833359408</v>
          </cell>
        </row>
        <row r="1383">
          <cell r="B1383">
            <v>36657</v>
          </cell>
          <cell r="C1383">
            <v>90.114995552400003</v>
          </cell>
          <cell r="D1383">
            <v>-279.44557543960002</v>
          </cell>
          <cell r="E1383">
            <v>35</v>
          </cell>
          <cell r="F1383">
            <v>-244.44557543960002</v>
          </cell>
          <cell r="G1383">
            <v>773.65952705040092</v>
          </cell>
          <cell r="H1383">
            <v>-64.499180715199998</v>
          </cell>
          <cell r="L1383">
            <v>47.511755768527159</v>
          </cell>
          <cell r="M1383">
            <v>19.3158110080944</v>
          </cell>
          <cell r="N1383">
            <v>22.8508110080944</v>
          </cell>
          <cell r="O1383">
            <v>40.455366053128103</v>
          </cell>
          <cell r="P1383">
            <v>40.893955270292402</v>
          </cell>
          <cell r="Q1383">
            <v>0</v>
          </cell>
          <cell r="R1383">
            <v>151.71188810004207</v>
          </cell>
        </row>
        <row r="1384">
          <cell r="B1384">
            <v>36658</v>
          </cell>
          <cell r="C1384">
            <v>47.0930623888</v>
          </cell>
          <cell r="D1384">
            <v>-263.98806212160002</v>
          </cell>
          <cell r="E1384">
            <v>35</v>
          </cell>
          <cell r="F1384">
            <v>-228.98806212160002</v>
          </cell>
          <cell r="G1384">
            <v>716.3</v>
          </cell>
          <cell r="H1384">
            <v>92.741530536400006</v>
          </cell>
          <cell r="L1384">
            <v>47.558848830915956</v>
          </cell>
          <cell r="M1384">
            <v>19.051822945972798</v>
          </cell>
          <cell r="N1384">
            <v>22.621822945972799</v>
          </cell>
          <cell r="O1384">
            <v>41.171666053128099</v>
          </cell>
          <cell r="P1384">
            <v>40.986696800828803</v>
          </cell>
          <cell r="Q1384">
            <v>0</v>
          </cell>
          <cell r="R1384">
            <v>152.33903463084567</v>
          </cell>
        </row>
        <row r="1385">
          <cell r="B1385">
            <v>36659</v>
          </cell>
          <cell r="C1385">
            <v>128.13231476000001</v>
          </cell>
          <cell r="D1385">
            <v>-251.98763674200001</v>
          </cell>
          <cell r="E1385">
            <v>35</v>
          </cell>
          <cell r="F1385">
            <v>-216.98763674200001</v>
          </cell>
          <cell r="G1385">
            <v>613.52</v>
          </cell>
          <cell r="H1385">
            <v>104.09951965640001</v>
          </cell>
          <cell r="L1385">
            <v>47.686981145675958</v>
          </cell>
          <cell r="M1385">
            <v>18.799835309230797</v>
          </cell>
          <cell r="N1385">
            <v>22.404835309230798</v>
          </cell>
          <cell r="O1385">
            <v>41.785186053128101</v>
          </cell>
          <cell r="P1385">
            <v>41.090796320485204</v>
          </cell>
          <cell r="Q1385">
            <v>0</v>
          </cell>
          <cell r="R1385">
            <v>152.96779882852007</v>
          </cell>
        </row>
        <row r="1386">
          <cell r="B1386">
            <v>36660</v>
          </cell>
          <cell r="C1386">
            <v>49.868670980000005</v>
          </cell>
          <cell r="D1386">
            <v>-251.401990428</v>
          </cell>
          <cell r="E1386">
            <v>35</v>
          </cell>
          <cell r="F1386">
            <v>-216.401990428</v>
          </cell>
          <cell r="G1386">
            <v>459.37444776253312</v>
          </cell>
          <cell r="H1386">
            <v>113.84609407000001</v>
          </cell>
          <cell r="L1386">
            <v>47.736849816655955</v>
          </cell>
          <cell r="M1386">
            <v>18.548433318802797</v>
          </cell>
          <cell r="N1386">
            <v>22.188433318802797</v>
          </cell>
          <cell r="O1386">
            <v>42.244560500890636</v>
          </cell>
          <cell r="P1386">
            <v>41.204642414555202</v>
          </cell>
          <cell r="Q1386">
            <v>0</v>
          </cell>
          <cell r="R1386">
            <v>153.37448605090458</v>
          </cell>
        </row>
        <row r="1387">
          <cell r="B1387">
            <v>36661</v>
          </cell>
          <cell r="C1387">
            <v>112.07495764160001</v>
          </cell>
          <cell r="D1387">
            <v>-188.03150988160002</v>
          </cell>
          <cell r="E1387">
            <v>35</v>
          </cell>
          <cell r="F1387">
            <v>-153.03150988160002</v>
          </cell>
          <cell r="G1387">
            <v>518.65307756838263</v>
          </cell>
          <cell r="H1387">
            <v>125.63000778200001</v>
          </cell>
          <cell r="L1387">
            <v>47.848924774297558</v>
          </cell>
          <cell r="M1387">
            <v>18.360401808921196</v>
          </cell>
          <cell r="N1387">
            <v>22.035401808921197</v>
          </cell>
          <cell r="O1387">
            <v>42.763213578459016</v>
          </cell>
          <cell r="P1387">
            <v>41.330272422337202</v>
          </cell>
          <cell r="Q1387">
            <v>0</v>
          </cell>
          <cell r="R1387">
            <v>153.97781258401497</v>
          </cell>
        </row>
        <row r="1388">
          <cell r="B1388">
            <v>36662</v>
          </cell>
          <cell r="C1388">
            <v>251.78532256080001</v>
          </cell>
          <cell r="D1388">
            <v>-110.3925555032</v>
          </cell>
          <cell r="E1388">
            <v>35</v>
          </cell>
          <cell r="F1388">
            <v>-75.392555503200001</v>
          </cell>
          <cell r="G1388">
            <v>-244.35180408480005</v>
          </cell>
          <cell r="H1388">
            <v>114.26846929040001</v>
          </cell>
          <cell r="L1388">
            <v>48.100710096858357</v>
          </cell>
          <cell r="M1388">
            <v>18.250009253417996</v>
          </cell>
          <cell r="N1388">
            <v>21.960009253417997</v>
          </cell>
          <cell r="O1388">
            <v>42.518861774374216</v>
          </cell>
          <cell r="P1388">
            <v>41.444540891627604</v>
          </cell>
          <cell r="Q1388">
            <v>0</v>
          </cell>
          <cell r="R1388">
            <v>154.02412201627817</v>
          </cell>
        </row>
        <row r="1389">
          <cell r="B1389">
            <v>36663</v>
          </cell>
          <cell r="C1389">
            <v>352.17574889520006</v>
          </cell>
          <cell r="D1389">
            <v>-154.50769511960002</v>
          </cell>
          <cell r="E1389">
            <v>35</v>
          </cell>
          <cell r="F1389">
            <v>-119.50769511960002</v>
          </cell>
          <cell r="G1389">
            <v>-256.23510020160006</v>
          </cell>
          <cell r="H1389">
            <v>140.2782643752</v>
          </cell>
          <cell r="L1389">
            <v>48.452885845753556</v>
          </cell>
          <cell r="M1389">
            <v>18.095501558298395</v>
          </cell>
          <cell r="N1389">
            <v>21.840501558298396</v>
          </cell>
          <cell r="O1389">
            <v>42.262626674172616</v>
          </cell>
          <cell r="P1389">
            <v>41.584819156002801</v>
          </cell>
          <cell r="Q1389">
            <v>0</v>
          </cell>
          <cell r="R1389">
            <v>154.14083323422736</v>
          </cell>
        </row>
        <row r="1390">
          <cell r="B1390">
            <v>36664</v>
          </cell>
          <cell r="C1390">
            <v>424.39126346879999</v>
          </cell>
          <cell r="D1390">
            <v>-212.18498361960002</v>
          </cell>
          <cell r="E1390">
            <v>35</v>
          </cell>
          <cell r="F1390">
            <v>-177.18498361960002</v>
          </cell>
          <cell r="G1390">
            <v>-324.0209990184</v>
          </cell>
          <cell r="H1390">
            <v>119.19499707119999</v>
          </cell>
          <cell r="L1390">
            <v>48.877277109222355</v>
          </cell>
          <cell r="M1390">
            <v>17.883316574678794</v>
          </cell>
          <cell r="N1390">
            <v>21.663316574678795</v>
          </cell>
          <cell r="O1390">
            <v>41.938605675154214</v>
          </cell>
          <cell r="P1390">
            <v>41.704014153073999</v>
          </cell>
          <cell r="Q1390">
            <v>0</v>
          </cell>
          <cell r="R1390">
            <v>154.18321351212938</v>
          </cell>
        </row>
        <row r="1391">
          <cell r="B1391">
            <v>36665</v>
          </cell>
          <cell r="C1391">
            <v>500.07806346720002</v>
          </cell>
          <cell r="D1391">
            <v>241.81868710800001</v>
          </cell>
          <cell r="E1391">
            <v>-35</v>
          </cell>
          <cell r="F1391">
            <v>276.81868710800001</v>
          </cell>
          <cell r="G1391">
            <v>90.133166881679983</v>
          </cell>
          <cell r="H1391">
            <v>162.2133808632</v>
          </cell>
          <cell r="L1391">
            <v>49.377355172689555</v>
          </cell>
          <cell r="M1391">
            <v>18.125135261786795</v>
          </cell>
          <cell r="N1391">
            <v>21.940135261786796</v>
          </cell>
          <cell r="O1391">
            <v>42.028738842035892</v>
          </cell>
          <cell r="P1391">
            <v>41.866227533937199</v>
          </cell>
          <cell r="Q1391">
            <v>0</v>
          </cell>
          <cell r="R1391">
            <v>155.21245681044945</v>
          </cell>
        </row>
        <row r="1392">
          <cell r="B1392">
            <v>36666</v>
          </cell>
          <cell r="C1392">
            <v>580.95759411640006</v>
          </cell>
          <cell r="D1392">
            <v>-168.01660342919999</v>
          </cell>
          <cell r="E1392">
            <v>35</v>
          </cell>
          <cell r="F1392">
            <v>-133.01660342919999</v>
          </cell>
          <cell r="G1392">
            <v>87.894933150720007</v>
          </cell>
          <cell r="H1392">
            <v>54.294737365200007</v>
          </cell>
          <cell r="L1392">
            <v>49.958312766805953</v>
          </cell>
          <cell r="M1392">
            <v>17.957118658357594</v>
          </cell>
          <cell r="N1392">
            <v>21.807118658357595</v>
          </cell>
          <cell r="O1392">
            <v>42.116633775186614</v>
          </cell>
          <cell r="P1392">
            <v>41.920522271302396</v>
          </cell>
          <cell r="Q1392">
            <v>0</v>
          </cell>
          <cell r="R1392">
            <v>155.80258747165254</v>
          </cell>
        </row>
        <row r="1393">
          <cell r="B1393">
            <v>36667</v>
          </cell>
          <cell r="C1393">
            <v>587.54877717759996</v>
          </cell>
          <cell r="D1393">
            <v>-242.1842723828</v>
          </cell>
          <cell r="E1393">
            <v>35</v>
          </cell>
          <cell r="F1393">
            <v>-207.1842723828</v>
          </cell>
          <cell r="G1393">
            <v>41.493288349599993</v>
          </cell>
          <cell r="H1393">
            <v>74.753315267600001</v>
          </cell>
          <cell r="L1393">
            <v>50.545861543983555</v>
          </cell>
          <cell r="M1393">
            <v>17.714934385974793</v>
          </cell>
          <cell r="N1393">
            <v>21.599934385974795</v>
          </cell>
          <cell r="O1393">
            <v>42.158127063536213</v>
          </cell>
          <cell r="P1393">
            <v>41.995275586569996</v>
          </cell>
          <cell r="Q1393">
            <v>0</v>
          </cell>
          <cell r="R1393">
            <v>156.29919858006457</v>
          </cell>
        </row>
        <row r="1394">
          <cell r="B1394">
            <v>36668</v>
          </cell>
          <cell r="C1394">
            <v>498.39211195720003</v>
          </cell>
          <cell r="D1394">
            <v>-241.39986125920001</v>
          </cell>
          <cell r="E1394">
            <v>35</v>
          </cell>
          <cell r="F1394">
            <v>-206.39986125920001</v>
          </cell>
          <cell r="G1394">
            <v>51.097887899200003</v>
          </cell>
          <cell r="H1394">
            <v>50.188114424000005</v>
          </cell>
          <cell r="L1394">
            <v>51.044253655940757</v>
          </cell>
          <cell r="M1394">
            <v>17.473534524715593</v>
          </cell>
          <cell r="N1394">
            <v>21.393534524715594</v>
          </cell>
          <cell r="O1394">
            <v>42.209224951435417</v>
          </cell>
          <cell r="P1394">
            <v>42.045463700993999</v>
          </cell>
          <cell r="Q1394">
            <v>0</v>
          </cell>
          <cell r="R1394">
            <v>156.69247683308578</v>
          </cell>
        </row>
        <row r="1395">
          <cell r="B1395">
            <v>36669</v>
          </cell>
          <cell r="C1395">
            <v>267.80008722000002</v>
          </cell>
          <cell r="D1395">
            <v>-204.02142893960001</v>
          </cell>
          <cell r="E1395">
            <v>35</v>
          </cell>
          <cell r="F1395">
            <v>-169.02142893960001</v>
          </cell>
          <cell r="G1395">
            <v>62.448778275999999</v>
          </cell>
          <cell r="H1395">
            <v>119.9048713912</v>
          </cell>
          <cell r="L1395">
            <v>51.31205374316076</v>
          </cell>
          <cell r="M1395">
            <v>17.269513095775991</v>
          </cell>
          <cell r="N1395">
            <v>21.224513095775993</v>
          </cell>
          <cell r="O1395">
            <v>42.271673729711416</v>
          </cell>
          <cell r="P1395">
            <v>42.165368572385198</v>
          </cell>
          <cell r="Q1395">
            <v>0</v>
          </cell>
          <cell r="R1395">
            <v>156.97360914103336</v>
          </cell>
        </row>
        <row r="1396">
          <cell r="B1396">
            <v>36670</v>
          </cell>
          <cell r="C1396">
            <v>361.96846513960003</v>
          </cell>
          <cell r="D1396">
            <v>-219.57477529080001</v>
          </cell>
          <cell r="E1396">
            <v>35</v>
          </cell>
          <cell r="F1396">
            <v>-184.57477529080001</v>
          </cell>
          <cell r="G1396">
            <v>101.17242243200002</v>
          </cell>
          <cell r="H1396">
            <v>-56.665717594</v>
          </cell>
          <cell r="L1396">
            <v>51.674022208300357</v>
          </cell>
          <cell r="M1396">
            <v>17.049938320485193</v>
          </cell>
          <cell r="N1396">
            <v>21.039938320485195</v>
          </cell>
          <cell r="O1396">
            <v>42.372846152143417</v>
          </cell>
          <cell r="P1396">
            <v>42.108702854791197</v>
          </cell>
          <cell r="Q1396">
            <v>0</v>
          </cell>
          <cell r="R1396">
            <v>157.19550953572016</v>
          </cell>
        </row>
        <row r="1397">
          <cell r="B1397">
            <v>36671</v>
          </cell>
          <cell r="C1397">
            <v>411.34732283879998</v>
          </cell>
          <cell r="D1397">
            <v>-154.539639464</v>
          </cell>
          <cell r="E1397">
            <v>35</v>
          </cell>
          <cell r="F1397">
            <v>-119.539639464</v>
          </cell>
          <cell r="G1397">
            <v>94.272444041599996</v>
          </cell>
          <cell r="H1397">
            <v>64.765383585199999</v>
          </cell>
          <cell r="L1397">
            <v>52.085369531139158</v>
          </cell>
          <cell r="M1397">
            <v>16.895398681021192</v>
          </cell>
          <cell r="N1397">
            <v>20.920398681021194</v>
          </cell>
          <cell r="O1397">
            <v>42.467118596185017</v>
          </cell>
          <cell r="P1397">
            <v>42.173468238376394</v>
          </cell>
          <cell r="Q1397">
            <v>0</v>
          </cell>
          <cell r="R1397">
            <v>157.64635504672177</v>
          </cell>
        </row>
        <row r="1398">
          <cell r="B1398">
            <v>36672</v>
          </cell>
          <cell r="C1398">
            <v>490.94907971200001</v>
          </cell>
          <cell r="D1398">
            <v>-121.8889701156</v>
          </cell>
          <cell r="E1398">
            <v>35</v>
          </cell>
          <cell r="F1398">
            <v>-86.888970115600003</v>
          </cell>
          <cell r="G1398">
            <v>122.37707824472</v>
          </cell>
          <cell r="H1398">
            <v>117.22864520480002</v>
          </cell>
          <cell r="L1398">
            <v>52.57631861085116</v>
          </cell>
          <cell r="M1398">
            <v>16.773509710905593</v>
          </cell>
          <cell r="N1398">
            <v>20.833509710905595</v>
          </cell>
          <cell r="O1398">
            <v>42.589495674429735</v>
          </cell>
          <cell r="P1398">
            <v>42.290696883581191</v>
          </cell>
          <cell r="Q1398">
            <v>0</v>
          </cell>
          <cell r="R1398">
            <v>158.29002087976767</v>
          </cell>
        </row>
        <row r="1399">
          <cell r="B1399">
            <v>36673</v>
          </cell>
          <cell r="C1399">
            <v>500.12775466960005</v>
          </cell>
          <cell r="D1399">
            <v>-168.06984400319999</v>
          </cell>
          <cell r="E1399">
            <v>35</v>
          </cell>
          <cell r="F1399">
            <v>-133.06984400319999</v>
          </cell>
          <cell r="G1399">
            <v>102.8903182864</v>
          </cell>
          <cell r="H1399">
            <v>151.85986390600002</v>
          </cell>
          <cell r="L1399">
            <v>53.076446365520759</v>
          </cell>
          <cell r="M1399">
            <v>16.605439866902394</v>
          </cell>
          <cell r="N1399">
            <v>20.700439866902396</v>
          </cell>
          <cell r="O1399">
            <v>42.692385992716133</v>
          </cell>
          <cell r="P1399">
            <v>42.442556747487188</v>
          </cell>
          <cell r="Q1399">
            <v>0</v>
          </cell>
          <cell r="R1399">
            <v>158.91182897262649</v>
          </cell>
        </row>
        <row r="1400">
          <cell r="B1400">
            <v>36674</v>
          </cell>
          <cell r="C1400">
            <v>495.14088757160005</v>
          </cell>
          <cell r="D1400">
            <v>-148.17206681360003</v>
          </cell>
          <cell r="E1400">
            <v>35</v>
          </cell>
          <cell r="F1400">
            <v>-113.17206681360003</v>
          </cell>
          <cell r="G1400">
            <v>121.88655508960002</v>
          </cell>
          <cell r="H1400">
            <v>128.6895661012</v>
          </cell>
          <cell r="L1400">
            <v>53.57158725309236</v>
          </cell>
          <cell r="M1400">
            <v>16.457267800088793</v>
          </cell>
          <cell r="N1400">
            <v>20.587267800088796</v>
          </cell>
          <cell r="O1400">
            <v>42.814272547805736</v>
          </cell>
          <cell r="P1400">
            <v>42.571246313588389</v>
          </cell>
          <cell r="Q1400">
            <v>0</v>
          </cell>
          <cell r="R1400">
            <v>159.54437391457526</v>
          </cell>
        </row>
        <row r="1401">
          <cell r="B1401">
            <v>36675</v>
          </cell>
          <cell r="C1401">
            <v>367.65455844280001</v>
          </cell>
          <cell r="D1401">
            <v>-188.6420017968</v>
          </cell>
          <cell r="E1401">
            <v>35</v>
          </cell>
          <cell r="F1401">
            <v>-153.6420017968</v>
          </cell>
          <cell r="G1401">
            <v>160.12038596480002</v>
          </cell>
          <cell r="H1401">
            <v>107.7198786884</v>
          </cell>
          <cell r="L1401">
            <v>53.939241811535162</v>
          </cell>
          <cell r="M1401">
            <v>16.268625798291993</v>
          </cell>
          <cell r="N1401">
            <v>20.433625798291995</v>
          </cell>
          <cell r="O1401">
            <v>42.974392933770538</v>
          </cell>
          <cell r="P1401">
            <v>42.678966192276789</v>
          </cell>
          <cell r="Q1401">
            <v>0</v>
          </cell>
          <cell r="R1401">
            <v>160.02622673587447</v>
          </cell>
        </row>
        <row r="1402">
          <cell r="B1402">
            <v>36676</v>
          </cell>
          <cell r="C1402">
            <v>80.024132093600002</v>
          </cell>
          <cell r="D1402">
            <v>-297.6254567748</v>
          </cell>
          <cell r="E1402">
            <v>35</v>
          </cell>
          <cell r="F1402">
            <v>-262.6254567748</v>
          </cell>
          <cell r="G1402">
            <v>83.2906883112</v>
          </cell>
          <cell r="H1402">
            <v>-97.313121157200001</v>
          </cell>
          <cell r="L1402">
            <v>54.01926594362876</v>
          </cell>
          <cell r="M1402">
            <v>15.971000341517193</v>
          </cell>
          <cell r="N1402">
            <v>20.171000341517196</v>
          </cell>
          <cell r="O1402">
            <v>43.05768362208174</v>
          </cell>
          <cell r="P1402">
            <v>42.58165307111959</v>
          </cell>
          <cell r="Q1402">
            <v>0</v>
          </cell>
          <cell r="R1402">
            <v>159.82960297834728</v>
          </cell>
        </row>
        <row r="1403">
          <cell r="B1403">
            <v>36677</v>
          </cell>
          <cell r="C1403">
            <v>-202.39581674680002</v>
          </cell>
          <cell r="D1403">
            <v>-282.1608447136</v>
          </cell>
          <cell r="E1403">
            <v>35</v>
          </cell>
          <cell r="F1403">
            <v>-247.1608447136</v>
          </cell>
          <cell r="G1403">
            <v>62.115137345600004</v>
          </cell>
          <cell r="H1403">
            <v>-238.49647529039999</v>
          </cell>
          <cell r="L1403">
            <v>53.816870126881959</v>
          </cell>
          <cell r="M1403">
            <v>15.688839496803594</v>
          </cell>
          <cell r="N1403">
            <v>19.923839496803595</v>
          </cell>
          <cell r="O1403">
            <v>43.11979875942734</v>
          </cell>
          <cell r="P1403">
            <v>42.343156595829193</v>
          </cell>
          <cell r="Q1403">
            <v>0</v>
          </cell>
          <cell r="R1403">
            <v>159.20366497894207</v>
          </cell>
        </row>
        <row r="1404">
          <cell r="B1404">
            <v>36678</v>
          </cell>
          <cell r="C1404">
            <v>-113.99871704880002</v>
          </cell>
          <cell r="D1404">
            <v>-197.98749721960002</v>
          </cell>
          <cell r="E1404">
            <v>35</v>
          </cell>
          <cell r="F1404">
            <v>-162.98749721960002</v>
          </cell>
          <cell r="G1404">
            <v>135.04762498239998</v>
          </cell>
          <cell r="H1404">
            <v>-72.726624084000008</v>
          </cell>
          <cell r="L1404">
            <v>53.702871409833158</v>
          </cell>
          <cell r="M1404">
            <v>15.490851999583994</v>
          </cell>
          <cell r="N1404">
            <v>19.760851999583995</v>
          </cell>
          <cell r="O1404">
            <v>43.254846384409738</v>
          </cell>
          <cell r="P1404">
            <v>42.270429971745195</v>
          </cell>
          <cell r="Q1404">
            <v>0</v>
          </cell>
          <cell r="R1404">
            <v>158.98899976557209</v>
          </cell>
        </row>
        <row r="1405">
          <cell r="B1405">
            <v>36679</v>
          </cell>
          <cell r="C1405">
            <v>227.461478986</v>
          </cell>
          <cell r="D1405">
            <v>-87.6730278916</v>
          </cell>
          <cell r="E1405">
            <v>35</v>
          </cell>
          <cell r="F1405">
            <v>-52.6730278916</v>
          </cell>
          <cell r="G1405">
            <v>108.77517639920001</v>
          </cell>
          <cell r="H1405">
            <v>-126.8261460112</v>
          </cell>
          <cell r="L1405">
            <v>53.930332888819159</v>
          </cell>
          <cell r="M1405">
            <v>15.403178971692393</v>
          </cell>
          <cell r="N1405">
            <v>19.708178971692394</v>
          </cell>
          <cell r="O1405">
            <v>43.363621560808937</v>
          </cell>
          <cell r="P1405">
            <v>42.143603825733997</v>
          </cell>
          <cell r="Q1405">
            <v>0</v>
          </cell>
          <cell r="R1405">
            <v>159.14573724705448</v>
          </cell>
        </row>
        <row r="1406">
          <cell r="B1406">
            <v>36680</v>
          </cell>
          <cell r="C1406">
            <v>269.23048397479999</v>
          </cell>
          <cell r="D1406">
            <v>24.086035677600002</v>
          </cell>
          <cell r="E1406">
            <v>-35</v>
          </cell>
          <cell r="F1406">
            <v>59.086035677600002</v>
          </cell>
          <cell r="G1406">
            <v>50.7216545096</v>
          </cell>
          <cell r="H1406">
            <v>-155.8493575844</v>
          </cell>
          <cell r="L1406">
            <v>54.199563372793961</v>
          </cell>
          <cell r="M1406">
            <v>15.427265007369993</v>
          </cell>
          <cell r="N1406">
            <v>19.767265007369993</v>
          </cell>
          <cell r="O1406">
            <v>43.414343215318539</v>
          </cell>
          <cell r="P1406">
            <v>41.987754468149596</v>
          </cell>
          <cell r="Q1406">
            <v>0</v>
          </cell>
          <cell r="R1406">
            <v>159.36892606363207</v>
          </cell>
        </row>
        <row r="1407">
          <cell r="B1407">
            <v>36681</v>
          </cell>
          <cell r="C1407">
            <v>188.3722495552</v>
          </cell>
          <cell r="D1407">
            <v>-40.004967303599997</v>
          </cell>
          <cell r="E1407">
            <v>35</v>
          </cell>
          <cell r="F1407">
            <v>-5.0049673035999973</v>
          </cell>
          <cell r="G1407">
            <v>74.403061824800005</v>
          </cell>
          <cell r="H1407">
            <v>-92.627950645200002</v>
          </cell>
          <cell r="L1407">
            <v>54.387935622349161</v>
          </cell>
          <cell r="M1407">
            <v>15.387260040066392</v>
          </cell>
          <cell r="N1407">
            <v>19.762260040066394</v>
          </cell>
          <cell r="O1407">
            <v>43.488746277143342</v>
          </cell>
          <cell r="P1407">
            <v>41.895126517504394</v>
          </cell>
          <cell r="Q1407">
            <v>0</v>
          </cell>
          <cell r="R1407">
            <v>159.53406845706328</v>
          </cell>
        </row>
        <row r="1408">
          <cell r="B1408">
            <v>36682</v>
          </cell>
          <cell r="C1408">
            <v>49.744442974000002</v>
          </cell>
          <cell r="D1408">
            <v>-225.95299605600002</v>
          </cell>
          <cell r="E1408">
            <v>35</v>
          </cell>
          <cell r="F1408">
            <v>-190.95299605600002</v>
          </cell>
          <cell r="G1408">
            <v>-131.55987338</v>
          </cell>
          <cell r="H1408">
            <v>-68.967839559599994</v>
          </cell>
          <cell r="L1408">
            <v>54.437680065323164</v>
          </cell>
          <cell r="M1408">
            <v>15.161307044010393</v>
          </cell>
          <cell r="N1408">
            <v>19.571307044010393</v>
          </cell>
          <cell r="O1408">
            <v>43.357186403763343</v>
          </cell>
          <cell r="P1408">
            <v>41.826158677944797</v>
          </cell>
          <cell r="Q1408">
            <v>0</v>
          </cell>
          <cell r="R1408">
            <v>159.19233219104169</v>
          </cell>
        </row>
        <row r="1409">
          <cell r="B1409">
            <v>36683</v>
          </cell>
          <cell r="C1409">
            <v>-39.2950929836</v>
          </cell>
          <cell r="D1409">
            <v>-242.51081457000001</v>
          </cell>
          <cell r="E1409">
            <v>35</v>
          </cell>
          <cell r="F1409">
            <v>-207.51081457000001</v>
          </cell>
          <cell r="G1409">
            <v>-161.66564329120001</v>
          </cell>
          <cell r="H1409">
            <v>-155.72867895000002</v>
          </cell>
          <cell r="L1409">
            <v>54.398384972339564</v>
          </cell>
          <cell r="M1409">
            <v>14.918796229440392</v>
          </cell>
          <cell r="N1409">
            <v>19.363796229440393</v>
          </cell>
          <cell r="O1409">
            <v>43.195520760472142</v>
          </cell>
          <cell r="P1409">
            <v>41.670429998994798</v>
          </cell>
          <cell r="Q1409">
            <v>0</v>
          </cell>
          <cell r="R1409">
            <v>158.62813196124688</v>
          </cell>
        </row>
        <row r="1410">
          <cell r="B1410">
            <v>36684</v>
          </cell>
          <cell r="C1410">
            <v>-136.4804367632</v>
          </cell>
          <cell r="D1410">
            <v>183.85035013680002</v>
          </cell>
          <cell r="E1410">
            <v>-35</v>
          </cell>
          <cell r="F1410">
            <v>218.85035013680002</v>
          </cell>
          <cell r="G1410">
            <v>-137.43607075360001</v>
          </cell>
          <cell r="H1410">
            <v>-147.5402786688</v>
          </cell>
          <cell r="L1410">
            <v>54.261904535576363</v>
          </cell>
          <cell r="M1410">
            <v>15.102646579577192</v>
          </cell>
          <cell r="N1410">
            <v>19.582646579577194</v>
          </cell>
          <cell r="O1410">
            <v>43.058084689718541</v>
          </cell>
          <cell r="P1410">
            <v>41.522889720325999</v>
          </cell>
          <cell r="Q1410">
            <v>0</v>
          </cell>
          <cell r="R1410">
            <v>158.42552552519811</v>
          </cell>
        </row>
        <row r="1411">
          <cell r="B1411">
            <v>36685</v>
          </cell>
          <cell r="C1411">
            <v>36.111306658400004</v>
          </cell>
          <cell r="D1411">
            <v>-231.5858487852</v>
          </cell>
          <cell r="E1411">
            <v>35</v>
          </cell>
          <cell r="F1411">
            <v>-196.5858487852</v>
          </cell>
          <cell r="G1411">
            <v>-115.11208538559998</v>
          </cell>
          <cell r="H1411">
            <v>-118.4744746364</v>
          </cell>
          <cell r="L1411">
            <v>54.298015842234761</v>
          </cell>
          <cell r="M1411">
            <v>14.871060730791992</v>
          </cell>
          <cell r="N1411">
            <v>19.386060730791993</v>
          </cell>
          <cell r="O1411">
            <v>42.942972604332944</v>
          </cell>
          <cell r="P1411">
            <v>41.404415245689599</v>
          </cell>
          <cell r="Q1411">
            <v>0</v>
          </cell>
          <cell r="R1411">
            <v>158.0314644230493</v>
          </cell>
        </row>
        <row r="1412">
          <cell r="B1412">
            <v>36686</v>
          </cell>
          <cell r="C1412">
            <v>231.07828864639998</v>
          </cell>
          <cell r="D1412">
            <v>-172.8650450348</v>
          </cell>
          <cell r="E1412">
            <v>35</v>
          </cell>
          <cell r="F1412">
            <v>-137.8650450348</v>
          </cell>
          <cell r="G1412">
            <v>116.10107938160002</v>
          </cell>
          <cell r="H1412">
            <v>-27.266272631200003</v>
          </cell>
          <cell r="L1412">
            <v>54.529094130881163</v>
          </cell>
          <cell r="M1412">
            <v>14.698195685757192</v>
          </cell>
          <cell r="N1412">
            <v>19.248195685757192</v>
          </cell>
          <cell r="O1412">
            <v>43.059073683714544</v>
          </cell>
          <cell r="P1412">
            <v>41.377148973058397</v>
          </cell>
          <cell r="Q1412">
            <v>0</v>
          </cell>
          <cell r="R1412">
            <v>158.2135124734113</v>
          </cell>
        </row>
        <row r="1413">
          <cell r="B1413">
            <v>36687</v>
          </cell>
          <cell r="C1413">
            <v>301.58300610879996</v>
          </cell>
          <cell r="D1413">
            <v>-167.12216178600002</v>
          </cell>
          <cell r="E1413">
            <v>35</v>
          </cell>
          <cell r="F1413">
            <v>-132.12216178600002</v>
          </cell>
          <cell r="G1413">
            <v>147.17937711120001</v>
          </cell>
          <cell r="H1413">
            <v>-4.6141830800000005E-2</v>
          </cell>
          <cell r="L1413">
            <v>54.830677136989962</v>
          </cell>
          <cell r="M1413">
            <v>14.531073523971191</v>
          </cell>
          <cell r="N1413">
            <v>19.116073523971192</v>
          </cell>
          <cell r="O1413">
            <v>43.206253060825745</v>
          </cell>
          <cell r="P1413">
            <v>41.377102831227596</v>
          </cell>
          <cell r="Q1413">
            <v>0</v>
          </cell>
          <cell r="R1413">
            <v>158.53010655301449</v>
          </cell>
        </row>
        <row r="1414">
          <cell r="B1414">
            <v>36688</v>
          </cell>
          <cell r="C1414">
            <v>223.5891145704</v>
          </cell>
          <cell r="D1414">
            <v>-190.015608606</v>
          </cell>
          <cell r="E1414">
            <v>35</v>
          </cell>
          <cell r="F1414">
            <v>-155.015608606</v>
          </cell>
          <cell r="G1414">
            <v>-12.776603414399998</v>
          </cell>
          <cell r="H1414">
            <v>0</v>
          </cell>
          <cell r="L1414">
            <v>55.054266251560364</v>
          </cell>
          <cell r="M1414">
            <v>14.341057915365191</v>
          </cell>
          <cell r="N1414">
            <v>18.961057915365192</v>
          </cell>
          <cell r="O1414">
            <v>43.193476457411343</v>
          </cell>
          <cell r="P1414">
            <v>41.377102831227596</v>
          </cell>
          <cell r="Q1414">
            <v>0</v>
          </cell>
          <cell r="R1414">
            <v>158.58590345556451</v>
          </cell>
        </row>
        <row r="1415">
          <cell r="B1415">
            <v>36689</v>
          </cell>
          <cell r="C1415">
            <v>268.3892829056</v>
          </cell>
          <cell r="D1415">
            <v>-191.80449189239999</v>
          </cell>
          <cell r="E1415">
            <v>35</v>
          </cell>
          <cell r="F1415">
            <v>-156.80449189239999</v>
          </cell>
          <cell r="G1415">
            <v>-14.359623147999999</v>
          </cell>
          <cell r="H1415">
            <v>0</v>
          </cell>
          <cell r="L1415">
            <v>55.322655534465966</v>
          </cell>
          <cell r="M1415">
            <v>14.149253423472791</v>
          </cell>
          <cell r="N1415">
            <v>18.80425342347279</v>
          </cell>
          <cell r="O1415">
            <v>43.17911683426334</v>
          </cell>
          <cell r="P1415">
            <v>41.377102831227596</v>
          </cell>
          <cell r="Q1415">
            <v>0</v>
          </cell>
          <cell r="R1415">
            <v>158.6831286234297</v>
          </cell>
        </row>
        <row r="1416">
          <cell r="B1416">
            <v>36690</v>
          </cell>
          <cell r="C1416">
            <v>513.92771145040001</v>
          </cell>
          <cell r="D1416">
            <v>7.2265205776000005</v>
          </cell>
          <cell r="E1416">
            <v>-35</v>
          </cell>
          <cell r="F1416">
            <v>42.226520577599999</v>
          </cell>
          <cell r="G1416">
            <v>58.118544924000005</v>
          </cell>
          <cell r="H1416">
            <v>0</v>
          </cell>
          <cell r="L1416">
            <v>55.836583245916366</v>
          </cell>
          <cell r="M1416">
            <v>14.156479944050391</v>
          </cell>
          <cell r="N1416">
            <v>18.84647994405039</v>
          </cell>
          <cell r="O1416">
            <v>43.237235379187339</v>
          </cell>
          <cell r="P1416">
            <v>41.377102831227596</v>
          </cell>
          <cell r="Q1416">
            <v>0</v>
          </cell>
          <cell r="R1416">
            <v>159.29740140038169</v>
          </cell>
        </row>
        <row r="1417">
          <cell r="B1417">
            <v>36691</v>
          </cell>
          <cell r="C1417">
            <v>552.48453514120001</v>
          </cell>
          <cell r="D1417">
            <v>-162.23822646439999</v>
          </cell>
          <cell r="E1417">
            <v>35</v>
          </cell>
          <cell r="F1417">
            <v>-127.23822646439999</v>
          </cell>
          <cell r="G1417">
            <v>12.800168335200006</v>
          </cell>
          <cell r="H1417">
            <v>0</v>
          </cell>
          <cell r="L1417">
            <v>56.389067781057562</v>
          </cell>
          <cell r="M1417">
            <v>13.994241717585991</v>
          </cell>
          <cell r="N1417">
            <v>18.719241717585991</v>
          </cell>
          <cell r="O1417">
            <v>43.250035547522536</v>
          </cell>
          <cell r="P1417">
            <v>41.377102831227596</v>
          </cell>
          <cell r="Q1417">
            <v>0</v>
          </cell>
          <cell r="R1417">
            <v>159.73544787739368</v>
          </cell>
        </row>
        <row r="1418">
          <cell r="B1418">
            <v>36692</v>
          </cell>
          <cell r="C1418">
            <v>582.68258871400008</v>
          </cell>
          <cell r="D1418">
            <v>-229.7827680124</v>
          </cell>
          <cell r="E1418">
            <v>35</v>
          </cell>
          <cell r="F1418">
            <v>-194.7827680124</v>
          </cell>
          <cell r="G1418">
            <v>24.747353140800001</v>
          </cell>
          <cell r="H1418">
            <v>-22.2829549048</v>
          </cell>
          <cell r="L1418">
            <v>56.971750369771563</v>
          </cell>
          <cell r="M1418">
            <v>13.764458949573591</v>
          </cell>
          <cell r="N1418">
            <v>18.524458949573592</v>
          </cell>
          <cell r="O1418">
            <v>43.27478290066334</v>
          </cell>
          <cell r="P1418">
            <v>41.354819876322793</v>
          </cell>
          <cell r="Q1418">
            <v>0</v>
          </cell>
          <cell r="R1418">
            <v>160.12581209633129</v>
          </cell>
        </row>
        <row r="1419">
          <cell r="B1419">
            <v>36693</v>
          </cell>
          <cell r="C1419">
            <v>500.62466669360003</v>
          </cell>
          <cell r="D1419">
            <v>-53.758782253599996</v>
          </cell>
          <cell r="E1419">
            <v>35</v>
          </cell>
          <cell r="F1419">
            <v>-18.758782253599996</v>
          </cell>
          <cell r="G1419">
            <v>32.885352345279998</v>
          </cell>
          <cell r="H1419">
            <v>116.89855364600001</v>
          </cell>
          <cell r="L1419">
            <v>57.472375036465166</v>
          </cell>
          <cell r="M1419">
            <v>13.71070016731999</v>
          </cell>
          <cell r="N1419">
            <v>18.505700167319993</v>
          </cell>
          <cell r="O1419">
            <v>43.307668253008622</v>
          </cell>
          <cell r="P1419">
            <v>41.471718429968796</v>
          </cell>
          <cell r="Q1419">
            <v>0</v>
          </cell>
          <cell r="R1419">
            <v>160.75746188676257</v>
          </cell>
        </row>
        <row r="1420">
          <cell r="B1420">
            <v>36694</v>
          </cell>
          <cell r="C1420">
            <v>537.80078483199998</v>
          </cell>
          <cell r="D1420">
            <v>-136.35975812880002</v>
          </cell>
          <cell r="E1420">
            <v>35</v>
          </cell>
          <cell r="F1420">
            <v>-101.35975812880002</v>
          </cell>
          <cell r="G1420">
            <v>34.983030960880001</v>
          </cell>
          <cell r="H1420">
            <v>122.66628249600001</v>
          </cell>
          <cell r="L1420">
            <v>58.010175821297167</v>
          </cell>
          <cell r="M1420">
            <v>13.574340409191191</v>
          </cell>
          <cell r="N1420">
            <v>18.404340409191192</v>
          </cell>
          <cell r="O1420">
            <v>43.342651283969502</v>
          </cell>
          <cell r="P1420">
            <v>41.594384712464795</v>
          </cell>
          <cell r="Q1420">
            <v>0</v>
          </cell>
          <cell r="R1420">
            <v>161.35155222692265</v>
          </cell>
        </row>
        <row r="1421">
          <cell r="B1421">
            <v>36695</v>
          </cell>
          <cell r="C1421">
            <v>396.38317217320002</v>
          </cell>
          <cell r="D1421">
            <v>-130.46780127280002</v>
          </cell>
          <cell r="E1421">
            <v>35</v>
          </cell>
          <cell r="F1421">
            <v>-95.467801272800017</v>
          </cell>
          <cell r="G1421">
            <v>54.256828623199993</v>
          </cell>
          <cell r="H1421">
            <v>123.44359487640001</v>
          </cell>
          <cell r="L1421">
            <v>58.40655899347037</v>
          </cell>
          <cell r="M1421">
            <v>13.44387260791839</v>
          </cell>
          <cell r="N1421">
            <v>18.308872607918392</v>
          </cell>
          <cell r="O1421">
            <v>43.396908112592705</v>
          </cell>
          <cell r="P1421">
            <v>41.717828307341193</v>
          </cell>
          <cell r="Q1421">
            <v>0</v>
          </cell>
          <cell r="R1421">
            <v>161.83016802132266</v>
          </cell>
        </row>
        <row r="1422">
          <cell r="B1422">
            <v>36696</v>
          </cell>
          <cell r="C1422">
            <v>345.70169509679999</v>
          </cell>
          <cell r="D1422">
            <v>-214.58080944960003</v>
          </cell>
          <cell r="E1422">
            <v>35</v>
          </cell>
          <cell r="F1422">
            <v>-179.58080944960003</v>
          </cell>
          <cell r="G1422">
            <v>6.4822868872000043</v>
          </cell>
          <cell r="H1422">
            <v>-69.791293770799996</v>
          </cell>
          <cell r="L1422">
            <v>58.752260688567169</v>
          </cell>
          <cell r="M1422">
            <v>13.22929179846879</v>
          </cell>
          <cell r="N1422">
            <v>18.129291798468792</v>
          </cell>
          <cell r="O1422">
            <v>43.403390399479903</v>
          </cell>
          <cell r="P1422">
            <v>41.648037013570395</v>
          </cell>
          <cell r="Q1422">
            <v>0</v>
          </cell>
          <cell r="R1422">
            <v>161.93297990008625</v>
          </cell>
        </row>
        <row r="1423">
          <cell r="B1423">
            <v>36697</v>
          </cell>
          <cell r="C1423">
            <v>596.46834800840008</v>
          </cell>
          <cell r="D1423">
            <v>238.2657661364</v>
          </cell>
          <cell r="E1423">
            <v>-35</v>
          </cell>
          <cell r="F1423">
            <v>273.26576613639998</v>
          </cell>
          <cell r="G1423">
            <v>50.849431887199998</v>
          </cell>
          <cell r="H1423">
            <v>123.0460652572</v>
          </cell>
          <cell r="L1423">
            <v>59.34872903657557</v>
          </cell>
          <cell r="M1423">
            <v>13.46755756460519</v>
          </cell>
          <cell r="N1423">
            <v>18.402557564605193</v>
          </cell>
          <cell r="O1423">
            <v>43.454239831367104</v>
          </cell>
          <cell r="P1423">
            <v>41.771083078827594</v>
          </cell>
          <cell r="Q1423">
            <v>0</v>
          </cell>
          <cell r="R1423">
            <v>162.97660951137547</v>
          </cell>
        </row>
        <row r="1424">
          <cell r="B1424">
            <v>36698</v>
          </cell>
          <cell r="C1424">
            <v>443.75308554679998</v>
          </cell>
          <cell r="D1424">
            <v>-249.325608042</v>
          </cell>
          <cell r="E1424">
            <v>35</v>
          </cell>
          <cell r="F1424">
            <v>-214.325608042</v>
          </cell>
          <cell r="G1424">
            <v>11.543690788799999</v>
          </cell>
          <cell r="H1424">
            <v>115.7485572476</v>
          </cell>
          <cell r="L1424">
            <v>59.792482122122372</v>
          </cell>
          <cell r="M1424">
            <v>13.218231956563191</v>
          </cell>
          <cell r="N1424">
            <v>18.188231956563193</v>
          </cell>
          <cell r="O1424">
            <v>43.465783522155903</v>
          </cell>
          <cell r="P1424">
            <v>41.886831636075193</v>
          </cell>
          <cell r="Q1424">
            <v>0</v>
          </cell>
          <cell r="R1424">
            <v>163.33332923691665</v>
          </cell>
        </row>
        <row r="1425">
          <cell r="B1425">
            <v>36699</v>
          </cell>
          <cell r="C1425">
            <v>219.45054728480002</v>
          </cell>
          <cell r="D1425">
            <v>-265.39716264680004</v>
          </cell>
          <cell r="E1425">
            <v>35</v>
          </cell>
          <cell r="F1425">
            <v>-230.39716264680004</v>
          </cell>
          <cell r="G1425">
            <v>-9.8590199591999994</v>
          </cell>
          <cell r="H1425">
            <v>75.956552240000008</v>
          </cell>
          <cell r="L1425">
            <v>60.011932669407173</v>
          </cell>
          <cell r="M1425">
            <v>12.952834793916391</v>
          </cell>
          <cell r="N1425">
            <v>17.957834793916394</v>
          </cell>
          <cell r="O1425">
            <v>43.455924502196702</v>
          </cell>
          <cell r="P1425">
            <v>41.962788188315194</v>
          </cell>
          <cell r="Q1425">
            <v>0</v>
          </cell>
          <cell r="R1425">
            <v>163.38848015383545</v>
          </cell>
        </row>
        <row r="1426">
          <cell r="B1426">
            <v>36700</v>
          </cell>
          <cell r="C1426">
            <v>405.54055090120005</v>
          </cell>
          <cell r="D1426">
            <v>172.41782421319999</v>
          </cell>
          <cell r="E1426">
            <v>-35</v>
          </cell>
          <cell r="F1426">
            <v>207.41782421319999</v>
          </cell>
          <cell r="G1426">
            <v>66.77475238208001</v>
          </cell>
          <cell r="H1426">
            <v>190.5977055484</v>
          </cell>
          <cell r="L1426">
            <v>60.417473220308374</v>
          </cell>
          <cell r="M1426">
            <v>13.125252618129592</v>
          </cell>
          <cell r="N1426">
            <v>18.165252618129593</v>
          </cell>
          <cell r="O1426">
            <v>43.522699254578782</v>
          </cell>
          <cell r="P1426">
            <v>42.153385893863593</v>
          </cell>
          <cell r="Q1426">
            <v>0</v>
          </cell>
          <cell r="R1426">
            <v>164.25881098688035</v>
          </cell>
        </row>
        <row r="1427">
          <cell r="B1427">
            <v>36701</v>
          </cell>
          <cell r="C1427">
            <v>451.29904956839999</v>
          </cell>
          <cell r="D1427">
            <v>191.7086588592</v>
          </cell>
          <cell r="E1427">
            <v>-35</v>
          </cell>
          <cell r="F1427">
            <v>226.7086588592</v>
          </cell>
          <cell r="G1427">
            <v>54.725345674400003</v>
          </cell>
          <cell r="H1427">
            <v>190.82841470239998</v>
          </cell>
          <cell r="L1427">
            <v>60.868772269876771</v>
          </cell>
          <cell r="M1427">
            <v>13.316961276988792</v>
          </cell>
          <cell r="N1427">
            <v>18.391961276988791</v>
          </cell>
          <cell r="O1427">
            <v>43.577424600253181</v>
          </cell>
          <cell r="P1427">
            <v>42.344214308565995</v>
          </cell>
          <cell r="Q1427">
            <v>0</v>
          </cell>
          <cell r="R1427">
            <v>165.18237245568474</v>
          </cell>
        </row>
        <row r="1428">
          <cell r="B1428">
            <v>36702</v>
          </cell>
          <cell r="C1428">
            <v>442.198460786</v>
          </cell>
          <cell r="D1428">
            <v>126.2014566096</v>
          </cell>
          <cell r="E1428">
            <v>-35</v>
          </cell>
          <cell r="F1428">
            <v>161.2014566096</v>
          </cell>
          <cell r="G1428">
            <v>67.176541247199992</v>
          </cell>
          <cell r="H1428">
            <v>193.19584555960003</v>
          </cell>
          <cell r="L1428">
            <v>61.310970730662774</v>
          </cell>
          <cell r="M1428">
            <v>13.443162733598392</v>
          </cell>
          <cell r="N1428">
            <v>18.553162733598391</v>
          </cell>
          <cell r="O1428">
            <v>43.644601141500381</v>
          </cell>
          <cell r="P1428">
            <v>42.537410154125595</v>
          </cell>
          <cell r="Q1428">
            <v>0</v>
          </cell>
          <cell r="R1428">
            <v>166.04614475988711</v>
          </cell>
        </row>
        <row r="1429">
          <cell r="B1429">
            <v>36703</v>
          </cell>
          <cell r="C1429">
            <v>522.23679036600004</v>
          </cell>
          <cell r="D1429">
            <v>-81.656843029599997</v>
          </cell>
          <cell r="E1429">
            <v>35</v>
          </cell>
          <cell r="F1429">
            <v>-46.656843029599997</v>
          </cell>
          <cell r="G1429">
            <v>36.027256085600001</v>
          </cell>
          <cell r="H1429">
            <v>138.0137652944</v>
          </cell>
          <cell r="L1429">
            <v>61.833207521028775</v>
          </cell>
          <cell r="M1429">
            <v>13.361505890568791</v>
          </cell>
          <cell r="N1429">
            <v>18.506505890568793</v>
          </cell>
          <cell r="O1429">
            <v>43.680628397585984</v>
          </cell>
          <cell r="P1429">
            <v>42.675423919419998</v>
          </cell>
          <cell r="Q1429">
            <v>0</v>
          </cell>
          <cell r="R1429">
            <v>166.69576572860353</v>
          </cell>
        </row>
        <row r="1430">
          <cell r="B1430">
            <v>36704</v>
          </cell>
          <cell r="C1430">
            <v>524.74264671560002</v>
          </cell>
          <cell r="D1430">
            <v>-94.700783659600006</v>
          </cell>
          <cell r="E1430">
            <v>35</v>
          </cell>
          <cell r="F1430">
            <v>-59.700783659600006</v>
          </cell>
          <cell r="G1430">
            <v>15.462197035200006</v>
          </cell>
          <cell r="H1430">
            <v>145.66975983560002</v>
          </cell>
          <cell r="L1430">
            <v>62.357950167744377</v>
          </cell>
          <cell r="M1430">
            <v>13.266805106909191</v>
          </cell>
          <cell r="N1430">
            <v>18.446805106909192</v>
          </cell>
          <cell r="O1430">
            <v>43.696090594621182</v>
          </cell>
          <cell r="P1430">
            <v>42.821093679255597</v>
          </cell>
          <cell r="Q1430">
            <v>0</v>
          </cell>
          <cell r="R1430">
            <v>167.32193954853034</v>
          </cell>
        </row>
        <row r="1431">
          <cell r="B1431">
            <v>36705</v>
          </cell>
          <cell r="C1431">
            <v>302.66911381839998</v>
          </cell>
          <cell r="D1431">
            <v>-246.13827234519999</v>
          </cell>
          <cell r="E1431">
            <v>35</v>
          </cell>
          <cell r="F1431">
            <v>-211.13827234519999</v>
          </cell>
          <cell r="G1431">
            <v>4.9844520720000034</v>
          </cell>
          <cell r="H1431">
            <v>-34.705755504800003</v>
          </cell>
          <cell r="L1431">
            <v>62.660619281562781</v>
          </cell>
          <cell r="M1431">
            <v>13.02066683456399</v>
          </cell>
          <cell r="N1431">
            <v>18.235666834563993</v>
          </cell>
          <cell r="O1431">
            <v>43.701075046693184</v>
          </cell>
          <cell r="P1431">
            <v>42.786387923750794</v>
          </cell>
          <cell r="Q1431">
            <v>0</v>
          </cell>
          <cell r="R1431">
            <v>167.38374908657076</v>
          </cell>
        </row>
        <row r="1432">
          <cell r="B1432">
            <v>36706</v>
          </cell>
          <cell r="C1432">
            <v>310.00211554399999</v>
          </cell>
          <cell r="D1432">
            <v>-128.2174996784</v>
          </cell>
          <cell r="E1432">
            <v>35</v>
          </cell>
          <cell r="F1432">
            <v>-93.217499678400003</v>
          </cell>
          <cell r="G1432">
            <v>-7.5164347032000034</v>
          </cell>
          <cell r="H1432">
            <v>-2.1296229600000001E-2</v>
          </cell>
          <cell r="L1432">
            <v>62.970621397106783</v>
          </cell>
          <cell r="M1432">
            <v>12.89244933488559</v>
          </cell>
          <cell r="N1432">
            <v>18.142449334885594</v>
          </cell>
          <cell r="O1432">
            <v>43.693558611989985</v>
          </cell>
          <cell r="P1432">
            <v>42.786366627521197</v>
          </cell>
          <cell r="Q1432">
            <v>0</v>
          </cell>
          <cell r="R1432">
            <v>167.59299597150357</v>
          </cell>
        </row>
        <row r="1433">
          <cell r="B1433">
            <v>36707</v>
          </cell>
          <cell r="C1433">
            <v>408.39069629600004</v>
          </cell>
          <cell r="D1433">
            <v>-93.806342016400009</v>
          </cell>
          <cell r="E1433">
            <v>35</v>
          </cell>
          <cell r="F1433">
            <v>-58.806342016400009</v>
          </cell>
          <cell r="G1433">
            <v>11.004896179919996</v>
          </cell>
          <cell r="H1433">
            <v>107.474972048</v>
          </cell>
          <cell r="J1433">
            <v>295.24650716896684</v>
          </cell>
          <cell r="L1433">
            <v>63.379012093402785</v>
          </cell>
          <cell r="M1433">
            <v>12.79864299286919</v>
          </cell>
          <cell r="N1433">
            <v>18.083642992869194</v>
          </cell>
          <cell r="O1433">
            <v>43.704563508169905</v>
          </cell>
          <cell r="P1433">
            <v>42.8938415995692</v>
          </cell>
          <cell r="Q1433">
            <v>0</v>
          </cell>
          <cell r="R1433">
            <v>168.06106019401108</v>
          </cell>
        </row>
        <row r="1434">
          <cell r="B1434">
            <v>36708</v>
          </cell>
          <cell r="C1434">
            <v>546.21279552400006</v>
          </cell>
          <cell r="D1434">
            <v>-141.68736490040001</v>
          </cell>
          <cell r="E1434">
            <v>35</v>
          </cell>
          <cell r="F1434">
            <v>-106.68736490040001</v>
          </cell>
          <cell r="G1434">
            <v>-3.7186070911999991</v>
          </cell>
          <cell r="H1434">
            <v>133.9319879544</v>
          </cell>
          <cell r="L1434">
            <v>63.925224888926785</v>
          </cell>
          <cell r="M1434">
            <v>12.65695562796879</v>
          </cell>
          <cell r="N1434">
            <v>17.976955627968795</v>
          </cell>
          <cell r="O1434">
            <v>43.700844901078703</v>
          </cell>
          <cell r="P1434">
            <v>43.027773587523598</v>
          </cell>
          <cell r="Q1434">
            <v>0</v>
          </cell>
          <cell r="R1434">
            <v>168.63079900549789</v>
          </cell>
        </row>
        <row r="1435">
          <cell r="B1435">
            <v>36709</v>
          </cell>
          <cell r="C1435">
            <v>553.06308271199998</v>
          </cell>
          <cell r="D1435">
            <v>-133.17242243200002</v>
          </cell>
          <cell r="E1435">
            <v>35</v>
          </cell>
          <cell r="F1435">
            <v>-98.172422432000019</v>
          </cell>
          <cell r="G1435">
            <v>5.7298201079999984</v>
          </cell>
          <cell r="H1435">
            <v>122.67693061080001</v>
          </cell>
          <cell r="L1435">
            <v>64.478287971638778</v>
          </cell>
          <cell r="M1435">
            <v>12.523783205536789</v>
          </cell>
          <cell r="N1435">
            <v>17.878783205536795</v>
          </cell>
          <cell r="O1435">
            <v>43.706574721186705</v>
          </cell>
          <cell r="P1435">
            <v>43.150450518134399</v>
          </cell>
          <cell r="Q1435">
            <v>0</v>
          </cell>
          <cell r="R1435">
            <v>169.21409641649666</v>
          </cell>
        </row>
        <row r="1436">
          <cell r="B1436">
            <v>36710</v>
          </cell>
          <cell r="C1436">
            <v>595.02730313879999</v>
          </cell>
          <cell r="D1436">
            <v>-190.2711633612</v>
          </cell>
          <cell r="E1436">
            <v>35</v>
          </cell>
          <cell r="F1436">
            <v>-155.2711633612</v>
          </cell>
          <cell r="G1436">
            <v>205.24631839360001</v>
          </cell>
          <cell r="H1436">
            <v>98.349537664400003</v>
          </cell>
          <cell r="L1436">
            <v>65.073315274777585</v>
          </cell>
          <cell r="M1436">
            <v>12.33351204217559</v>
          </cell>
          <cell r="N1436">
            <v>17.723512042175596</v>
          </cell>
          <cell r="O1436">
            <v>43.911821039580303</v>
          </cell>
          <cell r="P1436">
            <v>43.248800055798796</v>
          </cell>
          <cell r="Q1436">
            <v>0</v>
          </cell>
          <cell r="R1436">
            <v>169.95744841233227</v>
          </cell>
        </row>
        <row r="1437">
          <cell r="B1437">
            <v>36711</v>
          </cell>
          <cell r="C1437">
            <v>549.59534665880005</v>
          </cell>
          <cell r="D1437">
            <v>-107.89379789680001</v>
          </cell>
          <cell r="E1437">
            <v>35</v>
          </cell>
          <cell r="F1437">
            <v>-72.89379789680001</v>
          </cell>
          <cell r="G1437">
            <v>231.81478048079987</v>
          </cell>
          <cell r="H1437">
            <v>85.497263100800012</v>
          </cell>
          <cell r="L1437">
            <v>65.62291062143639</v>
          </cell>
          <cell r="M1437">
            <v>12.22561824427879</v>
          </cell>
          <cell r="N1437">
            <v>17.650618244278796</v>
          </cell>
          <cell r="O1437">
            <v>44.1436358200611</v>
          </cell>
          <cell r="P1437">
            <v>43.334297318899594</v>
          </cell>
          <cell r="Q1437">
            <v>0</v>
          </cell>
          <cell r="R1437">
            <v>170.75146200467586</v>
          </cell>
        </row>
        <row r="1438">
          <cell r="B1438">
            <v>36712</v>
          </cell>
          <cell r="C1438">
            <v>555.55829094679996</v>
          </cell>
          <cell r="D1438">
            <v>-13.459217107200001</v>
          </cell>
          <cell r="E1438">
            <v>35</v>
          </cell>
          <cell r="F1438">
            <v>21.540782892799999</v>
          </cell>
          <cell r="G1438">
            <v>206.87631936320008</v>
          </cell>
          <cell r="H1438">
            <v>3.5493716000000002E-3</v>
          </cell>
          <cell r="L1438">
            <v>66.178468912383195</v>
          </cell>
          <cell r="M1438">
            <v>12.212159027171589</v>
          </cell>
          <cell r="N1438">
            <v>17.672159027171595</v>
          </cell>
          <cell r="O1438">
            <v>44.350512139424296</v>
          </cell>
          <cell r="P1438">
            <v>43.334300868271193</v>
          </cell>
          <cell r="Q1438">
            <v>0</v>
          </cell>
          <cell r="R1438">
            <v>171.53544094725027</v>
          </cell>
        </row>
        <row r="1439">
          <cell r="B1439">
            <v>36713</v>
          </cell>
          <cell r="C1439">
            <v>524.48354258879999</v>
          </cell>
          <cell r="D1439">
            <v>-156.03037553600001</v>
          </cell>
          <cell r="E1439">
            <v>35</v>
          </cell>
          <cell r="F1439">
            <v>-121.03037553600001</v>
          </cell>
          <cell r="G1439">
            <v>214.35200718959999</v>
          </cell>
          <cell r="H1439">
            <v>42.340453816400007</v>
          </cell>
          <cell r="L1439">
            <v>66.702952454971992</v>
          </cell>
          <cell r="M1439">
            <v>12.056128651635589</v>
          </cell>
          <cell r="N1439">
            <v>17.551128651635594</v>
          </cell>
          <cell r="O1439">
            <v>44.5648641466139</v>
          </cell>
          <cell r="P1439">
            <v>43.376641322087593</v>
          </cell>
          <cell r="Q1439">
            <v>0</v>
          </cell>
          <cell r="R1439">
            <v>172.19558657530911</v>
          </cell>
        </row>
        <row r="1440">
          <cell r="B1440">
            <v>36714</v>
          </cell>
          <cell r="C1440">
            <v>506.31785874000002</v>
          </cell>
          <cell r="D1440">
            <v>87.342936332800008</v>
          </cell>
          <cell r="E1440">
            <v>-35</v>
          </cell>
          <cell r="F1440">
            <v>122.34293633280001</v>
          </cell>
          <cell r="G1440">
            <v>134.06735530799995</v>
          </cell>
          <cell r="H1440">
            <v>58.305527273200006</v>
          </cell>
          <cell r="L1440">
            <v>67.209270313711997</v>
          </cell>
          <cell r="M1440">
            <v>12.143471587968389</v>
          </cell>
          <cell r="N1440">
            <v>17.673471587968393</v>
          </cell>
          <cell r="O1440">
            <v>44.698931501921898</v>
          </cell>
          <cell r="P1440">
            <v>43.434946849360792</v>
          </cell>
          <cell r="Q1440">
            <v>0</v>
          </cell>
          <cell r="R1440">
            <v>173.01662025296307</v>
          </cell>
        </row>
        <row r="1441">
          <cell r="B1441">
            <v>36715</v>
          </cell>
          <cell r="C1441">
            <v>521.72568085559999</v>
          </cell>
          <cell r="D1441">
            <v>26.808403694799999</v>
          </cell>
          <cell r="E1441">
            <v>-35</v>
          </cell>
          <cell r="F1441">
            <v>61.808403694799999</v>
          </cell>
          <cell r="G1441">
            <v>176.8723491536</v>
          </cell>
          <cell r="H1441">
            <v>63.029740872799998</v>
          </cell>
          <cell r="L1441">
            <v>67.730995994567593</v>
          </cell>
          <cell r="M1441">
            <v>12.170279991663188</v>
          </cell>
          <cell r="N1441">
            <v>17.735279991663194</v>
          </cell>
          <cell r="O1441">
            <v>44.875803851075496</v>
          </cell>
          <cell r="P1441">
            <v>43.497976590233591</v>
          </cell>
          <cell r="Q1441">
            <v>0</v>
          </cell>
          <cell r="R1441">
            <v>173.84005642753988</v>
          </cell>
        </row>
        <row r="1442">
          <cell r="B1442">
            <v>36716</v>
          </cell>
          <cell r="C1442">
            <v>513.98095202440004</v>
          </cell>
          <cell r="D1442">
            <v>-107.25846038040001</v>
          </cell>
          <cell r="E1442">
            <v>35</v>
          </cell>
          <cell r="F1442">
            <v>-72.25846038040001</v>
          </cell>
          <cell r="G1442">
            <v>186.97243825359993</v>
          </cell>
          <cell r="H1442">
            <v>62.532828848800001</v>
          </cell>
          <cell r="L1442">
            <v>68.24497694659199</v>
          </cell>
          <cell r="M1442">
            <v>12.063021531282788</v>
          </cell>
          <cell r="N1442">
            <v>17.663021531282794</v>
          </cell>
          <cell r="O1442">
            <v>45.062776289329094</v>
          </cell>
          <cell r="P1442">
            <v>43.560509419082393</v>
          </cell>
          <cell r="Q1442">
            <v>0</v>
          </cell>
          <cell r="R1442">
            <v>174.53128418628626</v>
          </cell>
        </row>
        <row r="1443">
          <cell r="B1443">
            <v>36717</v>
          </cell>
          <cell r="C1443">
            <v>421.69374105279996</v>
          </cell>
          <cell r="D1443">
            <v>-205.02590110239998</v>
          </cell>
          <cell r="E1443">
            <v>35</v>
          </cell>
          <cell r="F1443">
            <v>-170.02590110239998</v>
          </cell>
          <cell r="G1443">
            <v>170.41251789440008</v>
          </cell>
          <cell r="H1443">
            <v>0.1</v>
          </cell>
          <cell r="L1443">
            <v>68.666670687644796</v>
          </cell>
          <cell r="M1443">
            <v>11.857995630180387</v>
          </cell>
          <cell r="N1443">
            <v>17.492995630180395</v>
          </cell>
          <cell r="O1443">
            <v>45.233188807223492</v>
          </cell>
          <cell r="P1443">
            <v>43.560609419082397</v>
          </cell>
          <cell r="Q1443">
            <v>0</v>
          </cell>
          <cell r="R1443">
            <v>174.95346454413107</v>
          </cell>
        </row>
        <row r="1444">
          <cell r="B1444">
            <v>36718</v>
          </cell>
          <cell r="C1444">
            <v>519.26241696520003</v>
          </cell>
          <cell r="D1444">
            <v>-92.965140947199998</v>
          </cell>
          <cell r="E1444">
            <v>35</v>
          </cell>
          <cell r="F1444">
            <v>-57.965140947199998</v>
          </cell>
          <cell r="G1444">
            <v>175.75471793759993</v>
          </cell>
          <cell r="H1444">
            <v>36.860224066000001</v>
          </cell>
          <cell r="L1444">
            <v>69.185933104610001</v>
          </cell>
          <cell r="M1444">
            <v>11.765030489233187</v>
          </cell>
          <cell r="N1444">
            <v>17.435030489233196</v>
          </cell>
          <cell r="O1444">
            <v>45.408943525161092</v>
          </cell>
          <cell r="P1444">
            <v>43.597469643148393</v>
          </cell>
          <cell r="Q1444">
            <v>0</v>
          </cell>
          <cell r="R1444">
            <v>175.62737676215269</v>
          </cell>
        </row>
        <row r="1445">
          <cell r="B1445">
            <v>36719</v>
          </cell>
          <cell r="C1445">
            <v>396.20925296479999</v>
          </cell>
          <cell r="D1445">
            <v>-88.883363607199996</v>
          </cell>
          <cell r="E1445">
            <v>35</v>
          </cell>
          <cell r="F1445">
            <v>-53.883363607199996</v>
          </cell>
          <cell r="G1445">
            <v>210.59335083360003</v>
          </cell>
          <cell r="H1445">
            <v>20.4940716184</v>
          </cell>
          <cell r="L1445">
            <v>69.582142357574796</v>
          </cell>
          <cell r="M1445">
            <v>11.676147125625986</v>
          </cell>
          <cell r="N1445">
            <v>17.381147125625997</v>
          </cell>
          <cell r="O1445">
            <v>45.61953687599469</v>
          </cell>
          <cell r="P1445">
            <v>43.617963714766795</v>
          </cell>
          <cell r="Q1445">
            <v>0</v>
          </cell>
          <cell r="R1445">
            <v>176.20079007396228</v>
          </cell>
        </row>
        <row r="1446">
          <cell r="B1446">
            <v>36720</v>
          </cell>
          <cell r="C1446">
            <v>304.78098992039997</v>
          </cell>
          <cell r="D1446">
            <v>-227.57860824880001</v>
          </cell>
          <cell r="E1446">
            <v>35</v>
          </cell>
          <cell r="F1446">
            <v>-192.57860824880001</v>
          </cell>
          <cell r="G1446">
            <v>164.43802015920005</v>
          </cell>
          <cell r="H1446">
            <v>0</v>
          </cell>
          <cell r="L1446">
            <v>69.886923347495198</v>
          </cell>
          <cell r="M1446">
            <v>11.448568517377186</v>
          </cell>
          <cell r="N1446">
            <v>17.188568517377195</v>
          </cell>
          <cell r="O1446">
            <v>45.783974896153893</v>
          </cell>
          <cell r="P1446">
            <v>43.617963714766795</v>
          </cell>
          <cell r="Q1446">
            <v>0</v>
          </cell>
          <cell r="R1446">
            <v>176.47743047579308</v>
          </cell>
        </row>
        <row r="1447">
          <cell r="B1447">
            <v>36721</v>
          </cell>
          <cell r="C1447">
            <v>304.57867573920004</v>
          </cell>
          <cell r="D1447">
            <v>-211.85844143239999</v>
          </cell>
          <cell r="E1447">
            <v>35</v>
          </cell>
          <cell r="F1447">
            <v>-176.85844143239999</v>
          </cell>
          <cell r="G1447">
            <v>178.84264852159993</v>
          </cell>
          <cell r="H1447">
            <v>0</v>
          </cell>
          <cell r="L1447">
            <v>70.191502023234392</v>
          </cell>
          <cell r="M1447">
            <v>11.236710075944787</v>
          </cell>
          <cell r="N1447">
            <v>17.011710075944794</v>
          </cell>
          <cell r="O1447">
            <v>45.962817544675495</v>
          </cell>
          <cell r="P1447">
            <v>43.617963714766795</v>
          </cell>
          <cell r="Q1447">
            <v>0</v>
          </cell>
          <cell r="R1447">
            <v>176.78399335862147</v>
          </cell>
        </row>
        <row r="1448">
          <cell r="B1448">
            <v>36722</v>
          </cell>
          <cell r="C1448">
            <v>250.79859725600002</v>
          </cell>
          <cell r="D1448">
            <v>-282.49803501560001</v>
          </cell>
          <cell r="E1448">
            <v>35</v>
          </cell>
          <cell r="F1448">
            <v>-247.49803501560001</v>
          </cell>
          <cell r="G1448">
            <v>178.40280548799996</v>
          </cell>
          <cell r="H1448">
            <v>0</v>
          </cell>
          <cell r="L1448">
            <v>70.442300620490386</v>
          </cell>
          <cell r="M1448">
            <v>10.954212040929187</v>
          </cell>
          <cell r="N1448">
            <v>16.764212040929195</v>
          </cell>
          <cell r="O1448">
            <v>46.141220350163493</v>
          </cell>
          <cell r="P1448">
            <v>43.617963714766795</v>
          </cell>
          <cell r="Q1448">
            <v>0</v>
          </cell>
          <cell r="R1448">
            <v>176.96569672634988</v>
          </cell>
        </row>
        <row r="1449">
          <cell r="B1449">
            <v>36723</v>
          </cell>
          <cell r="C1449">
            <v>208.8166299712</v>
          </cell>
          <cell r="D1449">
            <v>-79.399442692000008</v>
          </cell>
          <cell r="E1449">
            <v>35</v>
          </cell>
          <cell r="F1449">
            <v>-44.399442692000008</v>
          </cell>
          <cell r="G1449">
            <v>166.763990632</v>
          </cell>
          <cell r="H1449">
            <v>53.801374712799998</v>
          </cell>
          <cell r="L1449">
            <v>70.651117250461581</v>
          </cell>
          <cell r="M1449">
            <v>10.874812598237186</v>
          </cell>
          <cell r="N1449">
            <v>16.719812598237194</v>
          </cell>
          <cell r="O1449">
            <v>46.307984340795493</v>
          </cell>
          <cell r="P1449">
            <v>43.671765089479592</v>
          </cell>
          <cell r="Q1449">
            <v>0</v>
          </cell>
          <cell r="R1449">
            <v>177.35067927897387</v>
          </cell>
        </row>
        <row r="1450">
          <cell r="B1450">
            <v>36724</v>
          </cell>
          <cell r="C1450">
            <v>273.08510153240002</v>
          </cell>
          <cell r="D1450">
            <v>-98.764814141599999</v>
          </cell>
          <cell r="E1450">
            <v>35</v>
          </cell>
          <cell r="F1450">
            <v>-63.764814141599999</v>
          </cell>
          <cell r="G1450">
            <v>205.83718380639993</v>
          </cell>
          <cell r="H1450">
            <v>45.996306564400008</v>
          </cell>
          <cell r="L1450">
            <v>70.924202351993983</v>
          </cell>
          <cell r="M1450">
            <v>10.776047784095587</v>
          </cell>
          <cell r="N1450">
            <v>16.656047784095595</v>
          </cell>
          <cell r="O1450">
            <v>46.513821524601894</v>
          </cell>
          <cell r="P1450">
            <v>43.71776139604399</v>
          </cell>
          <cell r="Q1450">
            <v>0</v>
          </cell>
          <cell r="R1450">
            <v>177.81183305673545</v>
          </cell>
        </row>
        <row r="1451">
          <cell r="B1451">
            <v>36725</v>
          </cell>
          <cell r="C1451">
            <v>327.75962165879997</v>
          </cell>
          <cell r="D1451">
            <v>162.10335034360003</v>
          </cell>
          <cell r="E1451">
            <v>-35</v>
          </cell>
          <cell r="F1451">
            <v>197.10335034360003</v>
          </cell>
          <cell r="G1451">
            <v>212.266957252</v>
          </cell>
          <cell r="H1451">
            <v>3.5493716000000002E-3</v>
          </cell>
          <cell r="L1451">
            <v>71.251961973652783</v>
          </cell>
          <cell r="M1451">
            <v>10.938151134439186</v>
          </cell>
          <cell r="N1451">
            <v>16.853151134439194</v>
          </cell>
          <cell r="O1451">
            <v>46.726088481853893</v>
          </cell>
          <cell r="P1451">
            <v>43.717764945415588</v>
          </cell>
          <cell r="Q1451">
            <v>0</v>
          </cell>
          <cell r="R1451">
            <v>178.54896653536144</v>
          </cell>
        </row>
        <row r="1452">
          <cell r="B1452">
            <v>36726</v>
          </cell>
          <cell r="C1452">
            <v>256.87512143520001</v>
          </cell>
          <cell r="D1452">
            <v>-187.27904310239998</v>
          </cell>
          <cell r="E1452">
            <v>35</v>
          </cell>
          <cell r="F1452">
            <v>-152.27904310239998</v>
          </cell>
          <cell r="G1452">
            <v>190.24975712959997</v>
          </cell>
          <cell r="H1452">
            <v>0</v>
          </cell>
          <cell r="L1452">
            <v>71.508837095087983</v>
          </cell>
          <cell r="M1452">
            <v>10.750872091336786</v>
          </cell>
          <cell r="N1452">
            <v>16.700872091336795</v>
          </cell>
          <cell r="O1452">
            <v>46.916338238983492</v>
          </cell>
          <cell r="P1452">
            <v>43.717764945415588</v>
          </cell>
          <cell r="Q1452">
            <v>0</v>
          </cell>
          <cell r="R1452">
            <v>178.84381237082385</v>
          </cell>
        </row>
        <row r="1453">
          <cell r="B1453">
            <v>36727</v>
          </cell>
          <cell r="C1453">
            <v>221.82152751360002</v>
          </cell>
          <cell r="D1453">
            <v>-187.92147936200001</v>
          </cell>
          <cell r="E1453">
            <v>35</v>
          </cell>
          <cell r="F1453">
            <v>-152.92147936200001</v>
          </cell>
          <cell r="G1453">
            <v>206.35694497279997</v>
          </cell>
          <cell r="H1453">
            <v>0</v>
          </cell>
          <cell r="L1453">
            <v>71.730658622601581</v>
          </cell>
          <cell r="M1453">
            <v>10.562950611974786</v>
          </cell>
          <cell r="N1453">
            <v>16.547950611974795</v>
          </cell>
          <cell r="O1453">
            <v>47.122695183956289</v>
          </cell>
          <cell r="P1453">
            <v>43.717764945415588</v>
          </cell>
          <cell r="Q1453">
            <v>0</v>
          </cell>
          <cell r="R1453">
            <v>179.11906936394826</v>
          </cell>
        </row>
        <row r="1454">
          <cell r="B1454">
            <v>36728</v>
          </cell>
          <cell r="C1454">
            <v>230.44295113000001</v>
          </cell>
          <cell r="D1454">
            <v>-220.15332286160003</v>
          </cell>
          <cell r="E1454">
            <v>35</v>
          </cell>
          <cell r="F1454">
            <v>-185.15332286160003</v>
          </cell>
          <cell r="G1454">
            <v>224.50247602079997</v>
          </cell>
          <cell r="H1454">
            <v>66.305810859600001</v>
          </cell>
          <cell r="L1454">
            <v>71.961101573731582</v>
          </cell>
          <cell r="M1454">
            <v>10.342797289113186</v>
          </cell>
          <cell r="N1454">
            <v>16.362797289113196</v>
          </cell>
          <cell r="O1454">
            <v>47.347197659977091</v>
          </cell>
          <cell r="P1454">
            <v>43.784070756275192</v>
          </cell>
          <cell r="Q1454">
            <v>0</v>
          </cell>
          <cell r="R1454">
            <v>179.45516727909705</v>
          </cell>
        </row>
        <row r="1455">
          <cell r="B1455">
            <v>36729</v>
          </cell>
          <cell r="C1455">
            <v>283.56639586720001</v>
          </cell>
          <cell r="D1455">
            <v>-13.210761095200001</v>
          </cell>
          <cell r="E1455">
            <v>35</v>
          </cell>
          <cell r="F1455">
            <v>21.789238904800001</v>
          </cell>
          <cell r="G1455">
            <v>177.16110168399996</v>
          </cell>
          <cell r="H1455">
            <v>59.853053290799998</v>
          </cell>
          <cell r="L1455">
            <v>72.24466796959878</v>
          </cell>
          <cell r="M1455">
            <v>10.329586528017986</v>
          </cell>
          <cell r="N1455">
            <v>16.384586528017998</v>
          </cell>
          <cell r="O1455">
            <v>47.524358761661091</v>
          </cell>
          <cell r="P1455">
            <v>43.843923809565993</v>
          </cell>
          <cell r="Q1455">
            <v>0</v>
          </cell>
          <cell r="R1455">
            <v>179.99753706884388</v>
          </cell>
        </row>
        <row r="1456">
          <cell r="B1456">
            <v>36730</v>
          </cell>
          <cell r="C1456">
            <v>229.63014503360003</v>
          </cell>
          <cell r="D1456">
            <v>-82.302828660800003</v>
          </cell>
          <cell r="E1456">
            <v>35</v>
          </cell>
          <cell r="F1456">
            <v>-47.302828660800003</v>
          </cell>
          <cell r="G1456">
            <v>221.91910066879993</v>
          </cell>
          <cell r="H1456">
            <v>60.410304632000006</v>
          </cell>
          <cell r="L1456">
            <v>72.474298114632376</v>
          </cell>
          <cell r="M1456">
            <v>10.247283699357185</v>
          </cell>
          <cell r="N1456">
            <v>16.337283699357197</v>
          </cell>
          <cell r="O1456">
            <v>47.74627786232989</v>
          </cell>
          <cell r="P1456">
            <v>43.904334114197994</v>
          </cell>
          <cell r="Q1456">
            <v>0</v>
          </cell>
          <cell r="R1456">
            <v>180.46219379051746</v>
          </cell>
        </row>
        <row r="1457">
          <cell r="B1457">
            <v>36731</v>
          </cell>
          <cell r="C1457">
            <v>149.58826608200002</v>
          </cell>
          <cell r="D1457">
            <v>135.39787842519999</v>
          </cell>
          <cell r="E1457">
            <v>-35</v>
          </cell>
          <cell r="F1457">
            <v>170.39787842519999</v>
          </cell>
          <cell r="G1457">
            <v>210.24834373919992</v>
          </cell>
          <cell r="H1457">
            <v>41.889683623200007</v>
          </cell>
          <cell r="L1457">
            <v>72.623886380714382</v>
          </cell>
          <cell r="M1457">
            <v>10.382681577782385</v>
          </cell>
          <cell r="N1457">
            <v>16.507681577782396</v>
          </cell>
          <cell r="O1457">
            <v>47.956526206069093</v>
          </cell>
          <cell r="P1457">
            <v>43.94622379782119</v>
          </cell>
          <cell r="Q1457">
            <v>0</v>
          </cell>
          <cell r="R1457">
            <v>181.03431796238704</v>
          </cell>
        </row>
        <row r="1458">
          <cell r="B1458">
            <v>36732</v>
          </cell>
          <cell r="C1458">
            <v>140.98458932360001</v>
          </cell>
          <cell r="D1458">
            <v>90.583512603599999</v>
          </cell>
          <cell r="E1458">
            <v>-35</v>
          </cell>
          <cell r="F1458">
            <v>125.5835126036</v>
          </cell>
          <cell r="G1458">
            <v>205.79004033999999</v>
          </cell>
          <cell r="H1458">
            <v>1.5368779027999999</v>
          </cell>
          <cell r="L1458">
            <v>72.764870970037975</v>
          </cell>
          <cell r="M1458">
            <v>10.473265090385985</v>
          </cell>
          <cell r="N1458">
            <v>16.633265090385997</v>
          </cell>
          <cell r="O1458">
            <v>48.162316246409091</v>
          </cell>
          <cell r="P1458">
            <v>43.947760675723991</v>
          </cell>
          <cell r="Q1458">
            <v>0</v>
          </cell>
          <cell r="R1458">
            <v>181.50821298255707</v>
          </cell>
        </row>
        <row r="1459">
          <cell r="B1459">
            <v>36733</v>
          </cell>
          <cell r="C1459">
            <v>78.245896922</v>
          </cell>
          <cell r="D1459">
            <v>315.85857868400001</v>
          </cell>
          <cell r="E1459">
            <v>-35</v>
          </cell>
          <cell r="F1459">
            <v>350.85857868400001</v>
          </cell>
          <cell r="G1459">
            <v>183.79104878800001</v>
          </cell>
          <cell r="H1459">
            <v>0</v>
          </cell>
          <cell r="L1459">
            <v>72.843116866959974</v>
          </cell>
          <cell r="M1459">
            <v>10.789123669069985</v>
          </cell>
          <cell r="N1459">
            <v>16.984123669069998</v>
          </cell>
          <cell r="O1459">
            <v>48.346107295197093</v>
          </cell>
          <cell r="P1459">
            <v>43.947760675723991</v>
          </cell>
          <cell r="Q1459">
            <v>0</v>
          </cell>
          <cell r="R1459">
            <v>182.12110850695106</v>
          </cell>
        </row>
        <row r="1460">
          <cell r="B1460">
            <v>36734</v>
          </cell>
          <cell r="C1460">
            <v>40.863915230800004</v>
          </cell>
          <cell r="D1460">
            <v>266.89499746199999</v>
          </cell>
          <cell r="E1460">
            <v>-35</v>
          </cell>
          <cell r="F1460">
            <v>301.89499746199999</v>
          </cell>
          <cell r="G1460">
            <v>156.48217461440004</v>
          </cell>
          <cell r="H1460">
            <v>0</v>
          </cell>
          <cell r="L1460">
            <v>72.883980782190775</v>
          </cell>
          <cell r="M1460">
            <v>11.056018666531985</v>
          </cell>
          <cell r="N1460">
            <v>17.286018666531998</v>
          </cell>
          <cell r="O1460">
            <v>48.502589469811497</v>
          </cell>
          <cell r="P1460">
            <v>43.947760675723991</v>
          </cell>
          <cell r="Q1460">
            <v>0</v>
          </cell>
          <cell r="R1460">
            <v>182.62034959425827</v>
          </cell>
        </row>
        <row r="1461">
          <cell r="B1461">
            <v>36735</v>
          </cell>
          <cell r="C1461">
            <v>172.99637178400002</v>
          </cell>
          <cell r="D1461">
            <v>314.02710293839999</v>
          </cell>
          <cell r="E1461">
            <v>-35</v>
          </cell>
          <cell r="F1461">
            <v>349.02710293839999</v>
          </cell>
          <cell r="G1461">
            <v>215.93587768240002</v>
          </cell>
          <cell r="H1461">
            <v>67.008586436400009</v>
          </cell>
          <cell r="L1461">
            <v>73.056977153974771</v>
          </cell>
          <cell r="M1461">
            <v>11.370045769470385</v>
          </cell>
          <cell r="N1461">
            <v>17.635045769470398</v>
          </cell>
          <cell r="O1461">
            <v>48.718525347493895</v>
          </cell>
          <cell r="P1461">
            <v>44.014769262160392</v>
          </cell>
          <cell r="Q1461">
            <v>0</v>
          </cell>
          <cell r="R1461">
            <v>183.42531753309945</v>
          </cell>
        </row>
        <row r="1462">
          <cell r="B1462">
            <v>36736</v>
          </cell>
          <cell r="C1462">
            <v>186.838921024</v>
          </cell>
          <cell r="D1462">
            <v>227.68863876839998</v>
          </cell>
          <cell r="E1462">
            <v>-35</v>
          </cell>
          <cell r="F1462">
            <v>262.68863876839998</v>
          </cell>
          <cell r="G1462">
            <v>236.24026379760005</v>
          </cell>
          <cell r="H1462">
            <v>51.352308308799998</v>
          </cell>
          <cell r="L1462">
            <v>73.243816074998776</v>
          </cell>
          <cell r="M1462">
            <v>11.597734408238786</v>
          </cell>
          <cell r="N1462">
            <v>17.897734408238797</v>
          </cell>
          <cell r="O1462">
            <v>48.954765611291492</v>
          </cell>
          <cell r="P1462">
            <v>44.066121570469193</v>
          </cell>
          <cell r="Q1462">
            <v>0</v>
          </cell>
          <cell r="R1462">
            <v>184.16243766499827</v>
          </cell>
        </row>
        <row r="1463">
          <cell r="B1463">
            <v>36737</v>
          </cell>
          <cell r="C1463">
            <v>255.88129738719999</v>
          </cell>
          <cell r="D1463">
            <v>224.22445208680003</v>
          </cell>
          <cell r="E1463">
            <v>-35</v>
          </cell>
          <cell r="F1463">
            <v>259.22445208680006</v>
          </cell>
          <cell r="G1463">
            <v>158.14926308719993</v>
          </cell>
          <cell r="H1463">
            <v>42.819618982400009</v>
          </cell>
          <cell r="L1463">
            <v>73.499697372385981</v>
          </cell>
          <cell r="M1463">
            <v>11.821958860325585</v>
          </cell>
          <cell r="N1463">
            <v>18.156958860325599</v>
          </cell>
          <cell r="O1463">
            <v>49.112914874378696</v>
          </cell>
          <cell r="P1463">
            <v>44.108941189451592</v>
          </cell>
          <cell r="Q1463">
            <v>0</v>
          </cell>
          <cell r="R1463">
            <v>184.87851229654189</v>
          </cell>
        </row>
        <row r="1464">
          <cell r="B1464">
            <v>36738</v>
          </cell>
          <cell r="C1464">
            <v>164.5453180044</v>
          </cell>
          <cell r="D1464">
            <v>294.63333651599999</v>
          </cell>
          <cell r="E1464">
            <v>-35</v>
          </cell>
          <cell r="F1464">
            <v>329.63333651599999</v>
          </cell>
          <cell r="G1464">
            <v>180.70878084880007</v>
          </cell>
          <cell r="H1464">
            <v>6.4669550551999997</v>
          </cell>
          <cell r="L1464">
            <v>73.664242690390381</v>
          </cell>
          <cell r="M1464">
            <v>12.116592196841586</v>
          </cell>
          <cell r="N1464">
            <v>18.486592196841599</v>
          </cell>
          <cell r="O1464">
            <v>49.293623655227499</v>
          </cell>
          <cell r="P1464">
            <v>44.115408144506794</v>
          </cell>
          <cell r="Q1464">
            <v>0</v>
          </cell>
          <cell r="R1464">
            <v>185.55986668696627</v>
          </cell>
        </row>
        <row r="1465">
          <cell r="B1465">
            <v>36739</v>
          </cell>
          <cell r="C1465">
            <v>166.74947776800002</v>
          </cell>
          <cell r="D1465">
            <v>313.05102574839998</v>
          </cell>
          <cell r="E1465">
            <v>-35</v>
          </cell>
          <cell r="F1465">
            <v>348.05102574839998</v>
          </cell>
          <cell r="G1465">
            <v>178.3989929672</v>
          </cell>
          <cell r="H1465">
            <v>0</v>
          </cell>
          <cell r="L1465">
            <v>73.830992168158375</v>
          </cell>
          <cell r="M1465">
            <v>12.429643222589986</v>
          </cell>
          <cell r="N1465">
            <v>18.83464322259</v>
          </cell>
          <cell r="O1465">
            <v>49.472022648194702</v>
          </cell>
          <cell r="P1465">
            <v>44.115408144506794</v>
          </cell>
          <cell r="Q1465">
            <v>0</v>
          </cell>
          <cell r="R1465">
            <v>186.25306618344987</v>
          </cell>
        </row>
        <row r="1466">
          <cell r="B1466">
            <v>36740</v>
          </cell>
          <cell r="C1466">
            <v>90.924252277199997</v>
          </cell>
          <cell r="D1466">
            <v>326.648668348</v>
          </cell>
          <cell r="E1466">
            <v>-35</v>
          </cell>
          <cell r="F1466">
            <v>361.648668348</v>
          </cell>
          <cell r="G1466">
            <v>154.85415874959995</v>
          </cell>
          <cell r="H1466">
            <v>0</v>
          </cell>
          <cell r="L1466">
            <v>73.921916420435579</v>
          </cell>
          <cell r="M1466">
            <v>12.756291890937986</v>
          </cell>
          <cell r="N1466">
            <v>19.196291890937999</v>
          </cell>
          <cell r="O1466">
            <v>49.626876806944303</v>
          </cell>
          <cell r="P1466">
            <v>44.115408144506794</v>
          </cell>
          <cell r="Q1466">
            <v>0</v>
          </cell>
          <cell r="R1466">
            <v>186.86049326282469</v>
          </cell>
        </row>
        <row r="1467">
          <cell r="B1467">
            <v>36741</v>
          </cell>
          <cell r="C1467">
            <v>-75.477387074000006</v>
          </cell>
          <cell r="D1467">
            <v>347.77807748279997</v>
          </cell>
          <cell r="E1467">
            <v>-35</v>
          </cell>
          <cell r="F1467">
            <v>382.77807748279997</v>
          </cell>
          <cell r="G1467">
            <v>172.44384503440006</v>
          </cell>
          <cell r="H1467">
            <v>0</v>
          </cell>
          <cell r="L1467">
            <v>73.846439033361577</v>
          </cell>
          <cell r="M1467">
            <v>13.104069968420786</v>
          </cell>
          <cell r="N1467">
            <v>19.5790699684208</v>
          </cell>
          <cell r="O1467">
            <v>49.799320651978704</v>
          </cell>
          <cell r="P1467">
            <v>44.115408144506794</v>
          </cell>
          <cell r="Q1467">
            <v>0</v>
          </cell>
          <cell r="R1467">
            <v>187.34023779826788</v>
          </cell>
        </row>
        <row r="1468">
          <cell r="B1468">
            <v>36742</v>
          </cell>
          <cell r="C1468">
            <v>43.607579477599998</v>
          </cell>
          <cell r="D1468">
            <v>352.01957654479997</v>
          </cell>
          <cell r="E1468">
            <v>-35</v>
          </cell>
          <cell r="F1468">
            <v>387.01957654479997</v>
          </cell>
          <cell r="G1468">
            <v>146.89108402240004</v>
          </cell>
          <cell r="H1468">
            <v>151.92730196639999</v>
          </cell>
          <cell r="L1468">
            <v>73.890046612839171</v>
          </cell>
          <cell r="M1468">
            <v>13.456089544965586</v>
          </cell>
          <cell r="N1468">
            <v>19.966089544965602</v>
          </cell>
          <cell r="O1468">
            <v>49.946211736001104</v>
          </cell>
          <cell r="P1468">
            <v>44.267335446473197</v>
          </cell>
          <cell r="Q1468">
            <v>0</v>
          </cell>
          <cell r="R1468">
            <v>188.06968334027906</v>
          </cell>
        </row>
        <row r="1469">
          <cell r="B1469">
            <v>36743</v>
          </cell>
          <cell r="C1469">
            <v>152.39226964600002</v>
          </cell>
          <cell r="D1469">
            <v>326.59542777400003</v>
          </cell>
          <cell r="E1469">
            <v>-35</v>
          </cell>
          <cell r="F1469">
            <v>361.59542777400003</v>
          </cell>
          <cell r="G1469">
            <v>134.99643990799984</v>
          </cell>
          <cell r="H1469">
            <v>184.514082626</v>
          </cell>
          <cell r="L1469">
            <v>74.042438882485172</v>
          </cell>
          <cell r="M1469">
            <v>13.782684972739586</v>
          </cell>
          <cell r="N1469">
            <v>20.327684972739601</v>
          </cell>
          <cell r="O1469">
            <v>50.081208175909104</v>
          </cell>
          <cell r="P1469">
            <v>44.451849529099199</v>
          </cell>
          <cell r="Q1469">
            <v>0</v>
          </cell>
          <cell r="R1469">
            <v>188.90318156023309</v>
          </cell>
        </row>
        <row r="1470">
          <cell r="B1470">
            <v>36744</v>
          </cell>
          <cell r="C1470">
            <v>153.70198776639998</v>
          </cell>
          <cell r="D1470">
            <v>215.51074480880001</v>
          </cell>
          <cell r="E1470">
            <v>-35</v>
          </cell>
          <cell r="F1470">
            <v>250.51074480880001</v>
          </cell>
          <cell r="G1470">
            <v>153.65547505520004</v>
          </cell>
          <cell r="H1470">
            <v>159.95952989720001</v>
          </cell>
          <cell r="L1470">
            <v>74.196140870251568</v>
          </cell>
          <cell r="M1470">
            <v>13.998195717548386</v>
          </cell>
          <cell r="N1470">
            <v>20.5781957175484</v>
          </cell>
          <cell r="O1470">
            <v>50.234863650964307</v>
          </cell>
          <cell r="P1470">
            <v>44.6118090589964</v>
          </cell>
          <cell r="Q1470">
            <v>0</v>
          </cell>
          <cell r="R1470">
            <v>189.62100929776068</v>
          </cell>
        </row>
        <row r="1471">
          <cell r="B1471">
            <v>36745</v>
          </cell>
          <cell r="C1471">
            <v>40.693545394000004</v>
          </cell>
          <cell r="D1471">
            <v>360.82556748439998</v>
          </cell>
          <cell r="E1471">
            <v>-35</v>
          </cell>
          <cell r="F1471">
            <v>395.82556748439998</v>
          </cell>
          <cell r="G1471">
            <v>144.03071816320005</v>
          </cell>
          <cell r="H1471">
            <v>166.46552804000001</v>
          </cell>
          <cell r="L1471">
            <v>74.236834415645575</v>
          </cell>
          <cell r="M1471">
            <v>14.359021285032785</v>
          </cell>
          <cell r="N1471">
            <v>20.974021285032801</v>
          </cell>
          <cell r="O1471">
            <v>50.378894369127508</v>
          </cell>
          <cell r="P1471">
            <v>44.7782745870364</v>
          </cell>
          <cell r="Q1471">
            <v>0</v>
          </cell>
          <cell r="R1471">
            <v>190.36802465684229</v>
          </cell>
        </row>
        <row r="1472">
          <cell r="B1472">
            <v>36746</v>
          </cell>
          <cell r="C1472">
            <v>29.253920727200004</v>
          </cell>
          <cell r="D1472">
            <v>337.80789265840002</v>
          </cell>
          <cell r="E1472">
            <v>-35</v>
          </cell>
          <cell r="F1472">
            <v>372.80789265840002</v>
          </cell>
          <cell r="G1472">
            <v>164.82136591679989</v>
          </cell>
          <cell r="H1472">
            <v>87.527503656000007</v>
          </cell>
          <cell r="L1472">
            <v>74.266088336372775</v>
          </cell>
          <cell r="M1472">
            <v>14.696829177691185</v>
          </cell>
          <cell r="N1472">
            <v>21.346829177691202</v>
          </cell>
          <cell r="O1472">
            <v>50.543715735044309</v>
          </cell>
          <cell r="P1472">
            <v>44.865802090692398</v>
          </cell>
          <cell r="Q1472">
            <v>0</v>
          </cell>
          <cell r="R1472">
            <v>191.02243533980069</v>
          </cell>
        </row>
        <row r="1473">
          <cell r="B1473">
            <v>36747</v>
          </cell>
          <cell r="C1473">
            <v>14.595016019200001</v>
          </cell>
          <cell r="D1473">
            <v>335.27719070760003</v>
          </cell>
          <cell r="E1473">
            <v>-35</v>
          </cell>
          <cell r="F1473">
            <v>370.27719070760003</v>
          </cell>
          <cell r="G1473">
            <v>150.79780099599998</v>
          </cell>
          <cell r="H1473">
            <v>136.72889277519999</v>
          </cell>
          <cell r="L1473">
            <v>74.280683352391975</v>
          </cell>
          <cell r="M1473">
            <v>15.032106368398786</v>
          </cell>
          <cell r="N1473">
            <v>21.717106368398802</v>
          </cell>
          <cell r="O1473">
            <v>50.694513536040311</v>
          </cell>
          <cell r="P1473">
            <v>45.002530983467601</v>
          </cell>
          <cell r="Q1473">
            <v>0</v>
          </cell>
          <cell r="R1473">
            <v>191.69483424029869</v>
          </cell>
        </row>
        <row r="1474">
          <cell r="B1474">
            <v>36748</v>
          </cell>
          <cell r="C1474">
            <v>8.120962220800001</v>
          </cell>
          <cell r="D1474">
            <v>340.92069155160004</v>
          </cell>
          <cell r="E1474">
            <v>-35</v>
          </cell>
          <cell r="F1474">
            <v>375.92069155160004</v>
          </cell>
          <cell r="G1474">
            <v>142.3987093807998</v>
          </cell>
          <cell r="H1474">
            <v>134.75899153719999</v>
          </cell>
          <cell r="L1474">
            <v>74.288804314612776</v>
          </cell>
          <cell r="M1474">
            <v>15.373027059950386</v>
          </cell>
          <cell r="N1474">
            <v>22.093027059950401</v>
          </cell>
          <cell r="O1474">
            <v>50.836912245421111</v>
          </cell>
          <cell r="P1474">
            <v>45.137289975004798</v>
          </cell>
          <cell r="Q1474">
            <v>0</v>
          </cell>
          <cell r="R1474">
            <v>192.35603359498907</v>
          </cell>
        </row>
        <row r="1475">
          <cell r="B1475">
            <v>36749</v>
          </cell>
          <cell r="C1475">
            <v>7.4820753328000009</v>
          </cell>
          <cell r="D1475">
            <v>319.74514058599999</v>
          </cell>
          <cell r="E1475">
            <v>-35</v>
          </cell>
          <cell r="F1475">
            <v>354.74514058599999</v>
          </cell>
          <cell r="G1475">
            <v>137.94736974399996</v>
          </cell>
          <cell r="H1475">
            <v>139.79909920919999</v>
          </cell>
          <cell r="L1475">
            <v>74.296286389945578</v>
          </cell>
          <cell r="M1475">
            <v>15.692772200536387</v>
          </cell>
          <cell r="N1475">
            <v>22.447772200536402</v>
          </cell>
          <cell r="O1475">
            <v>50.974859615165109</v>
          </cell>
          <cell r="P1475">
            <v>45.277089074213997</v>
          </cell>
          <cell r="Q1475">
            <v>0</v>
          </cell>
          <cell r="R1475">
            <v>192.99600727986109</v>
          </cell>
        </row>
        <row r="1476">
          <cell r="B1476">
            <v>36750</v>
          </cell>
          <cell r="C1476">
            <v>-11.013700074800001</v>
          </cell>
          <cell r="D1476">
            <v>297.84906718560001</v>
          </cell>
          <cell r="E1476">
            <v>-35</v>
          </cell>
          <cell r="F1476">
            <v>332.84906718560001</v>
          </cell>
          <cell r="G1476">
            <v>136.75988998319997</v>
          </cell>
          <cell r="H1476">
            <v>147.77098782280001</v>
          </cell>
          <cell r="L1476">
            <v>74.28527268987078</v>
          </cell>
          <cell r="M1476">
            <v>15.990621267721988</v>
          </cell>
          <cell r="N1476">
            <v>22.780621267722001</v>
          </cell>
          <cell r="O1476">
            <v>51.111619505148312</v>
          </cell>
          <cell r="P1476">
            <v>45.424860062036799</v>
          </cell>
          <cell r="Q1476">
            <v>0</v>
          </cell>
          <cell r="R1476">
            <v>193.6023735247779</v>
          </cell>
        </row>
        <row r="1477">
          <cell r="B1477">
            <v>36751</v>
          </cell>
          <cell r="C1477">
            <v>-65.585288424799998</v>
          </cell>
          <cell r="D1477">
            <v>271.84282147239998</v>
          </cell>
          <cell r="E1477">
            <v>-35</v>
          </cell>
          <cell r="F1477">
            <v>306.84282147239998</v>
          </cell>
          <cell r="G1477">
            <v>132.06094509360003</v>
          </cell>
          <cell r="H1477">
            <v>145.12670598080001</v>
          </cell>
          <cell r="L1477">
            <v>74.219687401445981</v>
          </cell>
          <cell r="M1477">
            <v>16.262464089194388</v>
          </cell>
          <cell r="N1477">
            <v>23.087464089194402</v>
          </cell>
          <cell r="O1477">
            <v>51.243680450241911</v>
          </cell>
          <cell r="P1477">
            <v>45.5699867680176</v>
          </cell>
          <cell r="Q1477">
            <v>0</v>
          </cell>
          <cell r="R1477">
            <v>194.12081870889989</v>
          </cell>
        </row>
        <row r="1478">
          <cell r="B1478">
            <v>36752</v>
          </cell>
          <cell r="C1478">
            <v>-78.274291894800015</v>
          </cell>
          <cell r="D1478">
            <v>309.77140639000004</v>
          </cell>
          <cell r="E1478">
            <v>-35</v>
          </cell>
          <cell r="F1478">
            <v>344.77140639000004</v>
          </cell>
          <cell r="G1478">
            <v>135.22911372959993</v>
          </cell>
          <cell r="H1478">
            <v>100.6140367452</v>
          </cell>
          <cell r="L1478">
            <v>74.141413109551181</v>
          </cell>
          <cell r="M1478">
            <v>16.572235495584387</v>
          </cell>
          <cell r="N1478">
            <v>23.432235495584401</v>
          </cell>
          <cell r="O1478">
            <v>51.378909563971511</v>
          </cell>
          <cell r="P1478">
            <v>45.670600804762799</v>
          </cell>
          <cell r="Q1478">
            <v>0</v>
          </cell>
          <cell r="R1478">
            <v>194.62315897386992</v>
          </cell>
        </row>
        <row r="1479">
          <cell r="B1479">
            <v>36753</v>
          </cell>
          <cell r="C1479">
            <v>-172.97507555440001</v>
          </cell>
          <cell r="D1479">
            <v>305.62574036120003</v>
          </cell>
          <cell r="E1479">
            <v>-35</v>
          </cell>
          <cell r="F1479">
            <v>340.62574036120003</v>
          </cell>
          <cell r="G1479">
            <v>128.74780940327992</v>
          </cell>
          <cell r="H1479">
            <v>3.5493716E-4</v>
          </cell>
          <cell r="L1479">
            <v>73.968438033996776</v>
          </cell>
          <cell r="M1479">
            <v>16.877861235945588</v>
          </cell>
          <cell r="N1479">
            <v>23.772861235945602</v>
          </cell>
          <cell r="O1479">
            <v>51.507657373374791</v>
          </cell>
          <cell r="P1479">
            <v>45.670601159699956</v>
          </cell>
          <cell r="Q1479">
            <v>0</v>
          </cell>
          <cell r="R1479">
            <v>194.91955780301714</v>
          </cell>
        </row>
        <row r="1480">
          <cell r="B1480">
            <v>36754</v>
          </cell>
          <cell r="C1480">
            <v>-236.56561714</v>
          </cell>
          <cell r="D1480">
            <v>339.20634506879998</v>
          </cell>
          <cell r="E1480">
            <v>-35</v>
          </cell>
          <cell r="F1480">
            <v>374.20634506879998</v>
          </cell>
          <cell r="G1480">
            <v>133.4400909208</v>
          </cell>
          <cell r="H1480">
            <v>99.073609470800008</v>
          </cell>
          <cell r="L1480">
            <v>73.731872416856774</v>
          </cell>
          <cell r="M1480">
            <v>17.217067581014387</v>
          </cell>
          <cell r="N1480">
            <v>24.147067581014401</v>
          </cell>
          <cell r="O1480">
            <v>51.641097464295591</v>
          </cell>
          <cell r="P1480">
            <v>45.769674769170756</v>
          </cell>
          <cell r="Q1480">
            <v>0</v>
          </cell>
          <cell r="R1480">
            <v>195.28971223133752</v>
          </cell>
        </row>
        <row r="1481">
          <cell r="B1481">
            <v>36755</v>
          </cell>
          <cell r="C1481">
            <v>-214.13003925640001</v>
          </cell>
          <cell r="D1481">
            <v>309.913381254</v>
          </cell>
          <cell r="E1481">
            <v>-35</v>
          </cell>
          <cell r="F1481">
            <v>344.913381254</v>
          </cell>
          <cell r="G1481">
            <v>128.15904000559999</v>
          </cell>
          <cell r="H1481">
            <v>7.0987432000000003E-3</v>
          </cell>
          <cell r="L1481">
            <v>73.517742377600371</v>
          </cell>
          <cell r="M1481">
            <v>17.526980962268386</v>
          </cell>
          <cell r="N1481">
            <v>24.4919809622684</v>
          </cell>
          <cell r="O1481">
            <v>51.76925650430119</v>
          </cell>
          <cell r="P1481">
            <v>45.769681867913953</v>
          </cell>
          <cell r="Q1481">
            <v>0</v>
          </cell>
          <cell r="R1481">
            <v>195.54866171208391</v>
          </cell>
        </row>
        <row r="1482">
          <cell r="B1482">
            <v>36756</v>
          </cell>
          <cell r="C1482">
            <v>-166.16028208239999</v>
          </cell>
          <cell r="D1482">
            <v>305.28145131600002</v>
          </cell>
          <cell r="E1482">
            <v>-35</v>
          </cell>
          <cell r="F1482">
            <v>340.28145131600002</v>
          </cell>
          <cell r="G1482">
            <v>114.83086833199991</v>
          </cell>
          <cell r="H1482">
            <v>40.303114518000001</v>
          </cell>
          <cell r="L1482">
            <v>73.351582095517969</v>
          </cell>
          <cell r="M1482">
            <v>17.832262413584385</v>
          </cell>
          <cell r="N1482">
            <v>24.832262413584399</v>
          </cell>
          <cell r="O1482">
            <v>51.884087372633189</v>
          </cell>
          <cell r="P1482">
            <v>45.809984982431949</v>
          </cell>
          <cell r="Q1482">
            <v>0</v>
          </cell>
          <cell r="R1482">
            <v>195.8779168641675</v>
          </cell>
        </row>
        <row r="1483">
          <cell r="B1483">
            <v>36757</v>
          </cell>
          <cell r="C1483">
            <v>-165.93312230000001</v>
          </cell>
          <cell r="D1483">
            <v>323.8908066148</v>
          </cell>
          <cell r="E1483">
            <v>-35</v>
          </cell>
          <cell r="F1483">
            <v>358.8908066148</v>
          </cell>
          <cell r="G1483">
            <v>116.90100954640002</v>
          </cell>
          <cell r="H1483">
            <v>83.658688612000006</v>
          </cell>
          <cell r="L1483">
            <v>73.185648973217965</v>
          </cell>
          <cell r="M1483">
            <v>18.156153220199183</v>
          </cell>
          <cell r="N1483">
            <v>25.191153220199197</v>
          </cell>
          <cell r="O1483">
            <v>52.000988382179592</v>
          </cell>
          <cell r="P1483">
            <v>45.893643671043947</v>
          </cell>
          <cell r="Q1483">
            <v>0</v>
          </cell>
          <cell r="R1483">
            <v>196.27143424664069</v>
          </cell>
        </row>
        <row r="1484">
          <cell r="B1484">
            <v>36758</v>
          </cell>
          <cell r="C1484">
            <v>-166.21707202800002</v>
          </cell>
          <cell r="D1484">
            <v>346.35477947120006</v>
          </cell>
          <cell r="E1484">
            <v>-35</v>
          </cell>
          <cell r="F1484">
            <v>381.35477947120006</v>
          </cell>
          <cell r="G1484">
            <v>119.91102072719991</v>
          </cell>
          <cell r="H1484">
            <v>82.689710165199998</v>
          </cell>
          <cell r="L1484">
            <v>73.019431901189961</v>
          </cell>
          <cell r="M1484">
            <v>18.502507999670382</v>
          </cell>
          <cell r="N1484">
            <v>25.572507999670396</v>
          </cell>
          <cell r="O1484">
            <v>52.120899402906794</v>
          </cell>
          <cell r="P1484">
            <v>45.976333381209145</v>
          </cell>
          <cell r="Q1484">
            <v>0</v>
          </cell>
          <cell r="R1484">
            <v>196.68917268497628</v>
          </cell>
        </row>
        <row r="1485">
          <cell r="B1485">
            <v>36759</v>
          </cell>
          <cell r="C1485">
            <v>-166.35194814880001</v>
          </cell>
          <cell r="D1485">
            <v>344.49135938120003</v>
          </cell>
          <cell r="E1485">
            <v>-35</v>
          </cell>
          <cell r="F1485">
            <v>379.49135938120003</v>
          </cell>
          <cell r="G1485">
            <v>119.67264792799995</v>
          </cell>
          <cell r="H1485">
            <v>117.67231665480001</v>
          </cell>
          <cell r="L1485">
            <v>72.85307995304116</v>
          </cell>
          <cell r="M1485">
            <v>18.84699935905158</v>
          </cell>
          <cell r="N1485">
            <v>25.951999359051594</v>
          </cell>
          <cell r="O1485">
            <v>52.240572050834793</v>
          </cell>
          <cell r="P1485">
            <v>46.094005697863942</v>
          </cell>
          <cell r="Q1485">
            <v>0</v>
          </cell>
          <cell r="R1485">
            <v>197.13965706079148</v>
          </cell>
        </row>
        <row r="1486">
          <cell r="B1486">
            <v>36760</v>
          </cell>
          <cell r="C1486">
            <v>-106.7863939576</v>
          </cell>
          <cell r="D1486">
            <v>340.69708114079998</v>
          </cell>
          <cell r="E1486">
            <v>-35</v>
          </cell>
          <cell r="F1486">
            <v>375.69708114079998</v>
          </cell>
          <cell r="G1486">
            <v>133.33190825439999</v>
          </cell>
          <cell r="H1486">
            <v>121.63696473200001</v>
          </cell>
          <cell r="L1486">
            <v>72.746293559083554</v>
          </cell>
          <cell r="M1486">
            <v>19.187696440192379</v>
          </cell>
          <cell r="N1486">
            <v>26.327696440192394</v>
          </cell>
          <cell r="O1486">
            <v>52.373903959089191</v>
          </cell>
          <cell r="P1486">
            <v>46.21564266259594</v>
          </cell>
          <cell r="Q1486">
            <v>0</v>
          </cell>
          <cell r="R1486">
            <v>197.66353662096108</v>
          </cell>
        </row>
        <row r="1487">
          <cell r="B1487">
            <v>36761</v>
          </cell>
          <cell r="C1487">
            <v>-47.036272443200005</v>
          </cell>
          <cell r="D1487">
            <v>304.22018920760001</v>
          </cell>
          <cell r="E1487">
            <v>-35</v>
          </cell>
          <cell r="F1487">
            <v>339.22018920760001</v>
          </cell>
          <cell r="G1487">
            <v>122.35724218399992</v>
          </cell>
          <cell r="H1487">
            <v>63.601189700400006</v>
          </cell>
          <cell r="L1487">
            <v>72.699257286640361</v>
          </cell>
          <cell r="M1487">
            <v>19.491916629399981</v>
          </cell>
          <cell r="N1487">
            <v>26.666916629399996</v>
          </cell>
          <cell r="O1487">
            <v>52.496261201273192</v>
          </cell>
          <cell r="P1487">
            <v>46.279243852296339</v>
          </cell>
          <cell r="Q1487">
            <v>0</v>
          </cell>
          <cell r="R1487">
            <v>198.14167896960987</v>
          </cell>
        </row>
        <row r="1488">
          <cell r="B1488">
            <v>36762</v>
          </cell>
          <cell r="C1488">
            <v>-18.233121909200001</v>
          </cell>
          <cell r="D1488">
            <v>332.05081192320006</v>
          </cell>
          <cell r="E1488">
            <v>-35</v>
          </cell>
          <cell r="F1488">
            <v>367.05081192320006</v>
          </cell>
          <cell r="G1488">
            <v>119.32608337919987</v>
          </cell>
          <cell r="H1488">
            <v>87.286146387199992</v>
          </cell>
          <cell r="L1488">
            <v>72.681024164731156</v>
          </cell>
          <cell r="M1488">
            <v>19.82396744132318</v>
          </cell>
          <cell r="N1488">
            <v>27.033967441323195</v>
          </cell>
          <cell r="O1488">
            <v>52.615587284652392</v>
          </cell>
          <cell r="P1488">
            <v>46.366529998683539</v>
          </cell>
          <cell r="Q1488">
            <v>0</v>
          </cell>
          <cell r="R1488">
            <v>198.69710888939031</v>
          </cell>
        </row>
        <row r="1489">
          <cell r="B1489">
            <v>36763</v>
          </cell>
          <cell r="C1489">
            <v>57.684387243200007</v>
          </cell>
          <cell r="D1489">
            <v>322.43911363040002</v>
          </cell>
          <cell r="E1489">
            <v>-35</v>
          </cell>
          <cell r="F1489">
            <v>357.43911363040002</v>
          </cell>
          <cell r="G1489">
            <v>119.28605228079982</v>
          </cell>
          <cell r="H1489">
            <v>103.23347298600001</v>
          </cell>
          <cell r="L1489">
            <v>72.738708551974355</v>
          </cell>
          <cell r="M1489">
            <v>20.146406554953579</v>
          </cell>
          <cell r="N1489">
            <v>27.391406554953594</v>
          </cell>
          <cell r="O1489">
            <v>52.734873336933191</v>
          </cell>
          <cell r="P1489">
            <v>46.469763471669538</v>
          </cell>
          <cell r="Q1489">
            <v>0</v>
          </cell>
          <cell r="R1489">
            <v>199.33475191553066</v>
          </cell>
        </row>
        <row r="1490">
          <cell r="B1490">
            <v>36764</v>
          </cell>
          <cell r="C1490">
            <v>15.581741324000001</v>
          </cell>
          <cell r="D1490">
            <v>320.23495386679997</v>
          </cell>
          <cell r="E1490">
            <v>-35</v>
          </cell>
          <cell r="F1490">
            <v>355.23495386679997</v>
          </cell>
          <cell r="G1490">
            <v>119.62522541680005</v>
          </cell>
          <cell r="H1490">
            <v>94.370692100800014</v>
          </cell>
          <cell r="L1490">
            <v>72.754290293298354</v>
          </cell>
          <cell r="M1490">
            <v>20.466641508820381</v>
          </cell>
          <cell r="N1490">
            <v>27.746641508820392</v>
          </cell>
          <cell r="O1490">
            <v>52.854498562349988</v>
          </cell>
          <cell r="P1490">
            <v>46.564134163770341</v>
          </cell>
          <cell r="Q1490">
            <v>0</v>
          </cell>
          <cell r="R1490">
            <v>199.91956452823908</v>
          </cell>
        </row>
        <row r="1491">
          <cell r="B1491">
            <v>36765</v>
          </cell>
          <cell r="C1491">
            <v>-117.537440534</v>
          </cell>
          <cell r="D1491">
            <v>331.15637028000003</v>
          </cell>
          <cell r="E1491">
            <v>-35</v>
          </cell>
          <cell r="F1491">
            <v>366.15637028000003</v>
          </cell>
          <cell r="G1491">
            <v>105.79616242639986</v>
          </cell>
          <cell r="H1491">
            <v>90.945548506800009</v>
          </cell>
          <cell r="L1491">
            <v>72.63675285276436</v>
          </cell>
          <cell r="M1491">
            <v>20.797797879100379</v>
          </cell>
          <cell r="N1491">
            <v>28.112797879100391</v>
          </cell>
          <cell r="O1491">
            <v>52.960294724776389</v>
          </cell>
          <cell r="P1491">
            <v>46.655079712277143</v>
          </cell>
          <cell r="Q1491">
            <v>0</v>
          </cell>
          <cell r="R1491">
            <v>200.36492516891829</v>
          </cell>
        </row>
        <row r="1492">
          <cell r="B1492">
            <v>36766</v>
          </cell>
          <cell r="C1492">
            <v>-48.672532750800002</v>
          </cell>
          <cell r="D1492">
            <v>323.97244216160004</v>
          </cell>
          <cell r="E1492">
            <v>-35</v>
          </cell>
          <cell r="F1492">
            <v>358.97244216160004</v>
          </cell>
          <cell r="G1492">
            <v>125.97859149759995</v>
          </cell>
          <cell r="H1492">
            <v>3.0382620895999999</v>
          </cell>
          <cell r="L1492">
            <v>72.58808032001356</v>
          </cell>
          <cell r="M1492">
            <v>21.12177032126198</v>
          </cell>
          <cell r="N1492">
            <v>28.471770321261992</v>
          </cell>
          <cell r="O1492">
            <v>53.086273316273989</v>
          </cell>
          <cell r="P1492">
            <v>46.658117974366746</v>
          </cell>
          <cell r="Q1492">
            <v>0</v>
          </cell>
          <cell r="R1492">
            <v>200.80424193191629</v>
          </cell>
        </row>
        <row r="1493">
          <cell r="B1493">
            <v>36767</v>
          </cell>
          <cell r="C1493">
            <v>-135.77411181480002</v>
          </cell>
          <cell r="D1493">
            <v>277.02845338000003</v>
          </cell>
          <cell r="E1493">
            <v>-35</v>
          </cell>
          <cell r="F1493">
            <v>312.02845338000003</v>
          </cell>
          <cell r="G1493">
            <v>117.94309323999994</v>
          </cell>
          <cell r="H1493">
            <v>0</v>
          </cell>
          <cell r="L1493">
            <v>72.452306208198763</v>
          </cell>
          <cell r="M1493">
            <v>21.398798774641982</v>
          </cell>
          <cell r="N1493">
            <v>28.783798774641994</v>
          </cell>
          <cell r="O1493">
            <v>53.20421640951399</v>
          </cell>
          <cell r="P1493">
            <v>46.658117974366746</v>
          </cell>
          <cell r="Q1493">
            <v>0</v>
          </cell>
          <cell r="R1493">
            <v>201.09843936672149</v>
          </cell>
        </row>
        <row r="1494">
          <cell r="B1494">
            <v>36768</v>
          </cell>
          <cell r="C1494">
            <v>-540.94552806960007</v>
          </cell>
          <cell r="D1494">
            <v>252.37096887480001</v>
          </cell>
          <cell r="E1494">
            <v>-35</v>
          </cell>
          <cell r="F1494">
            <v>287.37096887480004</v>
          </cell>
          <cell r="G1494">
            <v>183.25806225039997</v>
          </cell>
          <cell r="H1494">
            <v>-3.7481364095999998</v>
          </cell>
          <cell r="L1494">
            <v>71.911360680129164</v>
          </cell>
          <cell r="M1494">
            <v>21.651169743516782</v>
          </cell>
          <cell r="N1494">
            <v>29.071169743516794</v>
          </cell>
          <cell r="O1494">
            <v>53.387474471764392</v>
          </cell>
          <cell r="P1494">
            <v>46.654369837957148</v>
          </cell>
          <cell r="Q1494">
            <v>0</v>
          </cell>
          <cell r="R1494">
            <v>201.02437473336749</v>
          </cell>
        </row>
        <row r="1495">
          <cell r="B1495">
            <v>36769</v>
          </cell>
          <cell r="C1495">
            <v>-266.45132601200004</v>
          </cell>
          <cell r="D1495">
            <v>326.20144752639999</v>
          </cell>
          <cell r="E1495">
            <v>-35</v>
          </cell>
          <cell r="F1495">
            <v>361.20144752639999</v>
          </cell>
          <cell r="G1495">
            <v>103.59710494720002</v>
          </cell>
          <cell r="H1495">
            <v>-138.20543136080002</v>
          </cell>
          <cell r="L1495">
            <v>71.644909354117161</v>
          </cell>
          <cell r="M1495">
            <v>21.977371191043183</v>
          </cell>
          <cell r="N1495">
            <v>29.432371191043195</v>
          </cell>
          <cell r="O1495">
            <v>53.49107157671159</v>
          </cell>
          <cell r="P1495">
            <v>46.516164406596346</v>
          </cell>
          <cell r="Q1495">
            <v>0</v>
          </cell>
          <cell r="R1495">
            <v>201.0845165284683</v>
          </cell>
        </row>
        <row r="1496">
          <cell r="B1496">
            <v>36770</v>
          </cell>
          <cell r="C1496">
            <v>-86.689851958400013</v>
          </cell>
          <cell r="D1496">
            <v>289.06792184720001</v>
          </cell>
          <cell r="E1496">
            <v>-35</v>
          </cell>
          <cell r="F1496">
            <v>324.06792184720001</v>
          </cell>
          <cell r="G1496">
            <v>105.67093278480002</v>
          </cell>
          <cell r="H1496">
            <v>47.096611760400002</v>
          </cell>
          <cell r="L1496">
            <v>71.558219502158764</v>
          </cell>
          <cell r="M1496">
            <v>22.266439112890382</v>
          </cell>
          <cell r="N1496">
            <v>29.756439112890394</v>
          </cell>
          <cell r="O1496">
            <v>53.596742509496387</v>
          </cell>
          <cell r="P1496">
            <v>46.563261018356748</v>
          </cell>
          <cell r="Q1496">
            <v>0</v>
          </cell>
          <cell r="R1496">
            <v>201.47466214290228</v>
          </cell>
        </row>
        <row r="1497">
          <cell r="B1497">
            <v>36771</v>
          </cell>
          <cell r="C1497">
            <v>-18.797471993600002</v>
          </cell>
          <cell r="D1497">
            <v>103.36479973519999</v>
          </cell>
          <cell r="E1497">
            <v>-35</v>
          </cell>
          <cell r="F1497">
            <v>138.36479973519999</v>
          </cell>
          <cell r="G1497">
            <v>102.11302634319998</v>
          </cell>
          <cell r="H1497">
            <v>54.578687093200003</v>
          </cell>
          <cell r="L1497">
            <v>71.53942203016517</v>
          </cell>
          <cell r="M1497">
            <v>22.369803912625581</v>
          </cell>
          <cell r="N1497">
            <v>29.894803912625594</v>
          </cell>
          <cell r="O1497">
            <v>53.698855535839584</v>
          </cell>
          <cell r="P1497">
            <v>46.617839705449946</v>
          </cell>
          <cell r="Q1497">
            <v>0</v>
          </cell>
          <cell r="R1497">
            <v>201.75092118408028</v>
          </cell>
        </row>
        <row r="1498">
          <cell r="B1498">
            <v>36772</v>
          </cell>
          <cell r="C1498">
            <v>-18.683892102400002</v>
          </cell>
          <cell r="D1498">
            <v>96.138279157599996</v>
          </cell>
          <cell r="E1498">
            <v>-35</v>
          </cell>
          <cell r="F1498">
            <v>131.13827915759998</v>
          </cell>
          <cell r="G1498">
            <v>160.78414343279999</v>
          </cell>
          <cell r="H1498">
            <v>82.469649126000007</v>
          </cell>
          <cell r="L1498">
            <v>71.520738138062768</v>
          </cell>
          <cell r="M1498">
            <v>22.465942191783181</v>
          </cell>
          <cell r="N1498">
            <v>30.025942191783194</v>
          </cell>
          <cell r="O1498">
            <v>53.859639679272384</v>
          </cell>
          <cell r="P1498">
            <v>46.700309354575943</v>
          </cell>
          <cell r="Q1498">
            <v>0</v>
          </cell>
          <cell r="R1498">
            <v>202.10662936369431</v>
          </cell>
        </row>
        <row r="1499">
          <cell r="B1499">
            <v>36773</v>
          </cell>
          <cell r="C1499">
            <v>-67.6545720676</v>
          </cell>
          <cell r="D1499">
            <v>198.5944397632</v>
          </cell>
          <cell r="E1499">
            <v>-35</v>
          </cell>
          <cell r="F1499">
            <v>233.5944397632</v>
          </cell>
          <cell r="G1499">
            <v>102.57842848560006</v>
          </cell>
          <cell r="H1499">
            <v>53.116345994</v>
          </cell>
          <cell r="L1499">
            <v>71.453083565995172</v>
          </cell>
          <cell r="M1499">
            <v>22.66453663154638</v>
          </cell>
          <cell r="N1499">
            <v>30.259536631546393</v>
          </cell>
          <cell r="O1499">
            <v>53.962218107757984</v>
          </cell>
          <cell r="P1499">
            <v>46.753425700569942</v>
          </cell>
          <cell r="Q1499">
            <v>0</v>
          </cell>
          <cell r="R1499">
            <v>202.42826400586949</v>
          </cell>
        </row>
        <row r="1500">
          <cell r="B1500">
            <v>36774</v>
          </cell>
          <cell r="C1500">
            <v>-178.90962486960001</v>
          </cell>
          <cell r="D1500">
            <v>214.14778611439999</v>
          </cell>
          <cell r="E1500">
            <v>-35</v>
          </cell>
          <cell r="F1500">
            <v>249.14778611439999</v>
          </cell>
          <cell r="G1500">
            <v>85.704427771200017</v>
          </cell>
          <cell r="H1500">
            <v>-120.5260114212</v>
          </cell>
          <cell r="L1500">
            <v>71.274173941125568</v>
          </cell>
          <cell r="M1500">
            <v>22.878684417660779</v>
          </cell>
          <cell r="N1500">
            <v>30.508684417660792</v>
          </cell>
          <cell r="O1500">
            <v>54.047922535529182</v>
          </cell>
          <cell r="P1500">
            <v>46.632899689148744</v>
          </cell>
          <cell r="Q1500">
            <v>0</v>
          </cell>
          <cell r="R1500">
            <v>202.46368058346428</v>
          </cell>
        </row>
        <row r="1501">
          <cell r="B1501">
            <v>36775</v>
          </cell>
          <cell r="C1501">
            <v>-135.2097617304</v>
          </cell>
          <cell r="D1501">
            <v>-314.19747277520003</v>
          </cell>
          <cell r="E1501">
            <v>35</v>
          </cell>
          <cell r="F1501">
            <v>-279.19747277520003</v>
          </cell>
          <cell r="G1501">
            <v>24</v>
          </cell>
          <cell r="H1501">
            <v>-53.464184410800002</v>
          </cell>
          <cell r="L1501">
            <v>71.138964179395174</v>
          </cell>
          <cell r="M1501">
            <v>22.56448694488558</v>
          </cell>
          <cell r="N1501">
            <v>30.229486944885593</v>
          </cell>
          <cell r="O1501">
            <v>54.071922535529183</v>
          </cell>
          <cell r="P1501">
            <v>46.579435504737944</v>
          </cell>
          <cell r="Q1501">
            <v>0</v>
          </cell>
          <cell r="R1501">
            <v>202.01980916454789</v>
          </cell>
        </row>
        <row r="1502">
          <cell r="B1502">
            <v>36776</v>
          </cell>
          <cell r="C1502">
            <v>41.875486136799999</v>
          </cell>
          <cell r="D1502">
            <v>253.13408376880002</v>
          </cell>
          <cell r="E1502">
            <v>-35</v>
          </cell>
          <cell r="F1502">
            <v>288.1340837688</v>
          </cell>
          <cell r="G1502">
            <v>97.980860188799909</v>
          </cell>
          <cell r="H1502">
            <v>0</v>
          </cell>
          <cell r="L1502">
            <v>71.180839665531977</v>
          </cell>
          <cell r="M1502">
            <v>22.817621028654379</v>
          </cell>
          <cell r="N1502">
            <v>30.517621028654393</v>
          </cell>
          <cell r="O1502">
            <v>54.169903395717981</v>
          </cell>
          <cell r="P1502">
            <v>46.579435504737944</v>
          </cell>
          <cell r="Q1502">
            <v>0</v>
          </cell>
          <cell r="R1502">
            <v>202.44779959464228</v>
          </cell>
        </row>
        <row r="1503">
          <cell r="B1503">
            <v>36777</v>
          </cell>
          <cell r="C1503">
            <v>-80.155458842800016</v>
          </cell>
          <cell r="D1503">
            <v>1.8918150627999999</v>
          </cell>
          <cell r="E1503">
            <v>-35</v>
          </cell>
          <cell r="F1503">
            <v>36.891815062799999</v>
          </cell>
          <cell r="G1503">
            <v>113.44474057599999</v>
          </cell>
          <cell r="H1503">
            <v>45.3858146492</v>
          </cell>
          <cell r="L1503">
            <v>71.100684206689181</v>
          </cell>
          <cell r="M1503">
            <v>22.819512843717177</v>
          </cell>
          <cell r="N1503">
            <v>30.554512843717191</v>
          </cell>
          <cell r="O1503">
            <v>54.283348136293981</v>
          </cell>
          <cell r="P1503">
            <v>46.624821319387145</v>
          </cell>
          <cell r="Q1503">
            <v>0</v>
          </cell>
          <cell r="R1503">
            <v>202.5633665060875</v>
          </cell>
        </row>
        <row r="1504">
          <cell r="B1504">
            <v>36778</v>
          </cell>
          <cell r="C1504">
            <v>-285.53984647679999</v>
          </cell>
          <cell r="D1504">
            <v>-52.260947438400002</v>
          </cell>
          <cell r="E1504">
            <v>35</v>
          </cell>
          <cell r="F1504">
            <v>-17.260947438400002</v>
          </cell>
          <cell r="G1504">
            <v>108</v>
          </cell>
          <cell r="H1504">
            <v>-18.481577921200003</v>
          </cell>
          <cell r="L1504">
            <v>70.815144360212386</v>
          </cell>
          <cell r="M1504">
            <v>22.767251896278779</v>
          </cell>
          <cell r="N1504">
            <v>30.537251896278793</v>
          </cell>
          <cell r="O1504">
            <v>54.391348136293978</v>
          </cell>
          <cell r="P1504">
            <v>46.606339741465945</v>
          </cell>
          <cell r="Q1504">
            <v>0</v>
          </cell>
          <cell r="R1504">
            <v>202.35008413425109</v>
          </cell>
        </row>
        <row r="1505">
          <cell r="B1505">
            <v>36779</v>
          </cell>
          <cell r="C1505">
            <v>-206.40660665480002</v>
          </cell>
          <cell r="D1505">
            <v>-52.505854078799999</v>
          </cell>
          <cell r="E1505">
            <v>35</v>
          </cell>
          <cell r="F1505">
            <v>-17.505854078799999</v>
          </cell>
          <cell r="G1505">
            <v>104</v>
          </cell>
          <cell r="H1505">
            <v>0</v>
          </cell>
          <cell r="L1505">
            <v>70.608737753557591</v>
          </cell>
          <cell r="M1505">
            <v>22.71474604219998</v>
          </cell>
          <cell r="N1505">
            <v>30.519746042199994</v>
          </cell>
          <cell r="O1505">
            <v>54.495348136293977</v>
          </cell>
          <cell r="P1505">
            <v>46.606339741465945</v>
          </cell>
          <cell r="Q1505">
            <v>0</v>
          </cell>
          <cell r="R1505">
            <v>202.2301716735175</v>
          </cell>
        </row>
        <row r="1506">
          <cell r="B1506">
            <v>36780</v>
          </cell>
          <cell r="C1506">
            <v>59.370338753200002</v>
          </cell>
          <cell r="D1506">
            <v>16.994391220800001</v>
          </cell>
          <cell r="E1506">
            <v>-35</v>
          </cell>
          <cell r="F1506">
            <v>51.994391220799997</v>
          </cell>
          <cell r="G1506">
            <v>83.270540052000001</v>
          </cell>
          <cell r="H1506">
            <v>0</v>
          </cell>
          <cell r="L1506">
            <v>70.668108092310788</v>
          </cell>
          <cell r="M1506">
            <v>22.731740433420779</v>
          </cell>
          <cell r="N1506">
            <v>30.571740433420793</v>
          </cell>
          <cell r="O1506">
            <v>54.578618676345975</v>
          </cell>
          <cell r="P1506">
            <v>46.606339741465945</v>
          </cell>
          <cell r="Q1506">
            <v>0</v>
          </cell>
          <cell r="R1506">
            <v>202.4248069435435</v>
          </cell>
        </row>
        <row r="1507">
          <cell r="B1507">
            <v>36781</v>
          </cell>
          <cell r="C1507">
            <v>81.6355468</v>
          </cell>
          <cell r="D1507">
            <v>-51.792430387200007</v>
          </cell>
          <cell r="E1507">
            <v>35</v>
          </cell>
          <cell r="F1507">
            <v>-16.792430387200007</v>
          </cell>
          <cell r="G1507">
            <v>86.7289064</v>
          </cell>
          <cell r="H1507">
            <v>0</v>
          </cell>
          <cell r="L1507">
            <v>70.74974363911079</v>
          </cell>
          <cell r="M1507">
            <v>22.67994800303358</v>
          </cell>
          <cell r="N1507">
            <v>30.554948003033594</v>
          </cell>
          <cell r="O1507">
            <v>54.665347582745973</v>
          </cell>
          <cell r="P1507">
            <v>46.606339741465945</v>
          </cell>
          <cell r="Q1507">
            <v>0</v>
          </cell>
          <cell r="R1507">
            <v>202.57637896635629</v>
          </cell>
        </row>
        <row r="1508">
          <cell r="B1508">
            <v>36782</v>
          </cell>
          <cell r="C1508">
            <v>-223.84111995400002</v>
          </cell>
          <cell r="D1508">
            <v>-48.878396303599999</v>
          </cell>
          <cell r="E1508">
            <v>35</v>
          </cell>
          <cell r="F1508">
            <v>-13.878396303599999</v>
          </cell>
          <cell r="G1508">
            <v>104</v>
          </cell>
          <cell r="H1508">
            <v>0</v>
          </cell>
          <cell r="L1508">
            <v>70.525902519156787</v>
          </cell>
          <cell r="M1508">
            <v>22.63106960672998</v>
          </cell>
          <cell r="N1508">
            <v>30.541069606729994</v>
          </cell>
          <cell r="O1508">
            <v>54.769347582745972</v>
          </cell>
          <cell r="P1508">
            <v>46.606339741465945</v>
          </cell>
          <cell r="Q1508">
            <v>0</v>
          </cell>
          <cell r="R1508">
            <v>202.44265945009869</v>
          </cell>
        </row>
        <row r="1509">
          <cell r="B1509">
            <v>36783</v>
          </cell>
          <cell r="C1509">
            <v>20.685737684799999</v>
          </cell>
          <cell r="D1509">
            <v>-129.9034511884</v>
          </cell>
          <cell r="E1509">
            <v>35</v>
          </cell>
          <cell r="F1509">
            <v>-94.903451188399998</v>
          </cell>
          <cell r="G1509">
            <v>98.628524630399994</v>
          </cell>
          <cell r="H1509">
            <v>0</v>
          </cell>
          <cell r="L1509">
            <v>70.546588256841588</v>
          </cell>
          <cell r="M1509">
            <v>22.501166155541579</v>
          </cell>
          <cell r="N1509">
            <v>30.446166155541594</v>
          </cell>
          <cell r="O1509">
            <v>54.867976107376371</v>
          </cell>
          <cell r="P1509">
            <v>46.606339741465945</v>
          </cell>
          <cell r="Q1509">
            <v>0</v>
          </cell>
          <cell r="R1509">
            <v>202.4670702612255</v>
          </cell>
        </row>
        <row r="1510">
          <cell r="B1510">
            <v>36784</v>
          </cell>
          <cell r="C1510">
            <v>-172.83310069039999</v>
          </cell>
          <cell r="D1510">
            <v>13.736068092</v>
          </cell>
          <cell r="E1510">
            <v>-35</v>
          </cell>
          <cell r="F1510">
            <v>48.736068091999996</v>
          </cell>
          <cell r="G1510">
            <v>94.527863816000007</v>
          </cell>
          <cell r="H1510">
            <v>0</v>
          </cell>
          <cell r="L1510">
            <v>70.373755156151191</v>
          </cell>
          <cell r="M1510">
            <v>22.51490222363358</v>
          </cell>
          <cell r="N1510">
            <v>30.494902223633595</v>
          </cell>
          <cell r="O1510">
            <v>54.962503971192369</v>
          </cell>
          <cell r="P1510">
            <v>46.606339741465945</v>
          </cell>
          <cell r="Q1510">
            <v>0</v>
          </cell>
          <cell r="R1510">
            <v>202.43750109244311</v>
          </cell>
        </row>
        <row r="1511">
          <cell r="B1511">
            <v>36785</v>
          </cell>
          <cell r="C1511">
            <v>-341.47084414960005</v>
          </cell>
          <cell r="D1511">
            <v>-13.196563608800002</v>
          </cell>
          <cell r="E1511">
            <v>35</v>
          </cell>
          <cell r="F1511">
            <v>21.803436391199998</v>
          </cell>
          <cell r="G1511">
            <v>102</v>
          </cell>
          <cell r="H1511">
            <v>0</v>
          </cell>
          <cell r="L1511">
            <v>70.032284312001593</v>
          </cell>
          <cell r="M1511">
            <v>22.501705660024779</v>
          </cell>
          <cell r="N1511">
            <v>30.516705660024794</v>
          </cell>
          <cell r="O1511">
            <v>55.064503971192366</v>
          </cell>
          <cell r="P1511">
            <v>46.606339741465945</v>
          </cell>
          <cell r="Q1511">
            <v>0</v>
          </cell>
          <cell r="R1511">
            <v>202.21983368468472</v>
          </cell>
        </row>
        <row r="1512">
          <cell r="B1512">
            <v>36786</v>
          </cell>
          <cell r="C1512">
            <v>-425.64774101520004</v>
          </cell>
          <cell r="D1512">
            <v>55.4873262228</v>
          </cell>
          <cell r="E1512">
            <v>-35</v>
          </cell>
          <cell r="F1512">
            <v>90.487326222799993</v>
          </cell>
          <cell r="G1512">
            <v>109.02534755440001</v>
          </cell>
          <cell r="H1512">
            <v>0</v>
          </cell>
          <cell r="L1512">
            <v>69.606636570986396</v>
          </cell>
          <cell r="M1512">
            <v>22.557192986247578</v>
          </cell>
          <cell r="N1512">
            <v>30.607192986247593</v>
          </cell>
          <cell r="O1512">
            <v>55.173529318746766</v>
          </cell>
          <cell r="P1512">
            <v>46.606339741465945</v>
          </cell>
          <cell r="Q1512">
            <v>0</v>
          </cell>
          <cell r="R1512">
            <v>201.99369861744671</v>
          </cell>
        </row>
        <row r="1513">
          <cell r="B1513">
            <v>36787</v>
          </cell>
          <cell r="C1513">
            <v>-135.42627339800001</v>
          </cell>
          <cell r="D1513">
            <v>6.6018311760000001</v>
          </cell>
          <cell r="E1513">
            <v>-35</v>
          </cell>
          <cell r="F1513">
            <v>41.601831175999997</v>
          </cell>
          <cell r="G1513">
            <v>100.79633764799999</v>
          </cell>
          <cell r="H1513">
            <v>-54.5467427488</v>
          </cell>
          <cell r="L1513">
            <v>69.471210297588399</v>
          </cell>
          <cell r="M1513">
            <v>22.563794817423577</v>
          </cell>
          <cell r="N1513">
            <v>30.648794817423592</v>
          </cell>
          <cell r="O1513">
            <v>55.274325656394765</v>
          </cell>
          <cell r="P1513">
            <v>46.551792998717147</v>
          </cell>
          <cell r="Q1513">
            <v>0</v>
          </cell>
          <cell r="R1513">
            <v>201.9461237701239</v>
          </cell>
        </row>
        <row r="1514">
          <cell r="B1514">
            <v>36788</v>
          </cell>
          <cell r="C1514">
            <v>28.359479084</v>
          </cell>
          <cell r="D1514">
            <v>7.8654074655999997</v>
          </cell>
          <cell r="E1514">
            <v>-35</v>
          </cell>
          <cell r="F1514">
            <v>42.865407465600001</v>
          </cell>
          <cell r="G1514">
            <v>95.550226900799998</v>
          </cell>
          <cell r="H1514">
            <v>0</v>
          </cell>
          <cell r="L1514">
            <v>69.499569776672402</v>
          </cell>
          <cell r="M1514">
            <v>22.571660224889179</v>
          </cell>
          <cell r="N1514">
            <v>30.691660224889194</v>
          </cell>
          <cell r="O1514">
            <v>55.369875883295563</v>
          </cell>
          <cell r="P1514">
            <v>46.551792998717147</v>
          </cell>
          <cell r="Q1514">
            <v>0</v>
          </cell>
          <cell r="R1514">
            <v>202.1128988835743</v>
          </cell>
        </row>
        <row r="1515">
          <cell r="B1515">
            <v>36789</v>
          </cell>
          <cell r="C1515">
            <v>38.113152240799998</v>
          </cell>
          <cell r="D1515">
            <v>-75.8891141796</v>
          </cell>
          <cell r="E1515">
            <v>35</v>
          </cell>
          <cell r="F1515">
            <v>-40.8891141796</v>
          </cell>
          <cell r="G1515">
            <v>101.77369551840002</v>
          </cell>
          <cell r="H1515">
            <v>0</v>
          </cell>
          <cell r="L1515">
            <v>69.537682928913199</v>
          </cell>
          <cell r="M1515">
            <v>22.49577111070958</v>
          </cell>
          <cell r="N1515">
            <v>30.650771110709595</v>
          </cell>
          <cell r="O1515">
            <v>55.471649578813967</v>
          </cell>
          <cell r="P1515">
            <v>46.551792998717147</v>
          </cell>
          <cell r="Q1515">
            <v>0</v>
          </cell>
          <cell r="R1515">
            <v>202.21189661715391</v>
          </cell>
        </row>
        <row r="1516">
          <cell r="B1516">
            <v>36790</v>
          </cell>
          <cell r="C1516">
            <v>-117.69006351280001</v>
          </cell>
          <cell r="D1516">
            <v>-63.856744455600001</v>
          </cell>
          <cell r="E1516">
            <v>35</v>
          </cell>
          <cell r="F1516">
            <v>-28.856744455600001</v>
          </cell>
          <cell r="G1516">
            <v>186</v>
          </cell>
          <cell r="H1516">
            <v>-59.093487768400003</v>
          </cell>
          <cell r="L1516">
            <v>69.419992865400403</v>
          </cell>
          <cell r="M1516">
            <v>22.431914366253981</v>
          </cell>
          <cell r="N1516">
            <v>30.621914366253996</v>
          </cell>
          <cell r="O1516">
            <v>55.657649578813967</v>
          </cell>
          <cell r="P1516">
            <v>46.492699510948746</v>
          </cell>
          <cell r="Q1516">
            <v>0</v>
          </cell>
          <cell r="R1516">
            <v>202.19225632141709</v>
          </cell>
        </row>
        <row r="1517">
          <cell r="B1517">
            <v>36791</v>
          </cell>
          <cell r="C1517">
            <v>-38.212534645600002</v>
          </cell>
          <cell r="D1517">
            <v>-44.150633332400005</v>
          </cell>
          <cell r="E1517">
            <v>35</v>
          </cell>
          <cell r="F1517">
            <v>-9.1506333324000053</v>
          </cell>
          <cell r="G1517">
            <v>180</v>
          </cell>
          <cell r="H1517">
            <v>-173.1702909924</v>
          </cell>
          <cell r="L1517">
            <v>69.381780330754808</v>
          </cell>
          <cell r="M1517">
            <v>22.387763732921581</v>
          </cell>
          <cell r="N1517">
            <v>30.612763732921596</v>
          </cell>
          <cell r="O1517">
            <v>55.837649578813966</v>
          </cell>
          <cell r="P1517">
            <v>46.319529219956344</v>
          </cell>
          <cell r="Q1517">
            <v>0</v>
          </cell>
          <cell r="R1517">
            <v>202.15172286244672</v>
          </cell>
        </row>
        <row r="1518">
          <cell r="B1518">
            <v>36792</v>
          </cell>
          <cell r="C1518">
            <v>-87.477812453599995</v>
          </cell>
          <cell r="D1518">
            <v>30.627527536399999</v>
          </cell>
          <cell r="E1518">
            <v>-35</v>
          </cell>
          <cell r="F1518">
            <v>65.627527536399995</v>
          </cell>
          <cell r="G1518">
            <v>118.74494492720001</v>
          </cell>
          <cell r="H1518">
            <v>-47.408956461200006</v>
          </cell>
          <cell r="L1518">
            <v>69.294302518301208</v>
          </cell>
          <cell r="M1518">
            <v>22.41839126045798</v>
          </cell>
          <cell r="N1518">
            <v>30.678391260457996</v>
          </cell>
          <cell r="O1518">
            <v>55.956394523741167</v>
          </cell>
          <cell r="P1518">
            <v>46.272120263495147</v>
          </cell>
          <cell r="Q1518">
            <v>0</v>
          </cell>
          <cell r="R1518">
            <v>202.2012085659955</v>
          </cell>
        </row>
        <row r="1519">
          <cell r="B1519">
            <v>36793</v>
          </cell>
          <cell r="C1519">
            <v>-91.591534138</v>
          </cell>
          <cell r="D1519">
            <v>-55.636399830000002</v>
          </cell>
          <cell r="E1519">
            <v>35</v>
          </cell>
          <cell r="F1519">
            <v>-20.636399830000002</v>
          </cell>
          <cell r="G1519">
            <v>106</v>
          </cell>
          <cell r="H1519">
            <v>-80.574284691599999</v>
          </cell>
          <cell r="L1519">
            <v>69.202710984163204</v>
          </cell>
          <cell r="M1519">
            <v>22.36275486062798</v>
          </cell>
          <cell r="N1519">
            <v>30.657754860627996</v>
          </cell>
          <cell r="O1519">
            <v>56.062394523741169</v>
          </cell>
          <cell r="P1519">
            <v>46.191545978803546</v>
          </cell>
          <cell r="Q1519">
            <v>0</v>
          </cell>
          <cell r="R1519">
            <v>202.11440634733594</v>
          </cell>
        </row>
        <row r="1520">
          <cell r="B1520">
            <v>36794</v>
          </cell>
          <cell r="C1520">
            <v>-60.662310015599999</v>
          </cell>
          <cell r="D1520">
            <v>-86.938307970400004</v>
          </cell>
          <cell r="E1520">
            <v>35</v>
          </cell>
          <cell r="F1520">
            <v>-51.938307970400004</v>
          </cell>
          <cell r="G1520">
            <v>98</v>
          </cell>
          <cell r="H1520">
            <v>-90.015613147600007</v>
          </cell>
          <cell r="L1520">
            <v>69.142048674147603</v>
          </cell>
          <cell r="M1520">
            <v>22.275816552657581</v>
          </cell>
          <cell r="N1520">
            <v>30.605816552657597</v>
          </cell>
          <cell r="O1520">
            <v>56.160394523741168</v>
          </cell>
          <cell r="P1520">
            <v>46.101530365655947</v>
          </cell>
          <cell r="Q1520">
            <v>0</v>
          </cell>
          <cell r="R1520">
            <v>202.00979011620231</v>
          </cell>
        </row>
        <row r="1521">
          <cell r="B1521">
            <v>36795</v>
          </cell>
          <cell r="C1521">
            <v>144.743373848</v>
          </cell>
          <cell r="D1521">
            <v>-66.923401518000006</v>
          </cell>
          <cell r="E1521">
            <v>35</v>
          </cell>
          <cell r="F1521">
            <v>-31.923401518000006</v>
          </cell>
          <cell r="G1521">
            <v>94.513252303999991</v>
          </cell>
          <cell r="H1521">
            <v>-27.582166703600002</v>
          </cell>
          <cell r="L1521">
            <v>69.286792047995604</v>
          </cell>
          <cell r="M1521">
            <v>22.208893151139581</v>
          </cell>
          <cell r="N1521">
            <v>30.573893151139597</v>
          </cell>
          <cell r="O1521">
            <v>56.254907776045165</v>
          </cell>
          <cell r="P1521">
            <v>46.073948198952344</v>
          </cell>
          <cell r="Q1521">
            <v>0</v>
          </cell>
          <cell r="R1521">
            <v>202.1895411741327</v>
          </cell>
        </row>
        <row r="1522">
          <cell r="B1522">
            <v>36796</v>
          </cell>
          <cell r="C1522">
            <v>-156.35336835160001</v>
          </cell>
          <cell r="D1522">
            <v>-62.578970679599998</v>
          </cell>
          <cell r="E1522">
            <v>35</v>
          </cell>
          <cell r="F1522">
            <v>-27.578970679599998</v>
          </cell>
          <cell r="G1522">
            <v>100</v>
          </cell>
          <cell r="H1522">
            <v>-36.168096603999999</v>
          </cell>
          <cell r="L1522">
            <v>69.130438679644001</v>
          </cell>
          <cell r="M1522">
            <v>22.146314180459981</v>
          </cell>
          <cell r="N1522">
            <v>30.546314180459998</v>
          </cell>
          <cell r="O1522">
            <v>56.354907776045167</v>
          </cell>
          <cell r="P1522">
            <v>46.037780102348343</v>
          </cell>
          <cell r="Q1522">
            <v>0</v>
          </cell>
          <cell r="R1522">
            <v>202.06944073849752</v>
          </cell>
        </row>
        <row r="1523">
          <cell r="B1523">
            <v>36797</v>
          </cell>
          <cell r="C1523">
            <v>-212.33050785520001</v>
          </cell>
          <cell r="D1523">
            <v>-163.57279018600002</v>
          </cell>
          <cell r="E1523">
            <v>35</v>
          </cell>
          <cell r="F1523">
            <v>-128.57279018600002</v>
          </cell>
          <cell r="G1523">
            <v>34</v>
          </cell>
          <cell r="H1523">
            <v>-69.124011910000007</v>
          </cell>
          <cell r="L1523">
            <v>68.918108171788802</v>
          </cell>
          <cell r="M1523">
            <v>21.982741390273983</v>
          </cell>
          <cell r="N1523">
            <v>30.417741390273999</v>
          </cell>
          <cell r="O1523">
            <v>56.388907776045166</v>
          </cell>
          <cell r="P1523">
            <v>45.968656090438344</v>
          </cell>
          <cell r="Q1523">
            <v>0</v>
          </cell>
          <cell r="R1523">
            <v>201.69341342854631</v>
          </cell>
        </row>
        <row r="1524">
          <cell r="B1524">
            <v>36798</v>
          </cell>
          <cell r="C1524">
            <v>-72.04159536520001</v>
          </cell>
          <cell r="D1524">
            <v>1.2848725192000001</v>
          </cell>
          <cell r="E1524">
            <v>-35</v>
          </cell>
          <cell r="F1524">
            <v>36.2848725192</v>
          </cell>
          <cell r="G1524">
            <v>93.430254961599999</v>
          </cell>
          <cell r="H1524">
            <v>-16.572016000400001</v>
          </cell>
          <cell r="L1524">
            <v>68.846066576423596</v>
          </cell>
          <cell r="M1524">
            <v>21.984026262793183</v>
          </cell>
          <cell r="N1524">
            <v>30.454026262793199</v>
          </cell>
          <cell r="O1524">
            <v>56.482338031006769</v>
          </cell>
          <cell r="P1524">
            <v>45.952084074437941</v>
          </cell>
          <cell r="Q1524">
            <v>0</v>
          </cell>
          <cell r="R1524">
            <v>201.73451494466153</v>
          </cell>
        </row>
        <row r="1525">
          <cell r="B1525">
            <v>36799</v>
          </cell>
          <cell r="C1525">
            <v>-60.459995834400004</v>
          </cell>
          <cell r="D1525">
            <v>1.8314757456000001</v>
          </cell>
          <cell r="E1525">
            <v>-35</v>
          </cell>
          <cell r="F1525">
            <v>36.831475745600002</v>
          </cell>
          <cell r="G1525">
            <v>104.3370485088</v>
          </cell>
          <cell r="H1525">
            <v>0</v>
          </cell>
          <cell r="L1525">
            <v>68.785606580589189</v>
          </cell>
          <cell r="M1525">
            <v>21.985857738538783</v>
          </cell>
          <cell r="N1525">
            <v>30.4908577385388</v>
          </cell>
          <cell r="O1525">
            <v>56.586675079515572</v>
          </cell>
          <cell r="P1525">
            <v>45.952084074437941</v>
          </cell>
          <cell r="Q1525">
            <v>0</v>
          </cell>
          <cell r="R1525">
            <v>201.81522347308152</v>
          </cell>
        </row>
        <row r="1526">
          <cell r="B1526">
            <v>36800</v>
          </cell>
          <cell r="C1526">
            <v>48.651236521200005</v>
          </cell>
          <cell r="D1526">
            <v>1.8811669480000002</v>
          </cell>
          <cell r="E1526">
            <v>-35</v>
          </cell>
          <cell r="F1526">
            <v>36.881166948000001</v>
          </cell>
          <cell r="G1526">
            <v>94.935193061599989</v>
          </cell>
          <cell r="H1526">
            <v>-33.594802194000003</v>
          </cell>
          <cell r="L1526">
            <v>68.834257817110384</v>
          </cell>
          <cell r="M1526">
            <v>21.987738905486783</v>
          </cell>
          <cell r="N1526">
            <v>30.5277389054868</v>
          </cell>
          <cell r="O1526">
            <v>56.681610272577174</v>
          </cell>
          <cell r="P1526">
            <v>45.918489272243939</v>
          </cell>
          <cell r="Q1526">
            <v>0</v>
          </cell>
          <cell r="R1526">
            <v>201.96209626741827</v>
          </cell>
        </row>
        <row r="1527">
          <cell r="B1527">
            <v>36801</v>
          </cell>
          <cell r="C1527">
            <v>2.8359479084000001</v>
          </cell>
          <cell r="D1527">
            <v>2.2680484524</v>
          </cell>
          <cell r="E1527">
            <v>-35</v>
          </cell>
          <cell r="F1527">
            <v>37.268048452400002</v>
          </cell>
          <cell r="G1527">
            <v>93.792007278399993</v>
          </cell>
          <cell r="H1527">
            <v>0</v>
          </cell>
          <cell r="L1527">
            <v>68.837093765018778</v>
          </cell>
          <cell r="M1527">
            <v>21.990006953939183</v>
          </cell>
          <cell r="N1527">
            <v>30.5650069539392</v>
          </cell>
          <cell r="O1527">
            <v>56.775402279855577</v>
          </cell>
          <cell r="P1527">
            <v>45.918489272243939</v>
          </cell>
          <cell r="Q1527">
            <v>0</v>
          </cell>
          <cell r="R1527">
            <v>202.0959922710575</v>
          </cell>
        </row>
        <row r="1528">
          <cell r="B1528">
            <v>36802</v>
          </cell>
          <cell r="C1528">
            <v>-37.637536446400006</v>
          </cell>
          <cell r="D1528">
            <v>-200.2874900164</v>
          </cell>
          <cell r="E1528">
            <v>35</v>
          </cell>
          <cell r="F1528">
            <v>-165.2874900164</v>
          </cell>
          <cell r="G1528">
            <v>-20</v>
          </cell>
          <cell r="H1528">
            <v>-110.1263526332</v>
          </cell>
          <cell r="L1528">
            <v>68.799456228572382</v>
          </cell>
          <cell r="M1528">
            <v>21.789719463922783</v>
          </cell>
          <cell r="N1528">
            <v>30.3997194639228</v>
          </cell>
          <cell r="O1528">
            <v>56.755402279855574</v>
          </cell>
          <cell r="P1528">
            <v>45.808362919610737</v>
          </cell>
          <cell r="Q1528">
            <v>0</v>
          </cell>
          <cell r="R1528">
            <v>201.76294089196151</v>
          </cell>
        </row>
        <row r="1529">
          <cell r="B1529">
            <v>36803</v>
          </cell>
          <cell r="C1529">
            <v>-245.87561884680002</v>
          </cell>
          <cell r="D1529">
            <v>-406.55212180720002</v>
          </cell>
          <cell r="E1529">
            <v>35</v>
          </cell>
          <cell r="F1529">
            <v>-371.55212180720002</v>
          </cell>
          <cell r="G1529">
            <v>90</v>
          </cell>
          <cell r="H1529">
            <v>-108.71370273640001</v>
          </cell>
          <cell r="L1529">
            <v>68.553580609725586</v>
          </cell>
          <cell r="M1529">
            <v>21.383167342115584</v>
          </cell>
          <cell r="N1529">
            <v>30.028167342115601</v>
          </cell>
          <cell r="O1529">
            <v>56.845402279855577</v>
          </cell>
          <cell r="P1529">
            <v>45.699649216874334</v>
          </cell>
          <cell r="Q1529">
            <v>0</v>
          </cell>
          <cell r="R1529">
            <v>201.12679944857109</v>
          </cell>
        </row>
        <row r="1530">
          <cell r="B1530">
            <v>36804</v>
          </cell>
          <cell r="C1530">
            <v>-177.25916707560003</v>
          </cell>
          <cell r="D1530">
            <v>-359.18575780520007</v>
          </cell>
          <cell r="E1530">
            <v>35</v>
          </cell>
          <cell r="F1530">
            <v>-324.18575780520007</v>
          </cell>
          <cell r="G1530">
            <v>30</v>
          </cell>
          <cell r="H1530">
            <v>-93.859582590400009</v>
          </cell>
          <cell r="L1530">
            <v>68.376321442649981</v>
          </cell>
          <cell r="M1530">
            <v>21.023981584310384</v>
          </cell>
          <cell r="N1530">
            <v>29.703981584310402</v>
          </cell>
          <cell r="O1530">
            <v>56.875402279855578</v>
          </cell>
          <cell r="P1530">
            <v>45.605789634283937</v>
          </cell>
          <cell r="Q1530">
            <v>0</v>
          </cell>
          <cell r="R1530">
            <v>200.56149494109991</v>
          </cell>
        </row>
        <row r="1531">
          <cell r="B1531">
            <v>36805</v>
          </cell>
          <cell r="C1531">
            <v>25.243130819200001</v>
          </cell>
          <cell r="D1531">
            <v>-310.60195934439997</v>
          </cell>
          <cell r="E1531">
            <v>35</v>
          </cell>
          <cell r="F1531">
            <v>-275.60195934439997</v>
          </cell>
          <cell r="G1531">
            <v>117.51373836159999</v>
          </cell>
          <cell r="H1531">
            <v>-5.3240573999999999E-2</v>
          </cell>
          <cell r="L1531">
            <v>68.401564573469187</v>
          </cell>
          <cell r="M1531">
            <v>20.713379624965985</v>
          </cell>
          <cell r="N1531">
            <v>29.428379624966002</v>
          </cell>
          <cell r="O1531">
            <v>56.99291601821718</v>
          </cell>
          <cell r="P1531">
            <v>45.60573639370994</v>
          </cell>
          <cell r="Q1531">
            <v>0</v>
          </cell>
          <cell r="R1531">
            <v>200.42859661036232</v>
          </cell>
        </row>
        <row r="1532">
          <cell r="B1532">
            <v>36806</v>
          </cell>
          <cell r="C1532">
            <v>-43.270389175600002</v>
          </cell>
          <cell r="D1532">
            <v>-319.20563610279999</v>
          </cell>
          <cell r="E1532">
            <v>35</v>
          </cell>
          <cell r="F1532">
            <v>-284.20563610279999</v>
          </cell>
          <cell r="G1532">
            <v>82</v>
          </cell>
          <cell r="H1532">
            <v>-3.5493716000000002E-3</v>
          </cell>
          <cell r="L1532">
            <v>68.358294184293584</v>
          </cell>
          <cell r="M1532">
            <v>20.394173988863184</v>
          </cell>
          <cell r="N1532">
            <v>29.144173988863201</v>
          </cell>
          <cell r="O1532">
            <v>57.074916018217181</v>
          </cell>
          <cell r="P1532">
            <v>45.605732844338341</v>
          </cell>
          <cell r="Q1532">
            <v>0</v>
          </cell>
          <cell r="R1532">
            <v>200.18311703571231</v>
          </cell>
        </row>
        <row r="1533">
          <cell r="B1533">
            <v>36807</v>
          </cell>
          <cell r="C1533">
            <v>-60.204441079200002</v>
          </cell>
          <cell r="D1533">
            <v>-289.83458611280003</v>
          </cell>
          <cell r="E1533">
            <v>35</v>
          </cell>
          <cell r="F1533">
            <v>-254.83458611280003</v>
          </cell>
          <cell r="G1533">
            <v>76</v>
          </cell>
          <cell r="H1533">
            <v>0</v>
          </cell>
          <cell r="L1533">
            <v>68.298089743214391</v>
          </cell>
          <cell r="M1533">
            <v>20.104339402750384</v>
          </cell>
          <cell r="N1533">
            <v>28.889339402750402</v>
          </cell>
          <cell r="O1533">
            <v>57.150916018217181</v>
          </cell>
          <cell r="P1533">
            <v>45.605732844338341</v>
          </cell>
          <cell r="Q1533">
            <v>0</v>
          </cell>
          <cell r="R1533">
            <v>199.94407800852031</v>
          </cell>
        </row>
        <row r="1534">
          <cell r="B1534">
            <v>36808</v>
          </cell>
          <cell r="C1534">
            <v>-33.424432357200004</v>
          </cell>
          <cell r="D1534">
            <v>-355.16786915400002</v>
          </cell>
          <cell r="E1534">
            <v>35</v>
          </cell>
          <cell r="F1534">
            <v>-320.16786915400002</v>
          </cell>
          <cell r="G1534">
            <v>68</v>
          </cell>
          <cell r="H1534">
            <v>-0.44367145000000002</v>
          </cell>
          <cell r="L1534">
            <v>68.264665310857197</v>
          </cell>
          <cell r="M1534">
            <v>19.749171533596385</v>
          </cell>
          <cell r="N1534">
            <v>28.5691715335964</v>
          </cell>
          <cell r="O1534">
            <v>57.218916018217179</v>
          </cell>
          <cell r="P1534">
            <v>45.605289172888341</v>
          </cell>
          <cell r="Q1534">
            <v>0</v>
          </cell>
          <cell r="R1534">
            <v>199.65804203555913</v>
          </cell>
        </row>
        <row r="1535">
          <cell r="B1535">
            <v>36809</v>
          </cell>
          <cell r="C1535">
            <v>-60.942710372000001</v>
          </cell>
          <cell r="D1535">
            <v>-330.98600044320006</v>
          </cell>
          <cell r="E1535">
            <v>35</v>
          </cell>
          <cell r="F1535">
            <v>-295.98600044320006</v>
          </cell>
          <cell r="G1535">
            <v>66</v>
          </cell>
          <cell r="H1535">
            <v>-39.114075032000002</v>
          </cell>
          <cell r="L1535">
            <v>68.203722600485193</v>
          </cell>
          <cell r="M1535">
            <v>19.418185533153185</v>
          </cell>
          <cell r="N1535">
            <v>28.2731855331532</v>
          </cell>
          <cell r="O1535">
            <v>57.284916018217181</v>
          </cell>
          <cell r="P1535">
            <v>45.566175097856338</v>
          </cell>
          <cell r="Q1535">
            <v>0</v>
          </cell>
          <cell r="R1535">
            <v>199.32799924971189</v>
          </cell>
        </row>
        <row r="1536">
          <cell r="B1536">
            <v>36810</v>
          </cell>
          <cell r="C1536">
            <v>-60.108608046000001</v>
          </cell>
          <cell r="D1536">
            <v>-266.28805491840001</v>
          </cell>
          <cell r="E1536">
            <v>35</v>
          </cell>
          <cell r="F1536">
            <v>-231.28805491840001</v>
          </cell>
          <cell r="G1536">
            <v>78</v>
          </cell>
          <cell r="H1536">
            <v>0</v>
          </cell>
          <cell r="L1536">
            <v>68.143613992439199</v>
          </cell>
          <cell r="M1536">
            <v>19.151897478234783</v>
          </cell>
          <cell r="N1536">
            <v>28.041897478234798</v>
          </cell>
          <cell r="O1536">
            <v>57.362916018217184</v>
          </cell>
          <cell r="P1536">
            <v>45.566175097856338</v>
          </cell>
          <cell r="Q1536">
            <v>0</v>
          </cell>
          <cell r="R1536">
            <v>199.11460258674751</v>
          </cell>
        </row>
        <row r="1537">
          <cell r="B1537">
            <v>36811</v>
          </cell>
          <cell r="C1537">
            <v>99.652157041600006</v>
          </cell>
          <cell r="D1537">
            <v>-269.81258091720002</v>
          </cell>
          <cell r="E1537">
            <v>35</v>
          </cell>
          <cell r="F1537">
            <v>-234.81258091720002</v>
          </cell>
          <cell r="G1537">
            <v>-19.304314083200012</v>
          </cell>
          <cell r="H1537">
            <v>-107.35784278519999</v>
          </cell>
          <cell r="L1537">
            <v>68.243266149480803</v>
          </cell>
          <cell r="M1537">
            <v>18.882084897317583</v>
          </cell>
          <cell r="N1537">
            <v>27.807084897317598</v>
          </cell>
          <cell r="O1537">
            <v>57.343611704133984</v>
          </cell>
          <cell r="P1537">
            <v>45.458817255071139</v>
          </cell>
          <cell r="Q1537">
            <v>0</v>
          </cell>
          <cell r="R1537">
            <v>198.85278000600351</v>
          </cell>
        </row>
        <row r="1538">
          <cell r="B1538">
            <v>36812</v>
          </cell>
          <cell r="C1538">
            <v>156.8715766052</v>
          </cell>
          <cell r="D1538">
            <v>-231.94788468839999</v>
          </cell>
          <cell r="E1538">
            <v>35</v>
          </cell>
          <cell r="F1538">
            <v>-196.94788468839999</v>
          </cell>
          <cell r="G1538">
            <v>-81.416204318270005</v>
          </cell>
          <cell r="H1538">
            <v>-124.618436876</v>
          </cell>
          <cell r="L1538">
            <v>68.400137726086001</v>
          </cell>
          <cell r="M1538">
            <v>18.650137012629184</v>
          </cell>
          <cell r="N1538">
            <v>27.610137012629199</v>
          </cell>
          <cell r="O1538">
            <v>57.262195499815711</v>
          </cell>
          <cell r="P1538">
            <v>45.334198818195141</v>
          </cell>
          <cell r="Q1538">
            <v>0</v>
          </cell>
          <cell r="R1538">
            <v>198.60666905672605</v>
          </cell>
        </row>
        <row r="1539">
          <cell r="B1539">
            <v>36813</v>
          </cell>
          <cell r="C1539">
            <v>105.77127368000001</v>
          </cell>
          <cell r="D1539">
            <v>-244.8853441704</v>
          </cell>
          <cell r="E1539">
            <v>35</v>
          </cell>
          <cell r="F1539">
            <v>-209.8853441704</v>
          </cell>
          <cell r="G1539">
            <v>-64.993889482770001</v>
          </cell>
          <cell r="H1539">
            <v>-3.9575493340000003</v>
          </cell>
          <cell r="L1539">
            <v>68.505908999766007</v>
          </cell>
          <cell r="M1539">
            <v>18.405251668458785</v>
          </cell>
          <cell r="N1539">
            <v>27.4002516684588</v>
          </cell>
          <cell r="O1539">
            <v>57.197201610332939</v>
          </cell>
          <cell r="P1539">
            <v>45.330241268861144</v>
          </cell>
          <cell r="Q1539">
            <v>0</v>
          </cell>
          <cell r="R1539">
            <v>198.4336035474189</v>
          </cell>
        </row>
        <row r="1540">
          <cell r="B1540">
            <v>36814</v>
          </cell>
          <cell r="C1540">
            <v>8.8769783715999999</v>
          </cell>
          <cell r="D1540">
            <v>-226.10206966320001</v>
          </cell>
          <cell r="E1540">
            <v>35</v>
          </cell>
          <cell r="F1540">
            <v>-191.10206966320001</v>
          </cell>
          <cell r="G1540">
            <v>-116.55932189155997</v>
          </cell>
          <cell r="H1540">
            <v>-53.772979740000004</v>
          </cell>
          <cell r="L1540">
            <v>68.51478597813761</v>
          </cell>
          <cell r="M1540">
            <v>18.179149598795586</v>
          </cell>
          <cell r="N1540">
            <v>27.209149598795602</v>
          </cell>
          <cell r="O1540">
            <v>57.080642288441382</v>
          </cell>
          <cell r="P1540">
            <v>45.276468289121141</v>
          </cell>
          <cell r="Q1540">
            <v>0</v>
          </cell>
          <cell r="R1540">
            <v>198.08104615449574</v>
          </cell>
        </row>
        <row r="1541">
          <cell r="B1541">
            <v>36815</v>
          </cell>
          <cell r="C1541">
            <v>-35.752820126800003</v>
          </cell>
          <cell r="D1541">
            <v>-273.41874246280003</v>
          </cell>
          <cell r="E1541">
            <v>35</v>
          </cell>
          <cell r="F1541">
            <v>-238.41874246280003</v>
          </cell>
          <cell r="G1541">
            <v>-118.84340903880995</v>
          </cell>
          <cell r="H1541">
            <v>-131.57875458360002</v>
          </cell>
          <cell r="L1541">
            <v>68.479033158010807</v>
          </cell>
          <cell r="M1541">
            <v>17.905730856332788</v>
          </cell>
          <cell r="N1541">
            <v>26.9707308563328</v>
          </cell>
          <cell r="O1541">
            <v>56.961798879402572</v>
          </cell>
          <cell r="P1541">
            <v>45.14488953453754</v>
          </cell>
          <cell r="Q1541">
            <v>0</v>
          </cell>
          <cell r="R1541">
            <v>197.55645242828371</v>
          </cell>
        </row>
        <row r="1542">
          <cell r="B1542">
            <v>36816</v>
          </cell>
          <cell r="C1542">
            <v>-117.34577446760001</v>
          </cell>
          <cell r="D1542">
            <v>-341.13720321920005</v>
          </cell>
          <cell r="E1542">
            <v>35</v>
          </cell>
          <cell r="F1542">
            <v>-306.13720321920005</v>
          </cell>
          <cell r="G1542">
            <v>-132.03477431217993</v>
          </cell>
          <cell r="H1542">
            <v>-145.99630202280002</v>
          </cell>
          <cell r="L1542">
            <v>68.361687383543213</v>
          </cell>
          <cell r="M1542">
            <v>17.564593653113587</v>
          </cell>
          <cell r="N1542">
            <v>26.664593653113599</v>
          </cell>
          <cell r="O1542">
            <v>56.829764105090391</v>
          </cell>
          <cell r="P1542">
            <v>44.998893232514739</v>
          </cell>
          <cell r="Q1542">
            <v>0</v>
          </cell>
          <cell r="R1542">
            <v>196.85493837426193</v>
          </cell>
        </row>
        <row r="1543">
          <cell r="B1543">
            <v>36817</v>
          </cell>
          <cell r="C1543">
            <v>-156.45630012800001</v>
          </cell>
          <cell r="D1543">
            <v>-332.77133435799999</v>
          </cell>
          <cell r="E1543">
            <v>35</v>
          </cell>
          <cell r="F1543">
            <v>-297.77133435799999</v>
          </cell>
          <cell r="G1543">
            <v>-133.06780543411998</v>
          </cell>
          <cell r="H1543">
            <v>-165.2906860404</v>
          </cell>
          <cell r="L1543">
            <v>68.205231083415214</v>
          </cell>
          <cell r="M1543">
            <v>17.231822318755587</v>
          </cell>
          <cell r="N1543">
            <v>26.366822318755599</v>
          </cell>
          <cell r="O1543">
            <v>56.696696299656267</v>
          </cell>
          <cell r="P1543">
            <v>44.833602546474339</v>
          </cell>
          <cell r="Q1543">
            <v>0</v>
          </cell>
          <cell r="R1543">
            <v>196.1023522483014</v>
          </cell>
        </row>
        <row r="1544">
          <cell r="B1544">
            <v>36818</v>
          </cell>
          <cell r="C1544">
            <v>-6.7970466140000001</v>
          </cell>
          <cell r="D1544">
            <v>-265.65271740200001</v>
          </cell>
          <cell r="E1544">
            <v>35</v>
          </cell>
          <cell r="F1544">
            <v>-230.65271740200001</v>
          </cell>
          <cell r="G1544">
            <v>-98.749217148359975</v>
          </cell>
          <cell r="H1544">
            <v>-122.9928246832</v>
          </cell>
          <cell r="L1544">
            <v>68.198434036801217</v>
          </cell>
          <cell r="M1544">
            <v>16.966169601353588</v>
          </cell>
          <cell r="N1544">
            <v>26.1361696013536</v>
          </cell>
          <cell r="O1544">
            <v>56.597947082507908</v>
          </cell>
          <cell r="P1544">
            <v>44.710609721791137</v>
          </cell>
          <cell r="Q1544">
            <v>0</v>
          </cell>
          <cell r="R1544">
            <v>195.64316044245388</v>
          </cell>
        </row>
        <row r="1545">
          <cell r="B1545">
            <v>36819</v>
          </cell>
          <cell r="C1545">
            <v>78.441112360000005</v>
          </cell>
          <cell r="D1545">
            <v>-245.88626696160003</v>
          </cell>
          <cell r="E1545">
            <v>35</v>
          </cell>
          <cell r="F1545">
            <v>-210.88626696160003</v>
          </cell>
          <cell r="G1545">
            <v>-112.13441214014</v>
          </cell>
          <cell r="H1545">
            <v>-204.66386519919999</v>
          </cell>
          <cell r="L1545">
            <v>68.276875149161214</v>
          </cell>
          <cell r="M1545">
            <v>16.720283334391986</v>
          </cell>
          <cell r="N1545">
            <v>25.925283334391999</v>
          </cell>
          <cell r="O1545">
            <v>56.485812670367764</v>
          </cell>
          <cell r="P1545">
            <v>44.505945856591936</v>
          </cell>
          <cell r="Q1545">
            <v>0</v>
          </cell>
          <cell r="R1545">
            <v>195.19391701051291</v>
          </cell>
        </row>
        <row r="1546">
          <cell r="B1546">
            <v>36820</v>
          </cell>
          <cell r="C1546">
            <v>-31.983387487600002</v>
          </cell>
          <cell r="D1546">
            <v>-378.51563553879998</v>
          </cell>
          <cell r="E1546">
            <v>35</v>
          </cell>
          <cell r="F1546">
            <v>-343.51563553879998</v>
          </cell>
          <cell r="G1546">
            <v>-63.228362584759992</v>
          </cell>
          <cell r="H1546">
            <v>-161.98622108080002</v>
          </cell>
          <cell r="L1546">
            <v>68.244891761673614</v>
          </cell>
          <cell r="M1546">
            <v>16.341767698853186</v>
          </cell>
          <cell r="N1546">
            <v>25.581767698853199</v>
          </cell>
          <cell r="O1546">
            <v>56.422584307783005</v>
          </cell>
          <cell r="P1546">
            <v>44.343959635511133</v>
          </cell>
          <cell r="Q1546">
            <v>0</v>
          </cell>
          <cell r="R1546">
            <v>194.59320340382095</v>
          </cell>
        </row>
        <row r="1547">
          <cell r="B1547">
            <v>36821</v>
          </cell>
          <cell r="C1547">
            <v>-81.142184147600005</v>
          </cell>
          <cell r="D1547">
            <v>-306.54147823400001</v>
          </cell>
          <cell r="E1547">
            <v>35</v>
          </cell>
          <cell r="F1547">
            <v>-271.54147823400001</v>
          </cell>
          <cell r="G1547">
            <v>-91.422939199509969</v>
          </cell>
          <cell r="H1547">
            <v>-149.57406859560001</v>
          </cell>
          <cell r="L1547">
            <v>68.163749577526019</v>
          </cell>
          <cell r="M1547">
            <v>16.035226220619187</v>
          </cell>
          <cell r="N1547">
            <v>25.310226220619199</v>
          </cell>
          <cell r="O1547">
            <v>56.331161368583494</v>
          </cell>
          <cell r="P1547">
            <v>44.194385566915535</v>
          </cell>
          <cell r="Q1547">
            <v>0</v>
          </cell>
          <cell r="R1547">
            <v>193.99952273364426</v>
          </cell>
        </row>
        <row r="1548">
          <cell r="B1548">
            <v>36822</v>
          </cell>
          <cell r="C1548">
            <v>86.271026109600001</v>
          </cell>
          <cell r="D1548">
            <v>-308.45104015480001</v>
          </cell>
          <cell r="E1548">
            <v>35</v>
          </cell>
          <cell r="F1548">
            <v>-273.45104015480001</v>
          </cell>
          <cell r="G1548">
            <v>-164.97210022870001</v>
          </cell>
          <cell r="H1548">
            <v>-56.388866609200001</v>
          </cell>
          <cell r="L1548">
            <v>68.250020603635619</v>
          </cell>
          <cell r="M1548">
            <v>15.726775180464386</v>
          </cell>
          <cell r="N1548">
            <v>25.036775180464399</v>
          </cell>
          <cell r="O1548">
            <v>56.166189268354792</v>
          </cell>
          <cell r="P1548">
            <v>44.137996700306338</v>
          </cell>
          <cell r="Q1548">
            <v>0</v>
          </cell>
          <cell r="R1548">
            <v>193.59098175276114</v>
          </cell>
        </row>
        <row r="1549">
          <cell r="B1549">
            <v>36823</v>
          </cell>
          <cell r="C1549">
            <v>97.508336595199992</v>
          </cell>
          <cell r="D1549">
            <v>-247.2634231424</v>
          </cell>
          <cell r="E1549">
            <v>35</v>
          </cell>
          <cell r="F1549">
            <v>-212.2634231424</v>
          </cell>
          <cell r="G1549">
            <v>-174.87908813291997</v>
          </cell>
          <cell r="H1549">
            <v>-137.36068091999999</v>
          </cell>
          <cell r="L1549">
            <v>68.347528940230816</v>
          </cell>
          <cell r="M1549">
            <v>15.479511757321987</v>
          </cell>
          <cell r="N1549">
            <v>24.824511757322</v>
          </cell>
          <cell r="O1549">
            <v>55.991310180221873</v>
          </cell>
          <cell r="P1549">
            <v>44.000636019386342</v>
          </cell>
          <cell r="Q1549">
            <v>0</v>
          </cell>
          <cell r="R1549">
            <v>193.16398689716104</v>
          </cell>
        </row>
        <row r="1550">
          <cell r="B1550">
            <v>36824</v>
          </cell>
          <cell r="C1550">
            <v>140.04045647800001</v>
          </cell>
          <cell r="D1550">
            <v>-333.49895553600004</v>
          </cell>
          <cell r="E1550">
            <v>35</v>
          </cell>
          <cell r="F1550">
            <v>-298.49895553600004</v>
          </cell>
          <cell r="G1550">
            <v>-180.76584215940994</v>
          </cell>
          <cell r="H1550">
            <v>-98.6086417912</v>
          </cell>
          <cell r="L1550">
            <v>68.487569396708821</v>
          </cell>
          <cell r="M1550">
            <v>15.146012801785988</v>
          </cell>
          <cell r="N1550">
            <v>24.526012801785999</v>
          </cell>
          <cell r="O1550">
            <v>55.810544338062464</v>
          </cell>
          <cell r="P1550">
            <v>43.90202737759514</v>
          </cell>
          <cell r="Q1550">
            <v>0</v>
          </cell>
          <cell r="R1550">
            <v>192.72615391415243</v>
          </cell>
        </row>
        <row r="1551">
          <cell r="B1551">
            <v>36825</v>
          </cell>
          <cell r="C1551">
            <v>247.81002636880001</v>
          </cell>
          <cell r="D1551">
            <v>-301.84920897879999</v>
          </cell>
          <cell r="E1551">
            <v>35</v>
          </cell>
          <cell r="F1551">
            <v>-266.84920897879999</v>
          </cell>
          <cell r="G1551">
            <v>-158.12406106230003</v>
          </cell>
          <cell r="H1551">
            <v>-95.360966777199991</v>
          </cell>
          <cell r="L1551">
            <v>68.735379423077617</v>
          </cell>
          <cell r="M1551">
            <v>14.844163592807188</v>
          </cell>
          <cell r="N1551">
            <v>24.259163592807198</v>
          </cell>
          <cell r="O1551">
            <v>55.652420277000161</v>
          </cell>
          <cell r="P1551">
            <v>43.80666641081794</v>
          </cell>
          <cell r="Q1551">
            <v>0</v>
          </cell>
          <cell r="R1551">
            <v>192.45362970370292</v>
          </cell>
        </row>
        <row r="1552">
          <cell r="B1552">
            <v>36826</v>
          </cell>
          <cell r="C1552">
            <v>59.270956348400006</v>
          </cell>
          <cell r="D1552">
            <v>-289.13890927919999</v>
          </cell>
          <cell r="E1552">
            <v>35</v>
          </cell>
          <cell r="F1552">
            <v>-254.13890927919999</v>
          </cell>
          <cell r="G1552">
            <v>-147.4452576802</v>
          </cell>
          <cell r="H1552">
            <v>-67.005037064800007</v>
          </cell>
          <cell r="L1552">
            <v>68.794650379426017</v>
          </cell>
          <cell r="M1552">
            <v>14.555024683527988</v>
          </cell>
          <cell r="N1552">
            <v>24.005024683527999</v>
          </cell>
          <cell r="O1552">
            <v>55.504975019319964</v>
          </cell>
          <cell r="P1552">
            <v>43.739661373753137</v>
          </cell>
          <cell r="Q1552">
            <v>0</v>
          </cell>
          <cell r="R1552">
            <v>192.04431145602712</v>
          </cell>
        </row>
        <row r="1553">
          <cell r="B1553">
            <v>36827</v>
          </cell>
          <cell r="C1553">
            <v>-60.587773212000002</v>
          </cell>
          <cell r="D1553">
            <v>-314.22941711960004</v>
          </cell>
          <cell r="E1553">
            <v>35</v>
          </cell>
          <cell r="F1553">
            <v>-279.22941711960004</v>
          </cell>
          <cell r="G1553">
            <v>-147.27798699649995</v>
          </cell>
          <cell r="H1553">
            <v>-65.4823566484</v>
          </cell>
          <cell r="L1553">
            <v>68.73406260621401</v>
          </cell>
          <cell r="M1553">
            <v>14.240795266408387</v>
          </cell>
          <cell r="N1553">
            <v>23.725795266408401</v>
          </cell>
          <cell r="O1553">
            <v>55.357697032323465</v>
          </cell>
          <cell r="P1553">
            <v>43.674179017104734</v>
          </cell>
          <cell r="Q1553">
            <v>0</v>
          </cell>
          <cell r="R1553">
            <v>191.4917339220506</v>
          </cell>
        </row>
        <row r="1554">
          <cell r="B1554">
            <v>36828</v>
          </cell>
          <cell r="C1554">
            <v>-60.719099961200001</v>
          </cell>
          <cell r="D1554">
            <v>-294.05478894520002</v>
          </cell>
          <cell r="E1554">
            <v>35</v>
          </cell>
          <cell r="F1554">
            <v>-259.05478894520002</v>
          </cell>
          <cell r="G1554">
            <v>-71.132928707349976</v>
          </cell>
          <cell r="H1554">
            <v>-69.358270435600005</v>
          </cell>
          <cell r="L1554">
            <v>68.673343506252806</v>
          </cell>
          <cell r="M1554">
            <v>13.946740477463187</v>
          </cell>
          <cell r="N1554">
            <v>23.466740477463201</v>
          </cell>
          <cell r="O1554">
            <v>55.286564103616115</v>
          </cell>
          <cell r="P1554">
            <v>43.604820746669134</v>
          </cell>
          <cell r="Q1554">
            <v>0</v>
          </cell>
          <cell r="R1554">
            <v>191.03146883400126</v>
          </cell>
        </row>
        <row r="1555">
          <cell r="B1555">
            <v>36829</v>
          </cell>
          <cell r="C1555">
            <v>102.19350710719999</v>
          </cell>
          <cell r="D1555">
            <v>-275.98138875800004</v>
          </cell>
          <cell r="E1555">
            <v>35</v>
          </cell>
          <cell r="F1555">
            <v>-240.98138875800004</v>
          </cell>
          <cell r="G1555">
            <v>-271.11757617407</v>
          </cell>
          <cell r="H1555">
            <v>-87.925033275199993</v>
          </cell>
          <cell r="L1555">
            <v>68.775537013360008</v>
          </cell>
          <cell r="M1555">
            <v>13.670759088705188</v>
          </cell>
          <cell r="N1555">
            <v>23.2257590887052</v>
          </cell>
          <cell r="O1555">
            <v>55.015446527442045</v>
          </cell>
          <cell r="P1555">
            <v>43.516895713393936</v>
          </cell>
          <cell r="Q1555">
            <v>0</v>
          </cell>
          <cell r="R1555">
            <v>190.53363834290121</v>
          </cell>
        </row>
        <row r="1556">
          <cell r="B1556">
            <v>36830</v>
          </cell>
          <cell r="C1556">
            <v>5.0720520164000007</v>
          </cell>
          <cell r="D1556">
            <v>-357.01354238600004</v>
          </cell>
          <cell r="E1556">
            <v>35</v>
          </cell>
          <cell r="F1556">
            <v>-322.01354238600004</v>
          </cell>
          <cell r="G1556">
            <v>-445.12496164185995</v>
          </cell>
          <cell r="H1556">
            <v>-215.58173224080002</v>
          </cell>
          <cell r="L1556">
            <v>68.78060906537641</v>
          </cell>
          <cell r="M1556">
            <v>13.313745546319188</v>
          </cell>
          <cell r="N1556">
            <v>22.9037455463192</v>
          </cell>
          <cell r="O1556">
            <v>54.570321565800185</v>
          </cell>
          <cell r="P1556">
            <v>43.301313981153136</v>
          </cell>
          <cell r="Q1556">
            <v>0</v>
          </cell>
          <cell r="R1556">
            <v>189.55599015864894</v>
          </cell>
        </row>
        <row r="1557">
          <cell r="B1557">
            <v>36831</v>
          </cell>
          <cell r="C1557">
            <v>103.588410146</v>
          </cell>
          <cell r="D1557">
            <v>-300.37267039320005</v>
          </cell>
          <cell r="E1557">
            <v>35</v>
          </cell>
          <cell r="F1557">
            <v>-265.37267039320005</v>
          </cell>
          <cell r="G1557">
            <v>-234.97069586079994</v>
          </cell>
          <cell r="H1557">
            <v>-104.245043892</v>
          </cell>
          <cell r="L1557">
            <v>68.884197475522413</v>
          </cell>
          <cell r="M1557">
            <v>13.013372875925988</v>
          </cell>
          <cell r="N1557">
            <v>22.638372875925999</v>
          </cell>
          <cell r="O1557">
            <v>54.335350869939383</v>
          </cell>
          <cell r="P1557">
            <v>43.197068937261136</v>
          </cell>
          <cell r="Q1557">
            <v>0</v>
          </cell>
          <cell r="R1557">
            <v>189.05499015864893</v>
          </cell>
        </row>
        <row r="1558">
          <cell r="B1558">
            <v>36832</v>
          </cell>
          <cell r="C1558">
            <v>215.60302847040001</v>
          </cell>
          <cell r="D1558">
            <v>-310.10504732039999</v>
          </cell>
          <cell r="E1558">
            <v>35</v>
          </cell>
          <cell r="F1558">
            <v>-275.10504732039999</v>
          </cell>
          <cell r="G1558">
            <v>-333.80486113559999</v>
          </cell>
          <cell r="H1558">
            <v>-28.693120014400002</v>
          </cell>
          <cell r="L1558">
            <v>69.09980050399281</v>
          </cell>
          <cell r="M1558">
            <v>12.703267828605588</v>
          </cell>
          <cell r="N1558">
            <v>22.363267828605601</v>
          </cell>
          <cell r="O1558">
            <v>54.001546008803786</v>
          </cell>
          <cell r="P1558">
            <v>43.168375817246734</v>
          </cell>
          <cell r="Q1558">
            <v>0</v>
          </cell>
          <cell r="R1558">
            <v>188.63299015864891</v>
          </cell>
        </row>
        <row r="1559">
          <cell r="B1559">
            <v>36833</v>
          </cell>
          <cell r="C1559">
            <v>159.65428393960002</v>
          </cell>
          <cell r="D1559">
            <v>112.93390556880001</v>
          </cell>
          <cell r="E1559">
            <v>-35</v>
          </cell>
          <cell r="F1559">
            <v>147.93390556880001</v>
          </cell>
          <cell r="G1559">
            <v>-257.39901050000003</v>
          </cell>
          <cell r="H1559">
            <v>-55.189179008400004</v>
          </cell>
          <cell r="L1559">
            <v>69.259454787932413</v>
          </cell>
          <cell r="M1559">
            <v>12.816201734174388</v>
          </cell>
          <cell r="N1559">
            <v>22.511201734174399</v>
          </cell>
          <cell r="O1559">
            <v>53.744146998303783</v>
          </cell>
          <cell r="P1559">
            <v>43.113186638238332</v>
          </cell>
          <cell r="Q1559">
            <v>0</v>
          </cell>
          <cell r="R1559">
            <v>188.62799015864891</v>
          </cell>
        </row>
        <row r="1560">
          <cell r="B1560">
            <v>36834</v>
          </cell>
          <cell r="C1560">
            <v>216.92339470560003</v>
          </cell>
          <cell r="D1560">
            <v>-141.14786041720001</v>
          </cell>
          <cell r="E1560">
            <v>35</v>
          </cell>
          <cell r="F1560">
            <v>-106.14786041720001</v>
          </cell>
          <cell r="G1560">
            <v>-171.08241427400003</v>
          </cell>
          <cell r="H1560">
            <v>-28.693120014400002</v>
          </cell>
          <cell r="L1560">
            <v>69.476378182638015</v>
          </cell>
          <cell r="M1560">
            <v>12.675053873757188</v>
          </cell>
          <cell r="N1560">
            <v>22.4050538737572</v>
          </cell>
          <cell r="O1560">
            <v>53.573064584029787</v>
          </cell>
          <cell r="P1560">
            <v>43.08449351822393</v>
          </cell>
          <cell r="Q1560">
            <v>0</v>
          </cell>
          <cell r="R1560">
            <v>188.53899015864891</v>
          </cell>
        </row>
        <row r="1561">
          <cell r="B1561">
            <v>36835</v>
          </cell>
          <cell r="C1561">
            <v>-143.9873576972</v>
          </cell>
          <cell r="D1561">
            <v>-335.99771314240002</v>
          </cell>
          <cell r="E1561">
            <v>35</v>
          </cell>
          <cell r="F1561">
            <v>-300.99771314240002</v>
          </cell>
          <cell r="G1561">
            <v>-178.92925137199995</v>
          </cell>
          <cell r="H1561">
            <v>-89.085677788400005</v>
          </cell>
          <cell r="L1561">
            <v>69.332390824940816</v>
          </cell>
          <cell r="M1561">
            <v>12.339056160614788</v>
          </cell>
          <cell r="N1561">
            <v>22.1040561606148</v>
          </cell>
          <cell r="O1561">
            <v>53.39413533265779</v>
          </cell>
          <cell r="P1561">
            <v>42.995407840435533</v>
          </cell>
          <cell r="Q1561">
            <v>0</v>
          </cell>
          <cell r="R1561">
            <v>187.82599015864895</v>
          </cell>
        </row>
        <row r="1562">
          <cell r="B1562">
            <v>36836</v>
          </cell>
          <cell r="C1562">
            <v>-213.11846835040001</v>
          </cell>
          <cell r="D1562">
            <v>-306.11200427040001</v>
          </cell>
          <cell r="E1562">
            <v>35</v>
          </cell>
          <cell r="F1562">
            <v>-271.11200427040001</v>
          </cell>
          <cell r="G1562">
            <v>-390.21420954799993</v>
          </cell>
          <cell r="H1562">
            <v>-371.55531783120006</v>
          </cell>
          <cell r="L1562">
            <v>69.119272356590415</v>
          </cell>
          <cell r="M1562">
            <v>12.032944156344389</v>
          </cell>
          <cell r="N1562">
            <v>21.8329441563444</v>
          </cell>
          <cell r="O1562">
            <v>53.003921123109791</v>
          </cell>
          <cell r="P1562">
            <v>42.623852522604331</v>
          </cell>
          <cell r="Q1562">
            <v>0</v>
          </cell>
          <cell r="R1562">
            <v>186.57999015864894</v>
          </cell>
        </row>
        <row r="1563">
          <cell r="B1563">
            <v>36837</v>
          </cell>
          <cell r="C1563">
            <v>99.187189361999998</v>
          </cell>
          <cell r="D1563">
            <v>-370.0681311308</v>
          </cell>
          <cell r="E1563">
            <v>35</v>
          </cell>
          <cell r="F1563">
            <v>-335.0681311308</v>
          </cell>
          <cell r="G1563">
            <v>-390.41637058200001</v>
          </cell>
          <cell r="H1563">
            <v>-373.70268764920002</v>
          </cell>
          <cell r="L1563">
            <v>69.218459545952413</v>
          </cell>
          <cell r="M1563">
            <v>11.662876025213588</v>
          </cell>
          <cell r="N1563">
            <v>21.4978760252136</v>
          </cell>
          <cell r="O1563">
            <v>52.613504752527788</v>
          </cell>
          <cell r="P1563">
            <v>42.250149834955131</v>
          </cell>
          <cell r="Q1563">
            <v>0</v>
          </cell>
          <cell r="R1563">
            <v>185.57999015864894</v>
          </cell>
        </row>
        <row r="1564">
          <cell r="B1564">
            <v>36838</v>
          </cell>
          <cell r="C1564">
            <v>81.699435488800006</v>
          </cell>
          <cell r="D1564">
            <v>-349.42498590520006</v>
          </cell>
          <cell r="E1564">
            <v>35</v>
          </cell>
          <cell r="F1564">
            <v>-314.42498590520006</v>
          </cell>
          <cell r="G1564">
            <v>-328.10707784119995</v>
          </cell>
          <cell r="H1564">
            <v>-366.16737174240001</v>
          </cell>
          <cell r="L1564">
            <v>69.300158981441214</v>
          </cell>
          <cell r="M1564">
            <v>11.313451039308388</v>
          </cell>
          <cell r="N1564">
            <v>21.183451039308398</v>
          </cell>
          <cell r="O1564">
            <v>52.285397674686585</v>
          </cell>
          <cell r="P1564">
            <v>41.883982463212732</v>
          </cell>
          <cell r="Q1564">
            <v>0</v>
          </cell>
          <cell r="R1564">
            <v>184.65299015864892</v>
          </cell>
        </row>
        <row r="1565">
          <cell r="B1565">
            <v>36839</v>
          </cell>
          <cell r="C1565">
            <v>-78.852839465599999</v>
          </cell>
          <cell r="D1565">
            <v>-339.16375260960001</v>
          </cell>
          <cell r="E1565">
            <v>35</v>
          </cell>
          <cell r="F1565">
            <v>-304.16375260960001</v>
          </cell>
          <cell r="G1565">
            <v>-448.20987463680012</v>
          </cell>
          <cell r="H1565">
            <v>-369.77353328800001</v>
          </cell>
          <cell r="L1565">
            <v>69.221306141975617</v>
          </cell>
          <cell r="M1565">
            <v>10.974287286698788</v>
          </cell>
          <cell r="N1565">
            <v>20.879287286698798</v>
          </cell>
          <cell r="O1565">
            <v>51.837187800049783</v>
          </cell>
          <cell r="P1565">
            <v>41.514208929924735</v>
          </cell>
          <cell r="Q1565">
            <v>0</v>
          </cell>
          <cell r="R1565">
            <v>183.45199015864893</v>
          </cell>
        </row>
        <row r="1566">
          <cell r="B1566">
            <v>36840</v>
          </cell>
          <cell r="C1566">
            <v>-40.8177734</v>
          </cell>
          <cell r="D1566">
            <v>-362.46182779200001</v>
          </cell>
          <cell r="E1566">
            <v>35</v>
          </cell>
          <cell r="F1566">
            <v>-327.46182779200001</v>
          </cell>
          <cell r="G1566">
            <v>-326.03090019720003</v>
          </cell>
          <cell r="H1566">
            <v>-51.689498610800001</v>
          </cell>
          <cell r="L1566">
            <v>69.180488368575624</v>
          </cell>
          <cell r="M1566">
            <v>10.611825458906788</v>
          </cell>
          <cell r="N1566">
            <v>20.551825458906798</v>
          </cell>
          <cell r="O1566">
            <v>51.51115689985258</v>
          </cell>
          <cell r="P1566">
            <v>41.462519431313936</v>
          </cell>
          <cell r="Q1566">
            <v>0</v>
          </cell>
          <cell r="R1566">
            <v>182.70599015864894</v>
          </cell>
        </row>
        <row r="1567">
          <cell r="B1567">
            <v>36841</v>
          </cell>
          <cell r="C1567">
            <v>-27.106550909200003</v>
          </cell>
          <cell r="D1567">
            <v>-356.66215459760002</v>
          </cell>
          <cell r="E1567">
            <v>35</v>
          </cell>
          <cell r="F1567">
            <v>-321.66215459760002</v>
          </cell>
          <cell r="G1567">
            <v>-215.80927716200006</v>
          </cell>
          <cell r="H1567">
            <v>-65.42201733120001</v>
          </cell>
          <cell r="L1567">
            <v>69.153381817666428</v>
          </cell>
          <cell r="M1567">
            <v>10.255163304309187</v>
          </cell>
          <cell r="N1567">
            <v>20.230163304309198</v>
          </cell>
          <cell r="O1567">
            <v>51.295347622690578</v>
          </cell>
          <cell r="P1567">
            <v>41.397097413982735</v>
          </cell>
          <cell r="Q1567">
            <v>0</v>
          </cell>
          <cell r="R1567">
            <v>182.07599015864895</v>
          </cell>
        </row>
        <row r="1568">
          <cell r="B1568">
            <v>36842</v>
          </cell>
          <cell r="C1568">
            <v>-97.550929054400001</v>
          </cell>
          <cell r="D1568">
            <v>-352.9104688164</v>
          </cell>
          <cell r="E1568">
            <v>35</v>
          </cell>
          <cell r="F1568">
            <v>-317.9104688164</v>
          </cell>
          <cell r="G1568">
            <v>-209.1863658524</v>
          </cell>
          <cell r="H1568">
            <v>-74.352236276800014</v>
          </cell>
          <cell r="L1568">
            <v>69.055830888612022</v>
          </cell>
          <cell r="M1568">
            <v>9.9022528354927868</v>
          </cell>
          <cell r="N1568">
            <v>19.912252835492797</v>
          </cell>
          <cell r="O1568">
            <v>51.086161256838174</v>
          </cell>
          <cell r="P1568">
            <v>41.322745177705933</v>
          </cell>
          <cell r="Q1568">
            <v>0</v>
          </cell>
          <cell r="R1568">
            <v>181.37699015864894</v>
          </cell>
        </row>
        <row r="1569">
          <cell r="B1569">
            <v>36843</v>
          </cell>
          <cell r="C1569">
            <v>-275.32830438360003</v>
          </cell>
          <cell r="D1569">
            <v>-354.84842571000001</v>
          </cell>
          <cell r="E1569">
            <v>35</v>
          </cell>
          <cell r="F1569">
            <v>-319.84842571000001</v>
          </cell>
          <cell r="G1569">
            <v>-438.53080804479993</v>
          </cell>
          <cell r="H1569">
            <v>-140.2924618616</v>
          </cell>
          <cell r="L1569">
            <v>68.780502584228415</v>
          </cell>
          <cell r="M1569">
            <v>9.5474044097827875</v>
          </cell>
          <cell r="N1569">
            <v>19.592404409782798</v>
          </cell>
          <cell r="O1569">
            <v>50.647630448793372</v>
          </cell>
          <cell r="P1569">
            <v>41.182452715844335</v>
          </cell>
          <cell r="Q1569">
            <v>0</v>
          </cell>
          <cell r="R1569">
            <v>180.20299015864893</v>
          </cell>
        </row>
        <row r="1570">
          <cell r="B1570">
            <v>36844</v>
          </cell>
          <cell r="C1570">
            <v>61.478665483599997</v>
          </cell>
          <cell r="D1570">
            <v>-70.039749782800001</v>
          </cell>
          <cell r="E1570">
            <v>35</v>
          </cell>
          <cell r="F1570">
            <v>-35.039749782800001</v>
          </cell>
          <cell r="G1570">
            <v>-277.62078668239997</v>
          </cell>
          <cell r="H1570">
            <v>-25.818129018400001</v>
          </cell>
          <cell r="L1570">
            <v>68.84198124971202</v>
          </cell>
          <cell r="M1570">
            <v>9.4773646599999868</v>
          </cell>
          <cell r="N1570">
            <v>19.557364659999998</v>
          </cell>
          <cell r="O1570">
            <v>50.370009662110974</v>
          </cell>
          <cell r="P1570">
            <v>41.156634586825938</v>
          </cell>
          <cell r="Q1570">
            <v>0</v>
          </cell>
          <cell r="R1570">
            <v>179.92599015864891</v>
          </cell>
        </row>
        <row r="1571">
          <cell r="B1571">
            <v>36845</v>
          </cell>
          <cell r="C1571">
            <v>-77.177536070400009</v>
          </cell>
          <cell r="D1571">
            <v>-200.97606810680003</v>
          </cell>
          <cell r="E1571">
            <v>35</v>
          </cell>
          <cell r="F1571">
            <v>-165.97606810680003</v>
          </cell>
          <cell r="G1571">
            <v>-274.42402287319999</v>
          </cell>
          <cell r="H1571">
            <v>-50.422372949599996</v>
          </cell>
          <cell r="L1571">
            <v>68.764803713641626</v>
          </cell>
          <cell r="M1571">
            <v>9.2763885918931877</v>
          </cell>
          <cell r="N1571">
            <v>19.391388591893197</v>
          </cell>
          <cell r="O1571">
            <v>50.095585639237775</v>
          </cell>
          <cell r="P1571">
            <v>41.10621221387634</v>
          </cell>
          <cell r="Q1571">
            <v>0</v>
          </cell>
          <cell r="R1571">
            <v>179.35799015864896</v>
          </cell>
        </row>
        <row r="1572">
          <cell r="B1572">
            <v>36846</v>
          </cell>
          <cell r="C1572">
            <v>-320.69282280320004</v>
          </cell>
          <cell r="D1572">
            <v>-345.45678845639998</v>
          </cell>
          <cell r="E1572">
            <v>35</v>
          </cell>
          <cell r="F1572">
            <v>-310.45678845639998</v>
          </cell>
          <cell r="G1572">
            <v>-423.83974970879996</v>
          </cell>
          <cell r="H1572">
            <v>-200.01063903160002</v>
          </cell>
          <cell r="L1572">
            <v>68.444110890838431</v>
          </cell>
          <cell r="M1572">
            <v>8.9309318034367884</v>
          </cell>
          <cell r="N1572">
            <v>19.080931803436798</v>
          </cell>
          <cell r="O1572">
            <v>49.671745889528978</v>
          </cell>
          <cell r="P1572">
            <v>40.906201574844737</v>
          </cell>
          <cell r="Q1572">
            <v>0</v>
          </cell>
          <cell r="R1572">
            <v>178.10299015864896</v>
          </cell>
        </row>
        <row r="1573">
          <cell r="B1573">
            <v>36847</v>
          </cell>
          <cell r="C1573">
            <v>-289.28088414320001</v>
          </cell>
          <cell r="D1573">
            <v>-316.98372948120004</v>
          </cell>
          <cell r="E1573">
            <v>35</v>
          </cell>
          <cell r="F1573">
            <v>-281.98372948120004</v>
          </cell>
          <cell r="G1573">
            <v>-277.44718058080002</v>
          </cell>
          <cell r="H1573">
            <v>-70.288205794800007</v>
          </cell>
          <cell r="L1573">
            <v>68.154830006695235</v>
          </cell>
          <cell r="M1573">
            <v>8.6139480739555889</v>
          </cell>
          <cell r="N1573">
            <v>18.798948073955597</v>
          </cell>
          <cell r="O1573">
            <v>49.394298708948178</v>
          </cell>
          <cell r="P1573">
            <v>40.835913369049933</v>
          </cell>
          <cell r="Q1573">
            <v>0</v>
          </cell>
          <cell r="R1573">
            <v>177.18399015864895</v>
          </cell>
        </row>
        <row r="1574">
          <cell r="B1574">
            <v>36848</v>
          </cell>
          <cell r="C1574">
            <v>-283.09078007280004</v>
          </cell>
          <cell r="D1574">
            <v>-330.74819254600004</v>
          </cell>
          <cell r="E1574">
            <v>35</v>
          </cell>
          <cell r="F1574">
            <v>-295.74819254600004</v>
          </cell>
          <cell r="G1574">
            <v>-294.13419667519986</v>
          </cell>
          <cell r="H1574">
            <v>-56.026830706000005</v>
          </cell>
          <cell r="L1574">
            <v>67.871739226622438</v>
          </cell>
          <cell r="M1574">
            <v>8.2831998814095886</v>
          </cell>
          <cell r="N1574">
            <v>18.503199881409596</v>
          </cell>
          <cell r="O1574">
            <v>49.100164512272976</v>
          </cell>
          <cell r="P1574">
            <v>40.779886538343931</v>
          </cell>
          <cell r="Q1574">
            <v>0</v>
          </cell>
          <cell r="R1574">
            <v>176.25499015864895</v>
          </cell>
        </row>
        <row r="1575">
          <cell r="B1575">
            <v>36849</v>
          </cell>
          <cell r="C1575">
            <v>-330.26902738000001</v>
          </cell>
          <cell r="D1575">
            <v>-325.85360910960003</v>
          </cell>
          <cell r="E1575">
            <v>35</v>
          </cell>
          <cell r="F1575">
            <v>-290.85360910960003</v>
          </cell>
          <cell r="G1575">
            <v>-266.27702456920002</v>
          </cell>
          <cell r="H1575">
            <v>-39.6003389412</v>
          </cell>
          <cell r="L1575">
            <v>67.54147019924244</v>
          </cell>
          <cell r="M1575">
            <v>7.9573462722999881</v>
          </cell>
          <cell r="N1575">
            <v>18.212346272299996</v>
          </cell>
          <cell r="O1575">
            <v>48.833887487703777</v>
          </cell>
          <cell r="P1575">
            <v>40.740286199402732</v>
          </cell>
          <cell r="Q1575">
            <v>0</v>
          </cell>
          <cell r="R1575">
            <v>175.32799015864893</v>
          </cell>
        </row>
        <row r="1576">
          <cell r="B1576">
            <v>36850</v>
          </cell>
          <cell r="C1576">
            <v>-234.67735144880001</v>
          </cell>
          <cell r="D1576">
            <v>-344.18256405200003</v>
          </cell>
          <cell r="E1576">
            <v>35</v>
          </cell>
          <cell r="F1576">
            <v>-309.18256405200003</v>
          </cell>
          <cell r="G1576">
            <v>-506.57027878279996</v>
          </cell>
          <cell r="H1576">
            <v>-229.5698057164</v>
          </cell>
          <cell r="L1576">
            <v>67.306792847793645</v>
          </cell>
          <cell r="M1576">
            <v>7.6131637082479884</v>
          </cell>
          <cell r="N1576">
            <v>17.903163708247995</v>
          </cell>
          <cell r="O1576">
            <v>48.327317208920974</v>
          </cell>
          <cell r="P1576">
            <v>40.51071639368633</v>
          </cell>
          <cell r="Q1576">
            <v>0</v>
          </cell>
          <cell r="R1576">
            <v>174.04799015864893</v>
          </cell>
        </row>
        <row r="1577">
          <cell r="B1577">
            <v>36851</v>
          </cell>
          <cell r="C1577">
            <v>13.789308666</v>
          </cell>
          <cell r="D1577">
            <v>-237.81499594320002</v>
          </cell>
          <cell r="E1577">
            <v>35</v>
          </cell>
          <cell r="F1577">
            <v>-202.81499594320002</v>
          </cell>
          <cell r="G1577">
            <v>-557.60355540239993</v>
          </cell>
          <cell r="H1577">
            <v>-221.3707573204</v>
          </cell>
          <cell r="L1577">
            <v>67.32058215645965</v>
          </cell>
          <cell r="M1577">
            <v>7.3753487123047883</v>
          </cell>
          <cell r="N1577">
            <v>17.700348712304795</v>
          </cell>
          <cell r="O1577">
            <v>47.769713653518572</v>
          </cell>
          <cell r="P1577">
            <v>40.28934563636593</v>
          </cell>
          <cell r="Q1577">
            <v>0</v>
          </cell>
          <cell r="R1577">
            <v>173.07999015864897</v>
          </cell>
        </row>
        <row r="1578">
          <cell r="B1578">
            <v>36852</v>
          </cell>
          <cell r="C1578">
            <v>86.892166139600008</v>
          </cell>
          <cell r="D1578">
            <v>-192.36884197680001</v>
          </cell>
          <cell r="E1578">
            <v>35</v>
          </cell>
          <cell r="F1578">
            <v>-157.36884197680001</v>
          </cell>
          <cell r="G1578">
            <v>-151.33732982440003</v>
          </cell>
          <cell r="H1578">
            <v>159.81400566160002</v>
          </cell>
          <cell r="L1578">
            <v>67.407474322599256</v>
          </cell>
          <cell r="M1578">
            <v>7.1829798703279879</v>
          </cell>
          <cell r="N1578">
            <v>17.542979870327994</v>
          </cell>
          <cell r="O1578">
            <v>47.618376323694172</v>
          </cell>
          <cell r="P1578">
            <v>40.449159642027531</v>
          </cell>
          <cell r="Q1578">
            <v>0</v>
          </cell>
          <cell r="R1578">
            <v>173.01799015864896</v>
          </cell>
        </row>
        <row r="1579">
          <cell r="B1579">
            <v>36853</v>
          </cell>
          <cell r="C1579">
            <v>-71.995453534399999</v>
          </cell>
          <cell r="D1579">
            <v>-276.04172807520001</v>
          </cell>
          <cell r="E1579">
            <v>35</v>
          </cell>
          <cell r="F1579">
            <v>-241.04172807520001</v>
          </cell>
          <cell r="G1579">
            <v>-708.8911917536002</v>
          </cell>
          <cell r="H1579">
            <v>6.9283733631999995</v>
          </cell>
          <cell r="L1579">
            <v>67.335478869064858</v>
          </cell>
          <cell r="M1579">
            <v>6.9069381422527876</v>
          </cell>
          <cell r="N1579">
            <v>17.301938142252794</v>
          </cell>
          <cell r="O1579">
            <v>46.909485131940571</v>
          </cell>
          <cell r="P1579">
            <v>40.456088015390733</v>
          </cell>
          <cell r="Q1579">
            <v>0</v>
          </cell>
          <cell r="R1579">
            <v>172.00299015864897</v>
          </cell>
        </row>
        <row r="1580">
          <cell r="B1580">
            <v>36854</v>
          </cell>
          <cell r="C1580">
            <v>-33.5096172756</v>
          </cell>
          <cell r="D1580">
            <v>-304.39765778760005</v>
          </cell>
          <cell r="E1580">
            <v>35</v>
          </cell>
          <cell r="F1580">
            <v>-269.39765778760005</v>
          </cell>
          <cell r="G1580">
            <v>-505.1632194988</v>
          </cell>
          <cell r="H1580">
            <v>-88.929505438000007</v>
          </cell>
          <cell r="L1580">
            <v>67.301969251789259</v>
          </cell>
          <cell r="M1580">
            <v>6.6025404844651874</v>
          </cell>
          <cell r="N1580">
            <v>17.032540484465194</v>
          </cell>
          <cell r="O1580">
            <v>46.404321912441773</v>
          </cell>
          <cell r="P1580">
            <v>40.367158509952731</v>
          </cell>
          <cell r="Q1580">
            <v>0</v>
          </cell>
          <cell r="R1580">
            <v>171.10599015864898</v>
          </cell>
        </row>
        <row r="1581">
          <cell r="B1581">
            <v>36855</v>
          </cell>
          <cell r="C1581">
            <v>-120.05394499840001</v>
          </cell>
          <cell r="D1581">
            <v>-257.8015074228</v>
          </cell>
          <cell r="E1581">
            <v>35</v>
          </cell>
          <cell r="F1581">
            <v>-222.8015074228</v>
          </cell>
          <cell r="G1581">
            <v>-483.47081072119994</v>
          </cell>
          <cell r="H1581">
            <v>-107.67373685760001</v>
          </cell>
          <cell r="L1581">
            <v>67.181915306790856</v>
          </cell>
          <cell r="M1581">
            <v>6.344738977042387</v>
          </cell>
          <cell r="N1581">
            <v>16.809738977042393</v>
          </cell>
          <cell r="O1581">
            <v>45.920851101720572</v>
          </cell>
          <cell r="P1581">
            <v>40.259484773095132</v>
          </cell>
          <cell r="Q1581">
            <v>0</v>
          </cell>
          <cell r="R1581">
            <v>170.17199015864892</v>
          </cell>
        </row>
        <row r="1582">
          <cell r="B1582">
            <v>36856</v>
          </cell>
          <cell r="C1582">
            <v>-239.29863327200002</v>
          </cell>
          <cell r="D1582">
            <v>-213.72541089400002</v>
          </cell>
          <cell r="E1582">
            <v>35</v>
          </cell>
          <cell r="F1582">
            <v>-178.72541089400002</v>
          </cell>
          <cell r="G1582">
            <v>-426.24705851719989</v>
          </cell>
          <cell r="H1582">
            <v>-36.728897316800001</v>
          </cell>
          <cell r="L1582">
            <v>66.942616673518856</v>
          </cell>
          <cell r="M1582">
            <v>6.1310135661483871</v>
          </cell>
          <cell r="N1582">
            <v>16.631013566148393</v>
          </cell>
          <cell r="O1582">
            <v>45.494604043203374</v>
          </cell>
          <cell r="P1582">
            <v>40.222755875778333</v>
          </cell>
          <cell r="Q1582">
            <v>0</v>
          </cell>
          <cell r="R1582">
            <v>169.29099015864898</v>
          </cell>
        </row>
        <row r="1583">
          <cell r="B1583">
            <v>36857</v>
          </cell>
          <cell r="C1583">
            <v>-314.95703829760004</v>
          </cell>
          <cell r="D1583">
            <v>-328.59017461320002</v>
          </cell>
          <cell r="E1583">
            <v>35</v>
          </cell>
          <cell r="F1583">
            <v>-293.59017461320002</v>
          </cell>
          <cell r="G1583">
            <v>-189.76762338959989</v>
          </cell>
          <cell r="H1583">
            <v>-154.68516369960003</v>
          </cell>
          <cell r="L1583">
            <v>66.627659635221249</v>
          </cell>
          <cell r="M1583">
            <v>5.8024233915351875</v>
          </cell>
          <cell r="N1583">
            <v>16.337423391535193</v>
          </cell>
          <cell r="O1583">
            <v>45.304836419813775</v>
          </cell>
          <cell r="P1583">
            <v>40.068070712078736</v>
          </cell>
          <cell r="Q1583">
            <v>0</v>
          </cell>
          <cell r="R1583">
            <v>168.33799015864895</v>
          </cell>
        </row>
        <row r="1584">
          <cell r="B1584">
            <v>36858</v>
          </cell>
          <cell r="C1584">
            <v>-191.72640571720001</v>
          </cell>
          <cell r="D1584">
            <v>-334.69509376520006</v>
          </cell>
          <cell r="E1584">
            <v>35</v>
          </cell>
          <cell r="F1584">
            <v>-299.69509376520006</v>
          </cell>
          <cell r="G1584">
            <v>-197.39954651519997</v>
          </cell>
          <cell r="H1584">
            <v>-117.1789540024</v>
          </cell>
          <cell r="L1584">
            <v>66.435933229504045</v>
          </cell>
          <cell r="M1584">
            <v>5.4677282977699875</v>
          </cell>
          <cell r="N1584">
            <v>16.037728297769991</v>
          </cell>
          <cell r="O1584">
            <v>45.107436873298575</v>
          </cell>
          <cell r="P1584">
            <v>39.950891758076338</v>
          </cell>
          <cell r="Q1584">
            <v>0</v>
          </cell>
          <cell r="R1584">
            <v>167.53199015864897</v>
          </cell>
        </row>
        <row r="1585">
          <cell r="B1585">
            <v>36859</v>
          </cell>
          <cell r="C1585">
            <v>-427.50406236200001</v>
          </cell>
          <cell r="D1585">
            <v>-335.45465928760001</v>
          </cell>
          <cell r="E1585">
            <v>35</v>
          </cell>
          <cell r="F1585">
            <v>-300.45465928760001</v>
          </cell>
          <cell r="G1585">
            <v>-243.58945265599996</v>
          </cell>
          <cell r="H1585">
            <v>-205.45182569439999</v>
          </cell>
          <cell r="L1585">
            <v>66.00842916714204</v>
          </cell>
          <cell r="M1585">
            <v>5.1322736384823875</v>
          </cell>
          <cell r="N1585">
            <v>15.737273638482391</v>
          </cell>
          <cell r="O1585">
            <v>44.863847420642571</v>
          </cell>
          <cell r="P1585">
            <v>39.745439932381942</v>
          </cell>
          <cell r="Q1585">
            <v>0</v>
          </cell>
          <cell r="R1585">
            <v>166.35499015864895</v>
          </cell>
        </row>
        <row r="1586">
          <cell r="B1586">
            <v>36860</v>
          </cell>
          <cell r="C1586">
            <v>-577.41177188799998</v>
          </cell>
          <cell r="D1586">
            <v>-330.06316382720001</v>
          </cell>
          <cell r="E1586">
            <v>35</v>
          </cell>
          <cell r="F1586">
            <v>-295.06316382720001</v>
          </cell>
          <cell r="G1586">
            <v>-260.22344881399999</v>
          </cell>
          <cell r="H1586">
            <v>-223.30161547080002</v>
          </cell>
          <cell r="L1586">
            <v>65.431017395254045</v>
          </cell>
          <cell r="M1586">
            <v>4.8022104746551877</v>
          </cell>
          <cell r="N1586">
            <v>15.442210474655191</v>
          </cell>
          <cell r="O1586">
            <v>44.603623971828569</v>
          </cell>
          <cell r="P1586">
            <v>39.522138316911139</v>
          </cell>
          <cell r="Q1586">
            <v>0</v>
          </cell>
          <cell r="R1586">
            <v>164.99899015864895</v>
          </cell>
        </row>
        <row r="1587">
          <cell r="B1587">
            <v>36861</v>
          </cell>
          <cell r="C1587">
            <v>-656.91414635640012</v>
          </cell>
          <cell r="D1587">
            <v>-317.41320344479999</v>
          </cell>
          <cell r="E1587">
            <v>35</v>
          </cell>
          <cell r="F1587">
            <v>-282.41320344479999</v>
          </cell>
          <cell r="G1587">
            <v>-328.64469423039992</v>
          </cell>
          <cell r="H1587">
            <v>-288.02795596840002</v>
          </cell>
          <cell r="L1587">
            <v>64.774103248897646</v>
          </cell>
          <cell r="M1587">
            <v>4.4847972712103878</v>
          </cell>
          <cell r="N1587">
            <v>15.15979727121039</v>
          </cell>
          <cell r="O1587">
            <v>44.27497927759817</v>
          </cell>
          <cell r="P1587">
            <v>39.234110360942736</v>
          </cell>
          <cell r="Q1587">
            <v>0</v>
          </cell>
          <cell r="R1587">
            <v>163.44299015864894</v>
          </cell>
        </row>
        <row r="1588">
          <cell r="B1588">
            <v>36862</v>
          </cell>
          <cell r="C1588">
            <v>-633.09786292040008</v>
          </cell>
          <cell r="D1588">
            <v>-261.14146609839997</v>
          </cell>
          <cell r="E1588">
            <v>35</v>
          </cell>
          <cell r="F1588">
            <v>-226.14146609839997</v>
          </cell>
          <cell r="G1588">
            <v>-311.98578270999985</v>
          </cell>
          <cell r="H1588">
            <v>-232.77488827120001</v>
          </cell>
          <cell r="L1588">
            <v>64.141005385977252</v>
          </cell>
          <cell r="M1588">
            <v>4.2236558051119877</v>
          </cell>
          <cell r="N1588">
            <v>14.933655805111991</v>
          </cell>
          <cell r="O1588">
            <v>43.962993494888174</v>
          </cell>
          <cell r="P1588">
            <v>39.001335472671535</v>
          </cell>
          <cell r="Q1588">
            <v>0</v>
          </cell>
          <cell r="R1588">
            <v>162.03899015864897</v>
          </cell>
        </row>
        <row r="1589">
          <cell r="B1589">
            <v>36863</v>
          </cell>
          <cell r="C1589">
            <v>-685.75988934960003</v>
          </cell>
          <cell r="D1589">
            <v>-330.61331642520003</v>
          </cell>
          <cell r="E1589">
            <v>35</v>
          </cell>
          <cell r="F1589">
            <v>-295.61331642520003</v>
          </cell>
          <cell r="G1589">
            <v>-356.04598023399979</v>
          </cell>
          <cell r="H1589">
            <v>-114.5808139912</v>
          </cell>
          <cell r="L1589">
            <v>63.455245496627654</v>
          </cell>
          <cell r="M1589">
            <v>3.8930424886867878</v>
          </cell>
          <cell r="N1589">
            <v>14.638042488686791</v>
          </cell>
          <cell r="O1589">
            <v>43.606947514654173</v>
          </cell>
          <cell r="P1589">
            <v>38.886754658680331</v>
          </cell>
          <cell r="Q1589">
            <v>0</v>
          </cell>
          <cell r="R1589">
            <v>160.58699015864894</v>
          </cell>
        </row>
        <row r="1590">
          <cell r="B1590">
            <v>36864</v>
          </cell>
          <cell r="C1590">
            <v>-751.98051529079999</v>
          </cell>
          <cell r="D1590">
            <v>-328.67181016000001</v>
          </cell>
          <cell r="E1590">
            <v>35</v>
          </cell>
          <cell r="F1590">
            <v>-293.67181016000001</v>
          </cell>
          <cell r="G1590">
            <v>-231.78326378679998</v>
          </cell>
          <cell r="H1590">
            <v>-227.5644107624</v>
          </cell>
          <cell r="L1590">
            <v>62.703264981336851</v>
          </cell>
          <cell r="M1590">
            <v>3.5643706785267879</v>
          </cell>
          <cell r="N1590">
            <v>14.344370678526792</v>
          </cell>
          <cell r="O1590">
            <v>43.375164250867371</v>
          </cell>
          <cell r="P1590">
            <v>38.659190247917934</v>
          </cell>
          <cell r="Q1590">
            <v>0</v>
          </cell>
          <cell r="R1590">
            <v>159.08199015864895</v>
          </cell>
        </row>
        <row r="1591">
          <cell r="B1591">
            <v>36865</v>
          </cell>
          <cell r="C1591">
            <v>-749.86154044559999</v>
          </cell>
          <cell r="D1591">
            <v>-321.86411543120005</v>
          </cell>
          <cell r="E1591">
            <v>35</v>
          </cell>
          <cell r="F1591">
            <v>-286.86411543120005</v>
          </cell>
          <cell r="G1591">
            <v>-581.77140929439997</v>
          </cell>
          <cell r="H1591">
            <v>-245.50293482880002</v>
          </cell>
          <cell r="L1591">
            <v>61.95340344089125</v>
          </cell>
          <cell r="M1591">
            <v>3.242506563095588</v>
          </cell>
          <cell r="N1591">
            <v>14.057506563095592</v>
          </cell>
          <cell r="O1591">
            <v>42.793392841572974</v>
          </cell>
          <cell r="P1591">
            <v>38.413687313089135</v>
          </cell>
          <cell r="Q1591">
            <v>0</v>
          </cell>
          <cell r="R1591">
            <v>157.21799015864894</v>
          </cell>
        </row>
        <row r="1592">
          <cell r="B1592">
            <v>36866</v>
          </cell>
          <cell r="C1592">
            <v>-378.93091201600004</v>
          </cell>
          <cell r="D1592">
            <v>-224.93432640680001</v>
          </cell>
          <cell r="E1592">
            <v>35</v>
          </cell>
          <cell r="F1592">
            <v>-189.93432640680001</v>
          </cell>
          <cell r="G1592">
            <v>-774.78401299359984</v>
          </cell>
          <cell r="H1592">
            <v>-7.3507485835999997</v>
          </cell>
          <cell r="L1592">
            <v>61.574472528875248</v>
          </cell>
          <cell r="M1592">
            <v>3.017572236688788</v>
          </cell>
          <cell r="N1592">
            <v>13.867572236688792</v>
          </cell>
          <cell r="O1592">
            <v>42.018608828579374</v>
          </cell>
          <cell r="P1592">
            <v>38.406336564505537</v>
          </cell>
          <cell r="Q1592">
            <v>0</v>
          </cell>
          <cell r="R1592">
            <v>155.86699015864895</v>
          </cell>
        </row>
        <row r="1593">
          <cell r="B1593">
            <v>36867</v>
          </cell>
          <cell r="C1593">
            <v>-351.05769684120003</v>
          </cell>
          <cell r="D1593">
            <v>-316.36258945120005</v>
          </cell>
          <cell r="E1593">
            <v>35</v>
          </cell>
          <cell r="F1593">
            <v>-281.36258945120005</v>
          </cell>
          <cell r="G1593">
            <v>-616.04412102679998</v>
          </cell>
          <cell r="H1593">
            <v>-165.53559268080002</v>
          </cell>
          <cell r="L1593">
            <v>61.223414832034045</v>
          </cell>
          <cell r="M1593">
            <v>2.7012096472375879</v>
          </cell>
          <cell r="N1593">
            <v>13.586209647237592</v>
          </cell>
          <cell r="O1593">
            <v>41.402564707552571</v>
          </cell>
          <cell r="P1593">
            <v>38.24080097182474</v>
          </cell>
          <cell r="Q1593">
            <v>0</v>
          </cell>
          <cell r="R1593">
            <v>154.45299015864896</v>
          </cell>
        </row>
        <row r="1594">
          <cell r="B1594">
            <v>36868</v>
          </cell>
          <cell r="C1594">
            <v>-436.89569961560005</v>
          </cell>
          <cell r="D1594">
            <v>-260.80427579640002</v>
          </cell>
          <cell r="E1594">
            <v>35</v>
          </cell>
          <cell r="F1594">
            <v>-225.80427579640002</v>
          </cell>
          <cell r="G1594">
            <v>-630.15018133679985</v>
          </cell>
          <cell r="H1594">
            <v>-247.1498432512</v>
          </cell>
          <cell r="L1594">
            <v>60.786519132418448</v>
          </cell>
          <cell r="M1594">
            <v>2.4404053714411877</v>
          </cell>
          <cell r="N1594">
            <v>13.360405371441193</v>
          </cell>
          <cell r="O1594">
            <v>40.772414526215769</v>
          </cell>
          <cell r="P1594">
            <v>37.993651128573539</v>
          </cell>
          <cell r="Q1594">
            <v>0</v>
          </cell>
          <cell r="R1594">
            <v>152.91299015864894</v>
          </cell>
        </row>
        <row r="1595">
          <cell r="B1595">
            <v>36869</v>
          </cell>
          <cell r="C1595">
            <v>-732.5122120648</v>
          </cell>
          <cell r="D1595">
            <v>-259.65427939800003</v>
          </cell>
          <cell r="E1595">
            <v>35</v>
          </cell>
          <cell r="F1595">
            <v>-224.65427939800003</v>
          </cell>
          <cell r="G1595">
            <v>-639.92843013319998</v>
          </cell>
          <cell r="H1595">
            <v>-250.90507840400002</v>
          </cell>
          <cell r="L1595">
            <v>60.05400692035365</v>
          </cell>
          <cell r="M1595">
            <v>2.1807510920431876</v>
          </cell>
          <cell r="N1595">
            <v>13.135751092043192</v>
          </cell>
          <cell r="O1595">
            <v>40.132486096082566</v>
          </cell>
          <cell r="P1595">
            <v>37.742746050169536</v>
          </cell>
          <cell r="Q1595">
            <v>0</v>
          </cell>
          <cell r="R1595">
            <v>151.06499015864892</v>
          </cell>
        </row>
        <row r="1596">
          <cell r="B1596">
            <v>36870</v>
          </cell>
          <cell r="C1596">
            <v>-1100.3797328036001</v>
          </cell>
          <cell r="D1596">
            <v>-310.30736150160004</v>
          </cell>
          <cell r="E1596">
            <v>35</v>
          </cell>
          <cell r="F1596">
            <v>-275.30736150160004</v>
          </cell>
          <cell r="G1596">
            <v>-615.55306566920001</v>
          </cell>
          <cell r="H1596">
            <v>-208.75984002560003</v>
          </cell>
          <cell r="L1596">
            <v>58.953627187550047</v>
          </cell>
          <cell r="M1596">
            <v>1.8704437305415875</v>
          </cell>
          <cell r="N1596">
            <v>12.860443730541592</v>
          </cell>
          <cell r="O1596">
            <v>39.516933030413369</v>
          </cell>
          <cell r="P1596">
            <v>37.533986210143937</v>
          </cell>
          <cell r="Q1596">
            <v>0</v>
          </cell>
          <cell r="R1596">
            <v>148.86499015864894</v>
          </cell>
        </row>
        <row r="1597">
          <cell r="B1597">
            <v>36871</v>
          </cell>
          <cell r="C1597">
            <v>-1376.5279420268002</v>
          </cell>
          <cell r="D1597">
            <v>-296.68842267240001</v>
          </cell>
          <cell r="E1597">
            <v>35</v>
          </cell>
          <cell r="F1597">
            <v>-261.68842267240001</v>
          </cell>
          <cell r="G1597">
            <v>-673.54648477479986</v>
          </cell>
          <cell r="H1597">
            <v>-407.23715052599999</v>
          </cell>
          <cell r="L1597">
            <v>57.57709924552325</v>
          </cell>
          <cell r="M1597">
            <v>1.5737553078691875</v>
          </cell>
          <cell r="N1597">
            <v>12.598755307869192</v>
          </cell>
          <cell r="O1597">
            <v>38.843386545638566</v>
          </cell>
          <cell r="P1597">
            <v>37.126749059617936</v>
          </cell>
          <cell r="Q1597">
            <v>0</v>
          </cell>
          <cell r="R1597">
            <v>146.14599015864894</v>
          </cell>
        </row>
        <row r="1598">
          <cell r="B1598">
            <v>36872</v>
          </cell>
          <cell r="C1598">
            <v>-1261.2266056008002</v>
          </cell>
          <cell r="D1598">
            <v>-307.43946924879998</v>
          </cell>
          <cell r="E1598">
            <v>35</v>
          </cell>
          <cell r="F1598">
            <v>-272.43946924879998</v>
          </cell>
          <cell r="G1598">
            <v>-635.76519083079984</v>
          </cell>
          <cell r="H1598">
            <v>-374.56873431960003</v>
          </cell>
          <cell r="L1598">
            <v>56.315872639922453</v>
          </cell>
          <cell r="M1598">
            <v>1.2663158386203874</v>
          </cell>
          <cell r="N1598">
            <v>12.326315838620392</v>
          </cell>
          <cell r="O1598">
            <v>38.207621354807763</v>
          </cell>
          <cell r="P1598">
            <v>36.752180325298333</v>
          </cell>
          <cell r="Q1598">
            <v>0</v>
          </cell>
          <cell r="R1598">
            <v>143.60199015864893</v>
          </cell>
        </row>
        <row r="1599">
          <cell r="B1599">
            <v>36873</v>
          </cell>
          <cell r="C1599">
            <v>-920.41239519720011</v>
          </cell>
          <cell r="D1599">
            <v>-304.16694863360004</v>
          </cell>
          <cell r="E1599">
            <v>35</v>
          </cell>
          <cell r="F1599">
            <v>-269.16694863360004</v>
          </cell>
          <cell r="G1599">
            <v>-550.61219179639988</v>
          </cell>
          <cell r="H1599">
            <v>-253.80846437280002</v>
          </cell>
          <cell r="L1599">
            <v>55.395460244725257</v>
          </cell>
          <cell r="M1599">
            <v>0.96214888998678738</v>
          </cell>
          <cell r="N1599">
            <v>12.057148889986792</v>
          </cell>
          <cell r="O1599">
            <v>37.657009163011367</v>
          </cell>
          <cell r="P1599">
            <v>36.498371860925531</v>
          </cell>
          <cell r="Q1599">
            <v>0</v>
          </cell>
          <cell r="R1599">
            <v>141.60799015864893</v>
          </cell>
        </row>
        <row r="1600">
          <cell r="B1600">
            <v>36874</v>
          </cell>
          <cell r="C1600">
            <v>-865.26580864800007</v>
          </cell>
          <cell r="D1600">
            <v>-296.38317671480002</v>
          </cell>
          <cell r="E1600">
            <v>35</v>
          </cell>
          <cell r="F1600">
            <v>-261.38317671480002</v>
          </cell>
          <cell r="G1600">
            <v>-652.32532963080007</v>
          </cell>
          <cell r="H1600">
            <v>-274.02568500640001</v>
          </cell>
          <cell r="L1600">
            <v>54.530194436077259</v>
          </cell>
          <cell r="M1600">
            <v>0.66576571327198741</v>
          </cell>
          <cell r="N1600">
            <v>11.795765713271992</v>
          </cell>
          <cell r="O1600">
            <v>37.004683833380568</v>
          </cell>
          <cell r="P1600">
            <v>36.224346175919131</v>
          </cell>
          <cell r="Q1600">
            <v>0</v>
          </cell>
          <cell r="R1600">
            <v>139.55499015864896</v>
          </cell>
        </row>
        <row r="1601">
          <cell r="B1601">
            <v>36875</v>
          </cell>
          <cell r="C1601">
            <v>-1116.9198044596001</v>
          </cell>
          <cell r="D1601">
            <v>-290.3243993936</v>
          </cell>
          <cell r="E1601">
            <v>35</v>
          </cell>
          <cell r="F1601">
            <v>-255.3243993936</v>
          </cell>
          <cell r="G1601">
            <v>-583.99972158880007</v>
          </cell>
          <cell r="H1601">
            <v>-277.75607455800002</v>
          </cell>
          <cell r="L1601">
            <v>53.413274631617661</v>
          </cell>
          <cell r="M1601">
            <v>0.37544131387838742</v>
          </cell>
          <cell r="N1601">
            <v>11.540441313878391</v>
          </cell>
          <cell r="O1601">
            <v>36.420684111791765</v>
          </cell>
          <cell r="P1601">
            <v>35.946590101361132</v>
          </cell>
          <cell r="Q1601">
            <v>0</v>
          </cell>
          <cell r="R1601">
            <v>137.32099015864895</v>
          </cell>
        </row>
        <row r="1602">
          <cell r="B1602">
            <v>36876</v>
          </cell>
          <cell r="C1602">
            <v>-1171.2855292568001</v>
          </cell>
          <cell r="D1602">
            <v>-244.81435673839999</v>
          </cell>
          <cell r="E1602">
            <v>35</v>
          </cell>
          <cell r="F1602">
            <v>-209.81435673839999</v>
          </cell>
          <cell r="G1602">
            <v>-645.03975949959977</v>
          </cell>
          <cell r="H1602">
            <v>-290.86035450520006</v>
          </cell>
          <cell r="L1602">
            <v>52.241989102360861</v>
          </cell>
          <cell r="M1602">
            <v>0.13062695713998743</v>
          </cell>
          <cell r="N1602">
            <v>11.330626957139991</v>
          </cell>
          <cell r="O1602">
            <v>35.775644352292161</v>
          </cell>
          <cell r="P1602">
            <v>35.655729746855933</v>
          </cell>
          <cell r="Q1602">
            <v>0</v>
          </cell>
          <cell r="R1602">
            <v>135.00399015864895</v>
          </cell>
        </row>
        <row r="1603">
          <cell r="B1603">
            <v>36877</v>
          </cell>
          <cell r="C1603">
            <v>-942.33331419880005</v>
          </cell>
          <cell r="D1603">
            <v>-150.78795368280001</v>
          </cell>
          <cell r="E1603">
            <v>35</v>
          </cell>
          <cell r="F1603">
            <v>-115.78795368280001</v>
          </cell>
          <cell r="G1603">
            <v>-612.84999288120002</v>
          </cell>
          <cell r="H1603">
            <v>-235.0287392372</v>
          </cell>
          <cell r="L1603">
            <v>51.299655788162063</v>
          </cell>
          <cell r="M1603">
            <v>-2.0160996542812587E-2</v>
          </cell>
          <cell r="N1603">
            <v>11.214839003457191</v>
          </cell>
          <cell r="O1603">
            <v>35.16279435941096</v>
          </cell>
          <cell r="P1603">
            <v>35.420701007618732</v>
          </cell>
          <cell r="Q1603">
            <v>0</v>
          </cell>
          <cell r="R1603">
            <v>133.09799015864894</v>
          </cell>
        </row>
        <row r="1604">
          <cell r="B1604">
            <v>36878</v>
          </cell>
          <cell r="C1604">
            <v>-766.63941999880001</v>
          </cell>
          <cell r="D1604">
            <v>-184.4572926804</v>
          </cell>
          <cell r="E1604">
            <v>35</v>
          </cell>
          <cell r="F1604">
            <v>-149.4572926804</v>
          </cell>
          <cell r="G1604">
            <v>-376.8961885775999</v>
          </cell>
          <cell r="H1604">
            <v>-7.0987432000000003E-3</v>
          </cell>
          <cell r="L1604">
            <v>50.53301636816326</v>
          </cell>
          <cell r="M1604">
            <v>-0.2046182892232126</v>
          </cell>
          <cell r="N1604">
            <v>11.065381710776791</v>
          </cell>
          <cell r="O1604">
            <v>34.785898170833363</v>
          </cell>
          <cell r="P1604">
            <v>35.420693908875535</v>
          </cell>
          <cell r="Q1604">
            <v>0</v>
          </cell>
          <cell r="R1604">
            <v>131.80499015864893</v>
          </cell>
        </row>
        <row r="1605">
          <cell r="B1605">
            <v>36879</v>
          </cell>
          <cell r="C1605">
            <v>-733.50958548440008</v>
          </cell>
          <cell r="D1605">
            <v>-216.51521697160001</v>
          </cell>
          <cell r="E1605">
            <v>35</v>
          </cell>
          <cell r="F1605">
            <v>-181.51521697160001</v>
          </cell>
          <cell r="G1605">
            <v>-290.79894442479986</v>
          </cell>
          <cell r="H1605">
            <v>-191.1762531192</v>
          </cell>
          <cell r="L1605">
            <v>49.799506782678861</v>
          </cell>
          <cell r="M1605">
            <v>-0.4211335061948126</v>
          </cell>
          <cell r="N1605">
            <v>10.88386649380519</v>
          </cell>
          <cell r="O1605">
            <v>34.495099226408563</v>
          </cell>
          <cell r="P1605">
            <v>35.229517655756332</v>
          </cell>
          <cell r="Q1605">
            <v>0</v>
          </cell>
          <cell r="R1605">
            <v>130.40799015864894</v>
          </cell>
        </row>
        <row r="1606">
          <cell r="B1606">
            <v>36880</v>
          </cell>
          <cell r="C1606">
            <v>-760.80780246000006</v>
          </cell>
          <cell r="D1606">
            <v>-257.20521299400002</v>
          </cell>
          <cell r="E1606">
            <v>35</v>
          </cell>
          <cell r="F1606">
            <v>-222.20521299400002</v>
          </cell>
          <cell r="G1606">
            <v>-541.45934817999989</v>
          </cell>
          <cell r="H1606">
            <v>-291.52763636600002</v>
          </cell>
          <cell r="L1606">
            <v>49.038698980218861</v>
          </cell>
          <cell r="M1606">
            <v>-0.67833871918881261</v>
          </cell>
          <cell r="N1606">
            <v>10.66166128081119</v>
          </cell>
          <cell r="O1606">
            <v>33.953639878228564</v>
          </cell>
          <cell r="P1606">
            <v>34.937990019390334</v>
          </cell>
          <cell r="Q1606">
            <v>0</v>
          </cell>
          <cell r="R1606">
            <v>128.59199015864894</v>
          </cell>
        </row>
        <row r="1607">
          <cell r="B1607">
            <v>36881</v>
          </cell>
          <cell r="C1607">
            <v>-795.68037843000002</v>
          </cell>
          <cell r="D1607">
            <v>-297.34150704679996</v>
          </cell>
          <cell r="E1607">
            <v>35</v>
          </cell>
          <cell r="F1607">
            <v>-262.34150704679996</v>
          </cell>
          <cell r="G1607">
            <v>-485.67905587160004</v>
          </cell>
          <cell r="H1607">
            <v>-251.29905865160003</v>
          </cell>
          <cell r="L1607">
            <v>48.243018601788862</v>
          </cell>
          <cell r="M1607">
            <v>-0.97568022623561257</v>
          </cell>
          <cell r="N1607">
            <v>10.39931977376439</v>
          </cell>
          <cell r="O1607">
            <v>33.467960822356964</v>
          </cell>
          <cell r="P1607">
            <v>34.686690960738737</v>
          </cell>
          <cell r="Q1607">
            <v>0</v>
          </cell>
          <cell r="R1607">
            <v>126.79699015864895</v>
          </cell>
        </row>
        <row r="1608">
          <cell r="B1608">
            <v>36882</v>
          </cell>
          <cell r="C1608">
            <v>-647.06464016640007</v>
          </cell>
          <cell r="D1608">
            <v>-246.63163499760003</v>
          </cell>
          <cell r="E1608">
            <v>35</v>
          </cell>
          <cell r="F1608">
            <v>-211.63163499760003</v>
          </cell>
          <cell r="G1608">
            <v>-506.40240508719978</v>
          </cell>
          <cell r="H1608">
            <v>-169.90131974880001</v>
          </cell>
          <cell r="L1608">
            <v>47.595953961622463</v>
          </cell>
          <cell r="M1608">
            <v>-1.2223118612332127</v>
          </cell>
          <cell r="N1608">
            <v>10.18768813876679</v>
          </cell>
          <cell r="O1608">
            <v>32.961558417269764</v>
          </cell>
          <cell r="P1608">
            <v>34.516789640989934</v>
          </cell>
          <cell r="Q1608">
            <v>0</v>
          </cell>
          <cell r="R1608">
            <v>125.26199015864896</v>
          </cell>
        </row>
        <row r="1609">
          <cell r="B1609">
            <v>36883</v>
          </cell>
          <cell r="C1609">
            <v>-610.20796547200007</v>
          </cell>
          <cell r="D1609">
            <v>-226.95391884720001</v>
          </cell>
          <cell r="E1609">
            <v>35</v>
          </cell>
          <cell r="F1609">
            <v>-191.95391884720001</v>
          </cell>
          <cell r="G1609">
            <v>-485.39445331399986</v>
          </cell>
          <cell r="H1609">
            <v>-200.44366236680003</v>
          </cell>
          <cell r="L1609">
            <v>46.985745996150463</v>
          </cell>
          <cell r="M1609">
            <v>-1.4492657800804127</v>
          </cell>
          <cell r="N1609">
            <v>9.9957342199195889</v>
          </cell>
          <cell r="O1609">
            <v>32.476163963955763</v>
          </cell>
          <cell r="P1609">
            <v>34.316345978623133</v>
          </cell>
          <cell r="Q1609">
            <v>0</v>
          </cell>
          <cell r="R1609">
            <v>123.77399015864896</v>
          </cell>
        </row>
        <row r="1610">
          <cell r="B1610">
            <v>36884</v>
          </cell>
          <cell r="C1610">
            <v>-616.25254530680002</v>
          </cell>
          <cell r="D1610">
            <v>-218.35734083200001</v>
          </cell>
          <cell r="E1610">
            <v>35</v>
          </cell>
          <cell r="F1610">
            <v>-183.35734083200001</v>
          </cell>
          <cell r="G1610">
            <v>-464.39388614119991</v>
          </cell>
          <cell r="H1610">
            <v>-218.99622772000001</v>
          </cell>
          <cell r="L1610">
            <v>46.369493450843663</v>
          </cell>
          <cell r="M1610">
            <v>-1.6676231209124128</v>
          </cell>
          <cell r="N1610">
            <v>9.8123768790875889</v>
          </cell>
          <cell r="O1610">
            <v>32.01177007781456</v>
          </cell>
          <cell r="P1610">
            <v>34.097349750903135</v>
          </cell>
          <cell r="Q1610">
            <v>0</v>
          </cell>
          <cell r="R1610">
            <v>122.29099015864895</v>
          </cell>
        </row>
        <row r="1611">
          <cell r="B1611">
            <v>36885</v>
          </cell>
          <cell r="C1611">
            <v>-558.87695339280003</v>
          </cell>
          <cell r="D1611">
            <v>-221.463040982</v>
          </cell>
          <cell r="E1611">
            <v>35</v>
          </cell>
          <cell r="F1611">
            <v>-186.463040982</v>
          </cell>
          <cell r="G1611">
            <v>-469.96397771479985</v>
          </cell>
          <cell r="H1611">
            <v>-85.696027910400005</v>
          </cell>
          <cell r="L1611">
            <v>45.810616497450866</v>
          </cell>
          <cell r="M1611">
            <v>-1.8890861618944128</v>
          </cell>
          <cell r="N1611">
            <v>9.6259138381055891</v>
          </cell>
          <cell r="O1611">
            <v>31.541806100099759</v>
          </cell>
          <cell r="P1611">
            <v>34.011653722992733</v>
          </cell>
          <cell r="Q1611">
            <v>0</v>
          </cell>
          <cell r="R1611">
            <v>120.98999015864895</v>
          </cell>
        </row>
        <row r="1612">
          <cell r="B1612">
            <v>36886</v>
          </cell>
          <cell r="C1612">
            <v>-507.20875101160004</v>
          </cell>
          <cell r="D1612">
            <v>-207.66308420120001</v>
          </cell>
          <cell r="E1612">
            <v>35</v>
          </cell>
          <cell r="F1612">
            <v>-172.66308420120001</v>
          </cell>
          <cell r="G1612">
            <v>-518.60477540479997</v>
          </cell>
          <cell r="H1612">
            <v>-21.523389382400001</v>
          </cell>
          <cell r="L1612">
            <v>45.303407746439262</v>
          </cell>
          <cell r="M1612">
            <v>-2.0967492460956128</v>
          </cell>
          <cell r="N1612">
            <v>9.4532507539043884</v>
          </cell>
          <cell r="O1612">
            <v>31.023201324694959</v>
          </cell>
          <cell r="P1612">
            <v>33.990130333610331</v>
          </cell>
          <cell r="Q1612">
            <v>0</v>
          </cell>
          <cell r="R1612">
            <v>119.76999015864894</v>
          </cell>
        </row>
        <row r="1613">
          <cell r="B1613">
            <v>36887</v>
          </cell>
          <cell r="C1613">
            <v>-543.08224977279997</v>
          </cell>
          <cell r="D1613">
            <v>-245.3645093364</v>
          </cell>
          <cell r="E1613">
            <v>35</v>
          </cell>
          <cell r="F1613">
            <v>-210.3645093364</v>
          </cell>
          <cell r="G1613">
            <v>-545.92579446960008</v>
          </cell>
          <cell r="H1613">
            <v>-253.62744642120001</v>
          </cell>
          <cell r="L1613">
            <v>44.760325496666461</v>
          </cell>
          <cell r="M1613">
            <v>-2.3421137554320128</v>
          </cell>
          <cell r="N1613">
            <v>9.2428862445679876</v>
          </cell>
          <cell r="O1613">
            <v>30.477275530225359</v>
          </cell>
          <cell r="P1613">
            <v>33.736502887189133</v>
          </cell>
          <cell r="Q1613">
            <v>0</v>
          </cell>
          <cell r="R1613">
            <v>118.21699015864894</v>
          </cell>
        </row>
        <row r="1614">
          <cell r="B1614">
            <v>36888</v>
          </cell>
          <cell r="C1614">
            <v>-380.93275759840003</v>
          </cell>
          <cell r="D1614">
            <v>-216.73527801080002</v>
          </cell>
          <cell r="E1614">
            <v>35</v>
          </cell>
          <cell r="F1614">
            <v>-181.73527801080002</v>
          </cell>
          <cell r="G1614">
            <v>-435.96127683159995</v>
          </cell>
          <cell r="H1614">
            <v>-194.37068755920001</v>
          </cell>
          <cell r="L1614">
            <v>44.379392739068059</v>
          </cell>
          <cell r="M1614">
            <v>-2.5588490334428129</v>
          </cell>
          <cell r="N1614">
            <v>9.0611509665571877</v>
          </cell>
          <cell r="O1614">
            <v>30.041314253393761</v>
          </cell>
          <cell r="P1614">
            <v>33.542132199629933</v>
          </cell>
          <cell r="Q1614">
            <v>0</v>
          </cell>
          <cell r="R1614">
            <v>117.02399015864894</v>
          </cell>
        </row>
        <row r="1615">
          <cell r="B1615">
            <v>36889</v>
          </cell>
          <cell r="C1615">
            <v>-295.87561657600003</v>
          </cell>
          <cell r="D1615">
            <v>-224.13571779680001</v>
          </cell>
          <cell r="E1615">
            <v>35</v>
          </cell>
          <cell r="F1615">
            <v>-189.13571779680001</v>
          </cell>
          <cell r="G1615">
            <v>-467.94962253959994</v>
          </cell>
          <cell r="H1615">
            <v>-3.9043087600000005E-2</v>
          </cell>
          <cell r="L1615">
            <v>44.083517122492061</v>
          </cell>
          <cell r="M1615">
            <v>-2.7829847512396131</v>
          </cell>
          <cell r="N1615">
            <v>8.8720152487603876</v>
          </cell>
          <cell r="O1615">
            <v>29.573364630854162</v>
          </cell>
          <cell r="P1615">
            <v>33.542093156542336</v>
          </cell>
          <cell r="Q1615">
            <v>0</v>
          </cell>
          <cell r="R1615">
            <v>116.07099015864894</v>
          </cell>
        </row>
        <row r="1616">
          <cell r="B1616">
            <v>36890</v>
          </cell>
          <cell r="C1616">
            <v>-416.00764774960004</v>
          </cell>
          <cell r="D1616">
            <v>-231.66748433200002</v>
          </cell>
          <cell r="E1616">
            <v>35</v>
          </cell>
          <cell r="F1616">
            <v>-196.66748433200002</v>
          </cell>
          <cell r="G1616">
            <v>-545.71970346679973</v>
          </cell>
          <cell r="H1616">
            <v>-75.605164451600004</v>
          </cell>
          <cell r="L1616">
            <v>43.667509474742459</v>
          </cell>
          <cell r="M1616">
            <v>-3.0146522355716132</v>
          </cell>
          <cell r="N1616">
            <v>8.6753477644283876</v>
          </cell>
          <cell r="O1616">
            <v>29.02764492738736</v>
          </cell>
          <cell r="P1616">
            <v>33.466487992090734</v>
          </cell>
          <cell r="Q1616">
            <v>0</v>
          </cell>
          <cell r="R1616">
            <v>114.83699015864894</v>
          </cell>
        </row>
        <row r="1617">
          <cell r="B1617">
            <v>36891</v>
          </cell>
          <cell r="C1617">
            <v>-561.28342733760007</v>
          </cell>
          <cell r="D1617">
            <v>-232.7464932984</v>
          </cell>
          <cell r="E1617">
            <v>35</v>
          </cell>
          <cell r="F1617">
            <v>-197.7464932984</v>
          </cell>
          <cell r="G1617">
            <v>-335.11419020919988</v>
          </cell>
          <cell r="H1617">
            <v>-139.85588915480002</v>
          </cell>
          <cell r="L1617">
            <v>43.10622604740486</v>
          </cell>
          <cell r="M1617">
            <v>-3.2473987288700132</v>
          </cell>
          <cell r="N1617">
            <v>8.4776012711299877</v>
          </cell>
          <cell r="O1617">
            <v>28.69253073717816</v>
          </cell>
          <cell r="P1617">
            <v>33.326632102935932</v>
          </cell>
          <cell r="Q1617">
            <v>0</v>
          </cell>
          <cell r="R1617">
            <v>113.60299015864894</v>
          </cell>
        </row>
        <row r="1618">
          <cell r="B1618">
            <v>36892</v>
          </cell>
          <cell r="C1618">
            <v>-624.65035851240009</v>
          </cell>
          <cell r="D1618">
            <v>-265.60302619960004</v>
          </cell>
          <cell r="E1618">
            <v>35</v>
          </cell>
          <cell r="F1618">
            <v>-230.60302619960004</v>
          </cell>
          <cell r="G1618">
            <v>-519.62075779559996</v>
          </cell>
          <cell r="H1618">
            <v>-71.125857492400002</v>
          </cell>
          <cell r="L1618">
            <v>42.481575688892462</v>
          </cell>
          <cell r="M1618">
            <v>-3.5130017550696131</v>
          </cell>
          <cell r="N1618">
            <v>8.2469982449303885</v>
          </cell>
          <cell r="O1618">
            <v>28.17290997938256</v>
          </cell>
          <cell r="P1618">
            <v>33.255506245443534</v>
          </cell>
          <cell r="Q1618">
            <v>0</v>
          </cell>
          <cell r="R1618">
            <v>112.15699015864894</v>
          </cell>
        </row>
        <row r="1619">
          <cell r="B1619">
            <v>36893</v>
          </cell>
          <cell r="C1619">
            <v>-509.62587307120003</v>
          </cell>
          <cell r="D1619">
            <v>-164.71568784120001</v>
          </cell>
          <cell r="E1619">
            <v>35</v>
          </cell>
          <cell r="F1619">
            <v>-129.71568784120001</v>
          </cell>
          <cell r="G1619">
            <v>-583.73525139480012</v>
          </cell>
          <cell r="H1619">
            <v>-85.923187692800013</v>
          </cell>
          <cell r="L1619">
            <v>41.971949815821262</v>
          </cell>
          <cell r="M1619">
            <v>-3.6777174429108133</v>
          </cell>
          <cell r="N1619">
            <v>8.1172825570891884</v>
          </cell>
          <cell r="O1619">
            <v>27.589174727987761</v>
          </cell>
          <cell r="P1619">
            <v>33.169583057750735</v>
          </cell>
          <cell r="Q1619">
            <v>0</v>
          </cell>
          <cell r="R1619">
            <v>110.84799015864894</v>
          </cell>
        </row>
        <row r="1620">
          <cell r="B1620">
            <v>36894</v>
          </cell>
          <cell r="C1620">
            <v>13.84254924</v>
          </cell>
          <cell r="D1620">
            <v>-200.84119198600001</v>
          </cell>
          <cell r="E1620">
            <v>35</v>
          </cell>
          <cell r="F1620">
            <v>-165.84119198600001</v>
          </cell>
          <cell r="G1620">
            <v>-433.17847248639998</v>
          </cell>
          <cell r="H1620">
            <v>-20.980335527600001</v>
          </cell>
          <cell r="L1620">
            <v>41.985792365061265</v>
          </cell>
          <cell r="M1620">
            <v>-3.8785586348968133</v>
          </cell>
          <cell r="N1620">
            <v>7.9514413651031886</v>
          </cell>
          <cell r="O1620">
            <v>27.155996255501361</v>
          </cell>
          <cell r="P1620">
            <v>33.148602722223139</v>
          </cell>
          <cell r="Q1620">
            <v>0</v>
          </cell>
          <cell r="R1620">
            <v>110.24183270788896</v>
          </cell>
        </row>
        <row r="1621">
          <cell r="B1621">
            <v>36895</v>
          </cell>
          <cell r="C1621">
            <v>-8.7208060211999996</v>
          </cell>
          <cell r="D1621">
            <v>-205.78546662480002</v>
          </cell>
          <cell r="E1621">
            <v>35</v>
          </cell>
          <cell r="F1621">
            <v>-170.78546662480002</v>
          </cell>
          <cell r="G1621">
            <v>-512.62853371359995</v>
          </cell>
          <cell r="H1621">
            <v>-26.865193640400001</v>
          </cell>
          <cell r="L1621">
            <v>41.977071559040063</v>
          </cell>
          <cell r="M1621">
            <v>-4.0843441015216131</v>
          </cell>
          <cell r="N1621">
            <v>7.7806558984783889</v>
          </cell>
          <cell r="O1621">
            <v>26.643367721787762</v>
          </cell>
          <cell r="P1621">
            <v>33.121737528582742</v>
          </cell>
          <cell r="Q1621">
            <v>0</v>
          </cell>
          <cell r="R1621">
            <v>109.52283270788895</v>
          </cell>
        </row>
        <row r="1622">
          <cell r="B1622">
            <v>36896</v>
          </cell>
          <cell r="C1622">
            <v>-454.73839064880002</v>
          </cell>
          <cell r="D1622">
            <v>-240.61190076400001</v>
          </cell>
          <cell r="E1622">
            <v>35</v>
          </cell>
          <cell r="F1622">
            <v>-205.61190076400001</v>
          </cell>
          <cell r="G1622">
            <v>-578.73752235680001</v>
          </cell>
          <cell r="H1622">
            <v>-50.912186230400003</v>
          </cell>
          <cell r="L1622">
            <v>41.522333168391263</v>
          </cell>
          <cell r="M1622">
            <v>-4.3249560022856128</v>
          </cell>
          <cell r="N1622">
            <v>7.5750439977143893</v>
          </cell>
          <cell r="O1622">
            <v>26.064630199430962</v>
          </cell>
          <cell r="P1622">
            <v>33.070825342352343</v>
          </cell>
          <cell r="Q1622">
            <v>0</v>
          </cell>
          <cell r="R1622">
            <v>108.23283270788895</v>
          </cell>
        </row>
        <row r="1623">
          <cell r="B1623">
            <v>36897</v>
          </cell>
          <cell r="C1623">
            <v>-407.95057421760004</v>
          </cell>
          <cell r="D1623">
            <v>-206.09781132560002</v>
          </cell>
          <cell r="E1623">
            <v>35</v>
          </cell>
          <cell r="F1623">
            <v>-171.09781132560002</v>
          </cell>
          <cell r="G1623">
            <v>-554.27198296279994</v>
          </cell>
          <cell r="H1623">
            <v>-48.679631493999999</v>
          </cell>
          <cell r="L1623">
            <v>41.114382594173662</v>
          </cell>
          <cell r="M1623">
            <v>-4.5310538136112131</v>
          </cell>
          <cell r="N1623">
            <v>7.4039461863887892</v>
          </cell>
          <cell r="O1623">
            <v>25.510358216468163</v>
          </cell>
          <cell r="P1623">
            <v>33.022145710858346</v>
          </cell>
          <cell r="Q1623">
            <v>0</v>
          </cell>
          <cell r="R1623">
            <v>107.05083270788896</v>
          </cell>
        </row>
        <row r="1624">
          <cell r="B1624">
            <v>36898</v>
          </cell>
          <cell r="C1624">
            <v>-317.5409808224</v>
          </cell>
          <cell r="D1624">
            <v>-217.35286866920001</v>
          </cell>
          <cell r="E1624">
            <v>35</v>
          </cell>
          <cell r="F1624">
            <v>-182.35286866920001</v>
          </cell>
          <cell r="G1624">
            <v>-566.80552077760001</v>
          </cell>
          <cell r="H1624">
            <v>-45.300629730799997</v>
          </cell>
          <cell r="L1624">
            <v>40.796841613351262</v>
          </cell>
          <cell r="M1624">
            <v>-4.7484066822804127</v>
          </cell>
          <cell r="N1624">
            <v>7.2215933177195888</v>
          </cell>
          <cell r="O1624">
            <v>24.943552695690563</v>
          </cell>
          <cell r="P1624">
            <v>32.97684508112755</v>
          </cell>
          <cell r="Q1624">
            <v>0</v>
          </cell>
          <cell r="R1624">
            <v>105.93883270788896</v>
          </cell>
        </row>
        <row r="1625">
          <cell r="B1625">
            <v>36899</v>
          </cell>
          <cell r="C1625">
            <v>-215.73435521960002</v>
          </cell>
          <cell r="D1625">
            <v>-251.56881089320001</v>
          </cell>
          <cell r="E1625">
            <v>35</v>
          </cell>
          <cell r="F1625">
            <v>-216.56881089320001</v>
          </cell>
          <cell r="G1625">
            <v>-599.51872837320002</v>
          </cell>
          <cell r="H1625">
            <v>-43.178105514000002</v>
          </cell>
          <cell r="L1625">
            <v>40.581107258131659</v>
          </cell>
          <cell r="M1625">
            <v>-4.9999754931736131</v>
          </cell>
          <cell r="N1625">
            <v>7.0050245068263886</v>
          </cell>
          <cell r="O1625">
            <v>24.344033967317362</v>
          </cell>
          <cell r="P1625">
            <v>32.933666975613548</v>
          </cell>
          <cell r="Q1625">
            <v>0</v>
          </cell>
          <cell r="R1625">
            <v>104.86383270788896</v>
          </cell>
        </row>
        <row r="1626">
          <cell r="B1626">
            <v>36900</v>
          </cell>
          <cell r="C1626">
            <v>-553.76940766040002</v>
          </cell>
          <cell r="D1626">
            <v>-254.59287549640001</v>
          </cell>
          <cell r="E1626">
            <v>35</v>
          </cell>
          <cell r="F1626">
            <v>-219.59287549640001</v>
          </cell>
          <cell r="G1626">
            <v>-607.92784706480006</v>
          </cell>
          <cell r="H1626">
            <v>-100.70986977840001</v>
          </cell>
          <cell r="L1626">
            <v>40.027337850471262</v>
          </cell>
          <cell r="M1626">
            <v>-5.2545683686700135</v>
          </cell>
          <cell r="N1626">
            <v>6.7854316313299883</v>
          </cell>
          <cell r="O1626">
            <v>23.736106120252561</v>
          </cell>
          <cell r="P1626">
            <v>32.832957105835149</v>
          </cell>
          <cell r="Q1626">
            <v>0</v>
          </cell>
          <cell r="R1626">
            <v>103.38183270788896</v>
          </cell>
        </row>
        <row r="1627">
          <cell r="B1627">
            <v>36901</v>
          </cell>
          <cell r="C1627">
            <v>-392.75216502640001</v>
          </cell>
          <cell r="D1627">
            <v>-251.21742310480002</v>
          </cell>
          <cell r="E1627">
            <v>35</v>
          </cell>
          <cell r="F1627">
            <v>-216.21742310480002</v>
          </cell>
          <cell r="G1627">
            <v>-530.11680543559999</v>
          </cell>
          <cell r="H1627">
            <v>-40.913606433200002</v>
          </cell>
          <cell r="L1627">
            <v>39.634585685444861</v>
          </cell>
          <cell r="M1627">
            <v>-5.5057857917748132</v>
          </cell>
          <cell r="N1627">
            <v>6.5692142082251879</v>
          </cell>
          <cell r="O1627">
            <v>23.205989314816961</v>
          </cell>
          <cell r="P1627">
            <v>32.792043499401949</v>
          </cell>
          <cell r="Q1627">
            <v>0</v>
          </cell>
          <cell r="R1627">
            <v>102.20183270788897</v>
          </cell>
        </row>
        <row r="1628">
          <cell r="B1628">
            <v>36902</v>
          </cell>
          <cell r="C1628">
            <v>-533.97456224720008</v>
          </cell>
          <cell r="D1628">
            <v>-253.53516275960001</v>
          </cell>
          <cell r="E1628">
            <v>35</v>
          </cell>
          <cell r="F1628">
            <v>-218.53516275960001</v>
          </cell>
          <cell r="G1628">
            <v>-499.74974155079985</v>
          </cell>
          <cell r="H1628">
            <v>-164.74053344239999</v>
          </cell>
          <cell r="L1628">
            <v>39.100611123197659</v>
          </cell>
          <cell r="M1628">
            <v>-5.7593209545344131</v>
          </cell>
          <cell r="N1628">
            <v>6.3506790454655881</v>
          </cell>
          <cell r="O1628">
            <v>22.70623957326616</v>
          </cell>
          <cell r="P1628">
            <v>32.627302965959551</v>
          </cell>
          <cell r="Q1628">
            <v>0</v>
          </cell>
          <cell r="R1628">
            <v>100.78483270788897</v>
          </cell>
        </row>
        <row r="1629">
          <cell r="B1629">
            <v>36903</v>
          </cell>
          <cell r="C1629">
            <v>-644.91372097680005</v>
          </cell>
          <cell r="D1629">
            <v>-252.608776772</v>
          </cell>
          <cell r="E1629">
            <v>35</v>
          </cell>
          <cell r="F1629">
            <v>-217.608776772</v>
          </cell>
          <cell r="G1629">
            <v>-441.04178257439992</v>
          </cell>
          <cell r="H1629">
            <v>-26.435719676799998</v>
          </cell>
          <cell r="L1629">
            <v>38.455697402220856</v>
          </cell>
          <cell r="M1629">
            <v>-6.0119297313064131</v>
          </cell>
          <cell r="N1629">
            <v>6.1330702686935883</v>
          </cell>
          <cell r="O1629">
            <v>22.265197790691762</v>
          </cell>
          <cell r="P1629">
            <v>32.600867246282753</v>
          </cell>
          <cell r="Q1629">
            <v>0</v>
          </cell>
          <cell r="R1629">
            <v>99.454832707888954</v>
          </cell>
        </row>
        <row r="1630">
          <cell r="B1630">
            <v>36904</v>
          </cell>
          <cell r="C1630">
            <v>-474.76749458760003</v>
          </cell>
          <cell r="D1630">
            <v>-250.67791862160001</v>
          </cell>
          <cell r="E1630">
            <v>35</v>
          </cell>
          <cell r="F1630">
            <v>-215.67791862160001</v>
          </cell>
          <cell r="G1630">
            <v>-474.47905743479993</v>
          </cell>
          <cell r="H1630">
            <v>-28.075529356000001</v>
          </cell>
          <cell r="L1630">
            <v>37.980929907633254</v>
          </cell>
          <cell r="M1630">
            <v>-6.2626076499280128</v>
          </cell>
          <cell r="N1630">
            <v>5.9173923500719887</v>
          </cell>
          <cell r="O1630">
            <v>21.790718733256963</v>
          </cell>
          <cell r="P1630">
            <v>32.572791716926751</v>
          </cell>
          <cell r="Q1630">
            <v>0</v>
          </cell>
          <cell r="R1630">
            <v>98.261832707888971</v>
          </cell>
        </row>
        <row r="1631">
          <cell r="B1631">
            <v>36905</v>
          </cell>
          <cell r="C1631">
            <v>-476.33986620640002</v>
          </cell>
          <cell r="D1631">
            <v>-245.62006409160003</v>
          </cell>
          <cell r="E1631">
            <v>35</v>
          </cell>
          <cell r="F1631">
            <v>-210.62006409160003</v>
          </cell>
          <cell r="G1631">
            <v>-492.87672884720001</v>
          </cell>
          <cell r="H1631">
            <v>-27.163340854800001</v>
          </cell>
          <cell r="L1631">
            <v>37.504590041426852</v>
          </cell>
          <cell r="M1631">
            <v>-6.508227714019613</v>
          </cell>
          <cell r="N1631">
            <v>5.7067722859803887</v>
          </cell>
          <cell r="O1631">
            <v>21.297842004409762</v>
          </cell>
          <cell r="P1631">
            <v>32.545628376071953</v>
          </cell>
          <cell r="Q1631">
            <v>0</v>
          </cell>
          <cell r="R1631">
            <v>97.054832707888949</v>
          </cell>
        </row>
        <row r="1632">
          <cell r="B1632">
            <v>36906</v>
          </cell>
          <cell r="C1632">
            <v>-485.49014619120004</v>
          </cell>
          <cell r="D1632">
            <v>-243.26328134920001</v>
          </cell>
          <cell r="E1632">
            <v>35</v>
          </cell>
          <cell r="F1632">
            <v>-208.26328134920001</v>
          </cell>
          <cell r="G1632">
            <v>-540.61677396120001</v>
          </cell>
          <cell r="H1632">
            <v>-44.629798498400007</v>
          </cell>
          <cell r="L1632">
            <v>37.019099895235648</v>
          </cell>
          <cell r="M1632">
            <v>-6.7514909953688127</v>
          </cell>
          <cell r="N1632">
            <v>5.4985090046311882</v>
          </cell>
          <cell r="O1632">
            <v>20.757225230448562</v>
          </cell>
          <cell r="P1632">
            <v>32.500998577573554</v>
          </cell>
          <cell r="Q1632">
            <v>0</v>
          </cell>
          <cell r="R1632">
            <v>95.775832707888952</v>
          </cell>
        </row>
        <row r="1633">
          <cell r="B1633">
            <v>36907</v>
          </cell>
          <cell r="C1633">
            <v>-658.40133305680001</v>
          </cell>
          <cell r="D1633">
            <v>-239.67841603319999</v>
          </cell>
          <cell r="E1633">
            <v>35</v>
          </cell>
          <cell r="F1633">
            <v>-204.67841603319999</v>
          </cell>
          <cell r="G1633">
            <v>-553.1344218544001</v>
          </cell>
          <cell r="H1633">
            <v>-40.785829055599997</v>
          </cell>
          <cell r="L1633">
            <v>36.360698562178847</v>
          </cell>
          <cell r="M1633">
            <v>-6.9911694114020131</v>
          </cell>
          <cell r="N1633">
            <v>5.2938305885979879</v>
          </cell>
          <cell r="O1633">
            <v>20.204090808594163</v>
          </cell>
          <cell r="P1633">
            <v>32.460212748517954</v>
          </cell>
          <cell r="Q1633">
            <v>0</v>
          </cell>
          <cell r="R1633">
            <v>94.318832707888959</v>
          </cell>
        </row>
        <row r="1634">
          <cell r="B1634">
            <v>36908</v>
          </cell>
          <cell r="C1634">
            <v>-851.13576030840011</v>
          </cell>
          <cell r="D1634">
            <v>-238.14153813039999</v>
          </cell>
          <cell r="E1634">
            <v>35</v>
          </cell>
          <cell r="F1634">
            <v>-203.14153813039999</v>
          </cell>
          <cell r="G1634">
            <v>-509.88229057319984</v>
          </cell>
          <cell r="H1634">
            <v>-203.840410988</v>
          </cell>
          <cell r="L1634">
            <v>35.509562801870445</v>
          </cell>
          <cell r="M1634">
            <v>-7.2293109495324135</v>
          </cell>
          <cell r="N1634">
            <v>5.0906890504675877</v>
          </cell>
          <cell r="O1634">
            <v>19.694208518020965</v>
          </cell>
          <cell r="P1634">
            <v>32.256372337529953</v>
          </cell>
          <cell r="Q1634">
            <v>0</v>
          </cell>
          <cell r="R1634">
            <v>92.550832707888958</v>
          </cell>
        </row>
        <row r="1635">
          <cell r="B1635">
            <v>36909</v>
          </cell>
          <cell r="C1635">
            <v>-836.45910874240008</v>
          </cell>
          <cell r="D1635">
            <v>-233.63738557000002</v>
          </cell>
          <cell r="E1635">
            <v>35</v>
          </cell>
          <cell r="F1635">
            <v>-198.63738557000002</v>
          </cell>
          <cell r="G1635">
            <v>-358.26511621119982</v>
          </cell>
          <cell r="H1635">
            <v>-11.6383894764</v>
          </cell>
          <cell r="L1635">
            <v>34.673103693128041</v>
          </cell>
          <cell r="M1635">
            <v>-7.4629483351024133</v>
          </cell>
          <cell r="N1635">
            <v>4.892051664897588</v>
          </cell>
          <cell r="O1635">
            <v>19.335943401809764</v>
          </cell>
          <cell r="P1635">
            <v>32.24473394805355</v>
          </cell>
          <cell r="Q1635">
            <v>0</v>
          </cell>
          <cell r="R1635">
            <v>91.145832707888943</v>
          </cell>
        </row>
        <row r="1636">
          <cell r="B1636">
            <v>36910</v>
          </cell>
          <cell r="C1636">
            <v>-597.3379440504001</v>
          </cell>
          <cell r="D1636">
            <v>-199.84026919480002</v>
          </cell>
          <cell r="E1636">
            <v>35</v>
          </cell>
          <cell r="F1636">
            <v>-164.84026919480002</v>
          </cell>
          <cell r="G1636">
            <v>-325.33857707639987</v>
          </cell>
          <cell r="H1636">
            <v>-39.483209678400002</v>
          </cell>
          <cell r="L1636">
            <v>34.07576574907764</v>
          </cell>
          <cell r="M1636">
            <v>-7.6627886042972131</v>
          </cell>
          <cell r="N1636">
            <v>4.7272113957027884</v>
          </cell>
          <cell r="O1636">
            <v>19.010604824733363</v>
          </cell>
          <cell r="P1636">
            <v>32.205250738375149</v>
          </cell>
          <cell r="Q1636">
            <v>0</v>
          </cell>
          <cell r="R1636">
            <v>90.018832707888947</v>
          </cell>
        </row>
        <row r="1637">
          <cell r="B1637">
            <v>36911</v>
          </cell>
          <cell r="C1637">
            <v>-545.53841492000004</v>
          </cell>
          <cell r="D1637">
            <v>-196.0992315284</v>
          </cell>
          <cell r="E1637">
            <v>35</v>
          </cell>
          <cell r="F1637">
            <v>-161.0992315284</v>
          </cell>
          <cell r="G1637">
            <v>-280.03900738840002</v>
          </cell>
          <cell r="H1637">
            <v>-35.3233461632</v>
          </cell>
          <cell r="L1637">
            <v>33.530227334157637</v>
          </cell>
          <cell r="M1637">
            <v>-7.8588878358256133</v>
          </cell>
          <cell r="N1637">
            <v>4.5661121641743883</v>
          </cell>
          <cell r="O1637">
            <v>18.730565817344964</v>
          </cell>
          <cell r="P1637">
            <v>32.169927392211946</v>
          </cell>
          <cell r="Q1637">
            <v>0</v>
          </cell>
          <cell r="R1637">
            <v>88.996832707888942</v>
          </cell>
        </row>
        <row r="1638">
          <cell r="B1638">
            <v>36912</v>
          </cell>
          <cell r="C1638">
            <v>-524.490641332</v>
          </cell>
          <cell r="D1638">
            <v>-187.70141832280001</v>
          </cell>
          <cell r="E1638">
            <v>35</v>
          </cell>
          <cell r="F1638">
            <v>-152.70141832280001</v>
          </cell>
          <cell r="G1638">
            <v>-219.67704124639999</v>
          </cell>
          <cell r="H1638">
            <v>-38.130899098800001</v>
          </cell>
          <cell r="L1638">
            <v>33.005736692825636</v>
          </cell>
          <cell r="M1638">
            <v>-8.0465892541484134</v>
          </cell>
          <cell r="N1638">
            <v>4.4134107458515883</v>
          </cell>
          <cell r="O1638">
            <v>18.510888776098565</v>
          </cell>
          <cell r="P1638">
            <v>32.131796493113143</v>
          </cell>
          <cell r="Q1638">
            <v>0</v>
          </cell>
          <cell r="R1638">
            <v>88.061832707888925</v>
          </cell>
        </row>
        <row r="1639">
          <cell r="B1639">
            <v>36913</v>
          </cell>
          <cell r="C1639">
            <v>-498.77189471840001</v>
          </cell>
          <cell r="D1639">
            <v>-220.96612895800001</v>
          </cell>
          <cell r="E1639">
            <v>35</v>
          </cell>
          <cell r="F1639">
            <v>-185.96612895800001</v>
          </cell>
          <cell r="G1639">
            <v>-337.17274689279986</v>
          </cell>
          <cell r="H1639">
            <v>-39.089229430800003</v>
          </cell>
          <cell r="L1639">
            <v>32.506964798107234</v>
          </cell>
          <cell r="M1639">
            <v>-8.2675553831064139</v>
          </cell>
          <cell r="N1639">
            <v>4.227444616893588</v>
          </cell>
          <cell r="O1639">
            <v>18.173716029205764</v>
          </cell>
          <cell r="P1639">
            <v>32.092707263682343</v>
          </cell>
          <cell r="Q1639">
            <v>0</v>
          </cell>
          <cell r="R1639">
            <v>87.000832707888918</v>
          </cell>
        </row>
        <row r="1640">
          <cell r="B1640">
            <v>36914</v>
          </cell>
          <cell r="C1640">
            <v>-571.7434254428</v>
          </cell>
          <cell r="D1640">
            <v>-183.85389950839999</v>
          </cell>
          <cell r="E1640">
            <v>35</v>
          </cell>
          <cell r="F1640">
            <v>-148.85389950839999</v>
          </cell>
          <cell r="G1640">
            <v>-211.82718170879997</v>
          </cell>
          <cell r="H1640">
            <v>-39.575493340000001</v>
          </cell>
          <cell r="L1640">
            <v>31.935221372664433</v>
          </cell>
          <cell r="M1640">
            <v>-8.4514092826148133</v>
          </cell>
          <cell r="N1640">
            <v>4.0785907173851879</v>
          </cell>
          <cell r="O1640">
            <v>17.961888847496965</v>
          </cell>
          <cell r="P1640">
            <v>32.05313177034234</v>
          </cell>
          <cell r="Q1640">
            <v>0</v>
          </cell>
          <cell r="R1640">
            <v>86.028832707888924</v>
          </cell>
        </row>
        <row r="1641">
          <cell r="B1641">
            <v>36915</v>
          </cell>
          <cell r="C1641">
            <v>-783.71899613800008</v>
          </cell>
          <cell r="D1641">
            <v>-226.27243950000002</v>
          </cell>
          <cell r="E1641">
            <v>35</v>
          </cell>
          <cell r="F1641">
            <v>-191.27243950000002</v>
          </cell>
          <cell r="G1641">
            <v>-468.61053960199985</v>
          </cell>
          <cell r="H1641">
            <v>-39.398024759999998</v>
          </cell>
          <cell r="L1641">
            <v>31.151502376526434</v>
          </cell>
          <cell r="M1641">
            <v>-8.6776817221148139</v>
          </cell>
          <cell r="N1641">
            <v>3.8873182778851878</v>
          </cell>
          <cell r="O1641">
            <v>17.493278307894965</v>
          </cell>
          <cell r="P1641">
            <v>32.013733745582343</v>
          </cell>
          <cell r="Q1641">
            <v>0</v>
          </cell>
          <cell r="R1641">
            <v>84.545832707888934</v>
          </cell>
        </row>
        <row r="1642">
          <cell r="B1642">
            <v>36916</v>
          </cell>
          <cell r="C1642">
            <v>-974.28830671360004</v>
          </cell>
          <cell r="D1642">
            <v>-218.6164449588</v>
          </cell>
          <cell r="E1642">
            <v>35</v>
          </cell>
          <cell r="F1642">
            <v>-183.6164449588</v>
          </cell>
          <cell r="G1642">
            <v>-454.20968579039999</v>
          </cell>
          <cell r="H1642">
            <v>-125.8855625372</v>
          </cell>
          <cell r="L1642">
            <v>30.177214069812834</v>
          </cell>
          <cell r="M1642">
            <v>-8.8962981670736134</v>
          </cell>
          <cell r="N1642">
            <v>3.703701832926388</v>
          </cell>
          <cell r="O1642">
            <v>17.039068622104566</v>
          </cell>
          <cell r="P1642">
            <v>31.887848183045143</v>
          </cell>
          <cell r="Q1642">
            <v>0</v>
          </cell>
          <cell r="R1642">
            <v>82.807832707888934</v>
          </cell>
        </row>
        <row r="1643">
          <cell r="B1643">
            <v>36917</v>
          </cell>
          <cell r="C1643">
            <v>-737.30031435320006</v>
          </cell>
          <cell r="D1643">
            <v>-222.72661727160002</v>
          </cell>
          <cell r="E1643">
            <v>35</v>
          </cell>
          <cell r="F1643">
            <v>-187.72661727160002</v>
          </cell>
          <cell r="G1643">
            <v>-256.94091247639989</v>
          </cell>
          <cell r="H1643">
            <v>-31.032155898799999</v>
          </cell>
          <cell r="L1643">
            <v>29.439913755459635</v>
          </cell>
          <cell r="M1643">
            <v>-9.1190247843452141</v>
          </cell>
          <cell r="N1643">
            <v>3.5159752156547879</v>
          </cell>
          <cell r="O1643">
            <v>16.782127709628167</v>
          </cell>
          <cell r="P1643">
            <v>31.856816027146344</v>
          </cell>
          <cell r="Q1643">
            <v>0</v>
          </cell>
          <cell r="R1643">
            <v>81.594832707888941</v>
          </cell>
        </row>
        <row r="1644">
          <cell r="B1644">
            <v>36918</v>
          </cell>
          <cell r="C1644">
            <v>-583.47764795240005</v>
          </cell>
          <cell r="D1644">
            <v>-222.79760470360003</v>
          </cell>
          <cell r="E1644">
            <v>35</v>
          </cell>
          <cell r="F1644">
            <v>-187.79760470360003</v>
          </cell>
          <cell r="G1644">
            <v>-276.62330780239984</v>
          </cell>
          <cell r="H1644">
            <v>-33.101439541600001</v>
          </cell>
          <cell r="L1644">
            <v>28.856436107507236</v>
          </cell>
          <cell r="M1644">
            <v>-9.341822389048815</v>
          </cell>
          <cell r="N1644">
            <v>3.328177610951188</v>
          </cell>
          <cell r="O1644">
            <v>16.505504401825768</v>
          </cell>
          <cell r="P1644">
            <v>31.823714587604744</v>
          </cell>
          <cell r="Q1644">
            <v>0</v>
          </cell>
          <cell r="R1644">
            <v>80.513832707888938</v>
          </cell>
        </row>
        <row r="1645">
          <cell r="B1645">
            <v>36919</v>
          </cell>
          <cell r="C1645">
            <v>-601.13222229079997</v>
          </cell>
          <cell r="D1645">
            <v>-160.626811758</v>
          </cell>
          <cell r="E1645">
            <v>35</v>
          </cell>
          <cell r="F1645">
            <v>-125.626811758</v>
          </cell>
          <cell r="G1645">
            <v>-248.63345623479995</v>
          </cell>
          <cell r="H1645">
            <v>-16.607509716399999</v>
          </cell>
          <cell r="L1645">
            <v>28.255303885216435</v>
          </cell>
          <cell r="M1645">
            <v>-9.5024492008068151</v>
          </cell>
          <cell r="N1645">
            <v>3.2025507991931881</v>
          </cell>
          <cell r="O1645">
            <v>16.256870945590968</v>
          </cell>
          <cell r="P1645">
            <v>31.807107077888343</v>
          </cell>
          <cell r="Q1645">
            <v>0</v>
          </cell>
          <cell r="R1645">
            <v>79.521832707888933</v>
          </cell>
        </row>
        <row r="1646">
          <cell r="B1646">
            <v>36920</v>
          </cell>
          <cell r="C1646">
            <v>-631.06407299360001</v>
          </cell>
          <cell r="D1646">
            <v>-216.6962349232</v>
          </cell>
          <cell r="E1646">
            <v>35</v>
          </cell>
          <cell r="F1646">
            <v>-181.6962349232</v>
          </cell>
          <cell r="G1646">
            <v>-443.55126032759995</v>
          </cell>
          <cell r="H1646">
            <v>-96.688431755600007</v>
          </cell>
          <cell r="L1646">
            <v>27.624239812222836</v>
          </cell>
          <cell r="M1646">
            <v>-9.7191454357300149</v>
          </cell>
          <cell r="N1646">
            <v>3.020854564269988</v>
          </cell>
          <cell r="O1646">
            <v>15.813319685263368</v>
          </cell>
          <cell r="P1646">
            <v>31.710418646132744</v>
          </cell>
          <cell r="Q1646">
            <v>0</v>
          </cell>
          <cell r="R1646">
            <v>78.168832707888939</v>
          </cell>
        </row>
        <row r="1647">
          <cell r="B1647">
            <v>36921</v>
          </cell>
          <cell r="C1647">
            <v>-431.73136393760001</v>
          </cell>
          <cell r="D1647">
            <v>-183.36053685600001</v>
          </cell>
          <cell r="E1647">
            <v>35</v>
          </cell>
          <cell r="F1647">
            <v>-148.36053685600001</v>
          </cell>
          <cell r="G1647">
            <v>-62.771877185599877</v>
          </cell>
          <cell r="H1647">
            <v>-63.136222020799998</v>
          </cell>
          <cell r="L1647">
            <v>27.192508448285235</v>
          </cell>
          <cell r="M1647">
            <v>-9.9025059725860149</v>
          </cell>
          <cell r="N1647">
            <v>2.8724940274139881</v>
          </cell>
          <cell r="O1647">
            <v>15.750547808077767</v>
          </cell>
          <cell r="P1647">
            <v>31.647282424111946</v>
          </cell>
          <cell r="Q1647">
            <v>0</v>
          </cell>
          <cell r="R1647">
            <v>77.462832707888936</v>
          </cell>
        </row>
        <row r="1648">
          <cell r="B1648">
            <v>36922</v>
          </cell>
          <cell r="C1648">
            <v>-375.5732064824</v>
          </cell>
          <cell r="D1648">
            <v>-123.7985320364</v>
          </cell>
          <cell r="E1648">
            <v>35</v>
          </cell>
          <cell r="F1648">
            <v>-88.798532036400005</v>
          </cell>
          <cell r="G1648">
            <v>-312.93308432999999</v>
          </cell>
          <cell r="H1648">
            <v>-61.695177151200006</v>
          </cell>
          <cell r="L1648">
            <v>26.816935241802835</v>
          </cell>
          <cell r="M1648">
            <v>-10.026304504622415</v>
          </cell>
          <cell r="N1648">
            <v>2.7836954953775881</v>
          </cell>
          <cell r="O1648">
            <v>15.437614723747767</v>
          </cell>
          <cell r="P1648">
            <v>31.585587246960745</v>
          </cell>
          <cell r="Q1648">
            <v>0</v>
          </cell>
          <cell r="R1648">
            <v>76.623832707888937</v>
          </cell>
        </row>
        <row r="1649">
          <cell r="B1649">
            <v>36923</v>
          </cell>
          <cell r="C1649">
            <v>-382.8920107216</v>
          </cell>
          <cell r="D1649">
            <v>82.167952540000002</v>
          </cell>
          <cell r="E1649">
            <v>-35</v>
          </cell>
          <cell r="F1649">
            <v>117.16795254</v>
          </cell>
          <cell r="G1649">
            <v>-400.32620927679994</v>
          </cell>
          <cell r="H1649">
            <v>-183.94973254160001</v>
          </cell>
          <cell r="L1649">
            <v>26.434043231081233</v>
          </cell>
          <cell r="M1649">
            <v>-9.9441365520824139</v>
          </cell>
          <cell r="N1649">
            <v>2.9008634479175881</v>
          </cell>
          <cell r="O1649">
            <v>15.037288514470967</v>
          </cell>
          <cell r="P1649">
            <v>31.401637514419146</v>
          </cell>
          <cell r="Q1649">
            <v>0</v>
          </cell>
          <cell r="R1649">
            <v>75.773832707888928</v>
          </cell>
        </row>
        <row r="1650">
          <cell r="B1650">
            <v>36924</v>
          </cell>
          <cell r="C1650">
            <v>-438.14507841879998</v>
          </cell>
          <cell r="D1650">
            <v>-185.774109544</v>
          </cell>
          <cell r="E1650">
            <v>35</v>
          </cell>
          <cell r="F1650">
            <v>-150.774109544</v>
          </cell>
          <cell r="G1650">
            <v>-456.49354077840002</v>
          </cell>
          <cell r="H1650">
            <v>-171.5872712588</v>
          </cell>
          <cell r="L1650">
            <v>25.995898152662434</v>
          </cell>
          <cell r="M1650">
            <v>-10.129910661626415</v>
          </cell>
          <cell r="N1650">
            <v>2.7500893383735883</v>
          </cell>
          <cell r="O1650">
            <v>14.580794973692567</v>
          </cell>
          <cell r="P1650">
            <v>31.230050243160346</v>
          </cell>
          <cell r="Q1650">
            <v>0</v>
          </cell>
          <cell r="R1650">
            <v>74.55683270788893</v>
          </cell>
        </row>
        <row r="1651">
          <cell r="B1651">
            <v>36925</v>
          </cell>
          <cell r="C1651">
            <v>-325.06919798600001</v>
          </cell>
          <cell r="D1651">
            <v>-202.74720453520001</v>
          </cell>
          <cell r="E1651">
            <v>35</v>
          </cell>
          <cell r="F1651">
            <v>-167.74720453520001</v>
          </cell>
          <cell r="G1651">
            <v>-431.42460594159991</v>
          </cell>
          <cell r="H1651">
            <v>-134.75899153719999</v>
          </cell>
          <cell r="L1651">
            <v>25.670828954676434</v>
          </cell>
          <cell r="M1651">
            <v>-10.332657866161615</v>
          </cell>
          <cell r="N1651">
            <v>2.5823421338383881</v>
          </cell>
          <cell r="O1651">
            <v>14.149370367750967</v>
          </cell>
          <cell r="P1651">
            <v>31.095291251623145</v>
          </cell>
          <cell r="Q1651">
            <v>0</v>
          </cell>
          <cell r="R1651">
            <v>73.497832707888932</v>
          </cell>
        </row>
        <row r="1652">
          <cell r="B1652">
            <v>36926</v>
          </cell>
          <cell r="C1652">
            <v>-264.93929371040002</v>
          </cell>
          <cell r="D1652">
            <v>-207.88314524039998</v>
          </cell>
          <cell r="E1652">
            <v>35</v>
          </cell>
          <cell r="F1652">
            <v>-172.88314524039998</v>
          </cell>
          <cell r="G1652">
            <v>-290.43702760680003</v>
          </cell>
          <cell r="H1652">
            <v>-164.74053344239999</v>
          </cell>
          <cell r="L1652">
            <v>25.405889660966032</v>
          </cell>
          <cell r="M1652">
            <v>-10.540541011402015</v>
          </cell>
          <cell r="N1652">
            <v>2.4094589885979882</v>
          </cell>
          <cell r="O1652">
            <v>13.858933340144167</v>
          </cell>
          <cell r="P1652">
            <v>30.930550718180744</v>
          </cell>
          <cell r="Q1652">
            <v>0</v>
          </cell>
          <cell r="R1652">
            <v>72.604832707888932</v>
          </cell>
        </row>
        <row r="1653">
          <cell r="B1653">
            <v>36927</v>
          </cell>
          <cell r="C1653">
            <v>-177.34790136560002</v>
          </cell>
          <cell r="D1653">
            <v>-212.92325291239999</v>
          </cell>
          <cell r="E1653">
            <v>35</v>
          </cell>
          <cell r="F1653">
            <v>-177.92325291239999</v>
          </cell>
          <cell r="G1653">
            <v>-371.43432899439989</v>
          </cell>
          <cell r="H1653">
            <v>-223.29451672760001</v>
          </cell>
          <cell r="L1653">
            <v>25.228541759600432</v>
          </cell>
          <cell r="M1653">
            <v>-10.753464264314415</v>
          </cell>
          <cell r="N1653">
            <v>2.2315357356855881</v>
          </cell>
          <cell r="O1653">
            <v>13.487499011149767</v>
          </cell>
          <cell r="P1653">
            <v>30.707256201453145</v>
          </cell>
          <cell r="Q1653">
            <v>0</v>
          </cell>
          <cell r="R1653">
            <v>71.654832707888929</v>
          </cell>
        </row>
        <row r="1654">
          <cell r="B1654">
            <v>36928</v>
          </cell>
          <cell r="C1654">
            <v>-521.9634887528</v>
          </cell>
          <cell r="D1654">
            <v>-204.62127273999999</v>
          </cell>
          <cell r="E1654">
            <v>35</v>
          </cell>
          <cell r="F1654">
            <v>-169.62127273999999</v>
          </cell>
          <cell r="G1654">
            <v>-389.61124629720007</v>
          </cell>
          <cell r="H1654">
            <v>-252.80399221000002</v>
          </cell>
          <cell r="L1654">
            <v>24.706578270847633</v>
          </cell>
          <cell r="M1654">
            <v>-10.958085537054416</v>
          </cell>
          <cell r="N1654">
            <v>2.0619144629455879</v>
          </cell>
          <cell r="O1654">
            <v>13.097887764852567</v>
          </cell>
          <cell r="P1654">
            <v>30.454452209243144</v>
          </cell>
          <cell r="Q1654">
            <v>0</v>
          </cell>
          <cell r="R1654">
            <v>70.32083270788894</v>
          </cell>
        </row>
        <row r="1655">
          <cell r="B1655">
            <v>36929</v>
          </cell>
          <cell r="C1655">
            <v>-561.85842553680004</v>
          </cell>
          <cell r="D1655">
            <v>-194.718525976</v>
          </cell>
          <cell r="E1655">
            <v>35</v>
          </cell>
          <cell r="F1655">
            <v>-159.718525976</v>
          </cell>
          <cell r="G1655">
            <v>-326.63701468959982</v>
          </cell>
          <cell r="H1655">
            <v>-221.78603379760003</v>
          </cell>
          <cell r="L1655">
            <v>24.144719845310831</v>
          </cell>
          <cell r="M1655">
            <v>-11.152804063030416</v>
          </cell>
          <cell r="N1655">
            <v>1.902195936969588</v>
          </cell>
          <cell r="O1655">
            <v>12.771250750162967</v>
          </cell>
          <cell r="P1655">
            <v>30.232666175445544</v>
          </cell>
          <cell r="Q1655">
            <v>0</v>
          </cell>
          <cell r="R1655">
            <v>69.050832707888929</v>
          </cell>
        </row>
        <row r="1656">
          <cell r="B1656">
            <v>36930</v>
          </cell>
          <cell r="C1656">
            <v>-573.06734104960003</v>
          </cell>
          <cell r="D1656">
            <v>-199.40369648800001</v>
          </cell>
          <cell r="E1656">
            <v>35</v>
          </cell>
          <cell r="F1656">
            <v>-164.40369648800001</v>
          </cell>
          <cell r="G1656">
            <v>-316.72546539320001</v>
          </cell>
          <cell r="H1656">
            <v>-213.80349706920001</v>
          </cell>
          <cell r="L1656">
            <v>23.57165250426123</v>
          </cell>
          <cell r="M1656">
            <v>-11.352207759518416</v>
          </cell>
          <cell r="N1656">
            <v>1.737792240481588</v>
          </cell>
          <cell r="O1656">
            <v>12.454525284769767</v>
          </cell>
          <cell r="P1656">
            <v>30.018862678376344</v>
          </cell>
          <cell r="Q1656">
            <v>0</v>
          </cell>
          <cell r="R1656">
            <v>67.782832707888929</v>
          </cell>
        </row>
        <row r="1657">
          <cell r="B1657">
            <v>36931</v>
          </cell>
          <cell r="C1657">
            <v>-840.18239955080003</v>
          </cell>
          <cell r="D1657">
            <v>-206.49889031640001</v>
          </cell>
          <cell r="E1657">
            <v>35</v>
          </cell>
          <cell r="F1657">
            <v>-171.49889031640001</v>
          </cell>
          <cell r="G1657">
            <v>-334.53820626999988</v>
          </cell>
          <cell r="H1657">
            <v>-65.780503862800003</v>
          </cell>
          <cell r="L1657">
            <v>22.731470104710432</v>
          </cell>
          <cell r="M1657">
            <v>-11.558706649834816</v>
          </cell>
          <cell r="N1657">
            <v>1.5662933501651879</v>
          </cell>
          <cell r="O1657">
            <v>12.119987078499767</v>
          </cell>
          <cell r="P1657">
            <v>29.953082174513543</v>
          </cell>
          <cell r="Q1657">
            <v>0</v>
          </cell>
          <cell r="R1657">
            <v>66.370832707888937</v>
          </cell>
        </row>
        <row r="1658">
          <cell r="B1658">
            <v>36932</v>
          </cell>
          <cell r="C1658">
            <v>-869.02104380080004</v>
          </cell>
          <cell r="D1658">
            <v>-193.28457984960002</v>
          </cell>
          <cell r="E1658">
            <v>35</v>
          </cell>
          <cell r="F1658">
            <v>-158.28457984960002</v>
          </cell>
          <cell r="G1658">
            <v>-330.96556014799995</v>
          </cell>
          <cell r="H1658">
            <v>-259.72881620160001</v>
          </cell>
          <cell r="L1658">
            <v>21.862449060909633</v>
          </cell>
          <cell r="M1658">
            <v>-11.751991229684416</v>
          </cell>
          <cell r="N1658">
            <v>1.4080087703155879</v>
          </cell>
          <cell r="O1658">
            <v>11.789021518351767</v>
          </cell>
          <cell r="P1658">
            <v>29.693353358311942</v>
          </cell>
          <cell r="Q1658">
            <v>0</v>
          </cell>
          <cell r="R1658">
            <v>64.752832707888928</v>
          </cell>
        </row>
        <row r="1659">
          <cell r="B1659">
            <v>36933</v>
          </cell>
          <cell r="C1659">
            <v>-651.26354676920005</v>
          </cell>
          <cell r="D1659">
            <v>-193.10356189800001</v>
          </cell>
          <cell r="E1659">
            <v>35</v>
          </cell>
          <cell r="F1659">
            <v>-158.10356189800001</v>
          </cell>
          <cell r="G1659">
            <v>-306.75592204439988</v>
          </cell>
          <cell r="H1659">
            <v>-208.87696928840001</v>
          </cell>
          <cell r="L1659">
            <v>21.211185514140432</v>
          </cell>
          <cell r="M1659">
            <v>-11.945094791582417</v>
          </cell>
          <cell r="N1659">
            <v>1.2499052084175879</v>
          </cell>
          <cell r="O1659">
            <v>11.482265596307366</v>
          </cell>
          <cell r="P1659">
            <v>29.484476389023541</v>
          </cell>
          <cell r="Q1659">
            <v>0</v>
          </cell>
          <cell r="R1659">
            <v>63.427832707888925</v>
          </cell>
        </row>
        <row r="1660">
          <cell r="B1660">
            <v>36934</v>
          </cell>
          <cell r="C1660">
            <v>-418.4851091264</v>
          </cell>
          <cell r="D1660">
            <v>-192.54276118519999</v>
          </cell>
          <cell r="E1660">
            <v>35</v>
          </cell>
          <cell r="F1660">
            <v>-157.54276118519999</v>
          </cell>
          <cell r="G1660">
            <v>-232.02083742160002</v>
          </cell>
          <cell r="H1660">
            <v>-227.95129226680001</v>
          </cell>
          <cell r="L1660">
            <v>20.792700405014031</v>
          </cell>
          <cell r="M1660">
            <v>-12.137637552767616</v>
          </cell>
          <cell r="N1660">
            <v>1.0923624472323878</v>
          </cell>
          <cell r="O1660">
            <v>11.250244758885765</v>
          </cell>
          <cell r="P1660">
            <v>29.256525096756743</v>
          </cell>
          <cell r="Q1660">
            <v>0</v>
          </cell>
          <cell r="R1660">
            <v>62.391832707888923</v>
          </cell>
        </row>
        <row r="1661">
          <cell r="B1661">
            <v>36935</v>
          </cell>
          <cell r="C1661">
            <v>-299.64859858680001</v>
          </cell>
          <cell r="D1661">
            <v>-188.8407666064</v>
          </cell>
          <cell r="E1661">
            <v>35</v>
          </cell>
          <cell r="F1661">
            <v>-153.8407666064</v>
          </cell>
          <cell r="G1661">
            <v>-278.44235279960003</v>
          </cell>
          <cell r="H1661">
            <v>-174.0682820072</v>
          </cell>
          <cell r="L1661">
            <v>20.493051806427232</v>
          </cell>
          <cell r="M1661">
            <v>-12.326478319374017</v>
          </cell>
          <cell r="N1661">
            <v>0.93852168062598784</v>
          </cell>
          <cell r="O1661">
            <v>10.971802406086166</v>
          </cell>
          <cell r="P1661">
            <v>29.082456814749541</v>
          </cell>
          <cell r="Q1661">
            <v>0</v>
          </cell>
          <cell r="R1661">
            <v>61.485832707888925</v>
          </cell>
        </row>
        <row r="1662">
          <cell r="B1662">
            <v>36936</v>
          </cell>
          <cell r="C1662">
            <v>-676.12689482720009</v>
          </cell>
          <cell r="D1662">
            <v>-193.70340569839999</v>
          </cell>
          <cell r="E1662">
            <v>35</v>
          </cell>
          <cell r="F1662">
            <v>-158.70340569839999</v>
          </cell>
          <cell r="G1662">
            <v>-377.11895277079981</v>
          </cell>
          <cell r="H1662">
            <v>-205.05074670360003</v>
          </cell>
          <cell r="L1662">
            <v>19.816924911600033</v>
          </cell>
          <cell r="M1662">
            <v>-12.520181725072417</v>
          </cell>
          <cell r="N1662">
            <v>0.77981827492758782</v>
          </cell>
          <cell r="O1662">
            <v>10.594683453315366</v>
          </cell>
          <cell r="P1662">
            <v>28.877406068045943</v>
          </cell>
          <cell r="Q1662">
            <v>0</v>
          </cell>
          <cell r="R1662">
            <v>60.06883270788893</v>
          </cell>
        </row>
        <row r="1663">
          <cell r="B1663">
            <v>36937</v>
          </cell>
          <cell r="C1663">
            <v>-780.31869814520007</v>
          </cell>
          <cell r="D1663">
            <v>-188.1663860024</v>
          </cell>
          <cell r="E1663">
            <v>35</v>
          </cell>
          <cell r="F1663">
            <v>-153.1663860024</v>
          </cell>
          <cell r="G1663">
            <v>-315.09453936159991</v>
          </cell>
          <cell r="H1663">
            <v>-244.42037649080001</v>
          </cell>
          <cell r="L1663">
            <v>19.036606213454832</v>
          </cell>
          <cell r="M1663">
            <v>-12.708348111074818</v>
          </cell>
          <cell r="N1663">
            <v>0.62665188892518775</v>
          </cell>
          <cell r="O1663">
            <v>10.279588913953766</v>
          </cell>
          <cell r="P1663">
            <v>28.632985691555142</v>
          </cell>
          <cell r="Q1663">
            <v>0</v>
          </cell>
          <cell r="R1663">
            <v>58.575832707888928</v>
          </cell>
        </row>
        <row r="1664">
          <cell r="B1664">
            <v>36938</v>
          </cell>
          <cell r="C1664">
            <v>-429.00189717720002</v>
          </cell>
          <cell r="D1664">
            <v>-183.66578281360003</v>
          </cell>
          <cell r="E1664">
            <v>35</v>
          </cell>
          <cell r="F1664">
            <v>-148.66578281360003</v>
          </cell>
          <cell r="G1664">
            <v>-294.46152894359989</v>
          </cell>
          <cell r="H1664">
            <v>-259.87079106560003</v>
          </cell>
          <cell r="L1664">
            <v>18.60760431627763</v>
          </cell>
          <cell r="M1664">
            <v>-12.892013893888418</v>
          </cell>
          <cell r="N1664">
            <v>0.47798610611158771</v>
          </cell>
          <cell r="O1664">
            <v>9.9851273850101663</v>
          </cell>
          <cell r="P1664">
            <v>28.37311490048954</v>
          </cell>
          <cell r="Q1664">
            <v>0</v>
          </cell>
          <cell r="R1664">
            <v>57.443832707888923</v>
          </cell>
        </row>
        <row r="1665">
          <cell r="B1665">
            <v>36939</v>
          </cell>
          <cell r="C1665">
            <v>-345.87206493360003</v>
          </cell>
          <cell r="D1665">
            <v>-161.40412413839999</v>
          </cell>
          <cell r="E1665">
            <v>35</v>
          </cell>
          <cell r="F1665">
            <v>-126.40412413839999</v>
          </cell>
          <cell r="G1665">
            <v>-346.80425145119995</v>
          </cell>
          <cell r="H1665">
            <v>-258.91955947680003</v>
          </cell>
          <cell r="L1665">
            <v>18.261732251344029</v>
          </cell>
          <cell r="M1665">
            <v>-13.053418018026818</v>
          </cell>
          <cell r="N1665">
            <v>0.35158198197318768</v>
          </cell>
          <cell r="O1665">
            <v>9.6383231335589663</v>
          </cell>
          <cell r="P1665">
            <v>28.114195341012739</v>
          </cell>
          <cell r="Q1665">
            <v>0</v>
          </cell>
          <cell r="R1665">
            <v>56.36583270788892</v>
          </cell>
        </row>
        <row r="1666">
          <cell r="B1666">
            <v>36940</v>
          </cell>
          <cell r="C1666">
            <v>-353.08083865320003</v>
          </cell>
          <cell r="D1666">
            <v>-190.76807538520001</v>
          </cell>
          <cell r="E1666">
            <v>35</v>
          </cell>
          <cell r="F1666">
            <v>-155.76807538520001</v>
          </cell>
          <cell r="G1666">
            <v>-345.30847604359991</v>
          </cell>
          <cell r="H1666">
            <v>-240.84260991800002</v>
          </cell>
          <cell r="L1666">
            <v>17.90865141269083</v>
          </cell>
          <cell r="M1666">
            <v>-13.244186093412019</v>
          </cell>
          <cell r="N1666">
            <v>0.19581390658798767</v>
          </cell>
          <cell r="O1666">
            <v>9.293014657515366</v>
          </cell>
          <cell r="P1666">
            <v>27.873352731094737</v>
          </cell>
          <cell r="Q1666">
            <v>0</v>
          </cell>
          <cell r="R1666">
            <v>55.270832707888914</v>
          </cell>
        </row>
        <row r="1667">
          <cell r="B1667">
            <v>36941</v>
          </cell>
          <cell r="C1667">
            <v>-404.3941038744</v>
          </cell>
          <cell r="D1667">
            <v>-190.86035904680003</v>
          </cell>
          <cell r="E1667">
            <v>35</v>
          </cell>
          <cell r="F1667">
            <v>-155.86035904680003</v>
          </cell>
          <cell r="G1667">
            <v>-371.83242805719999</v>
          </cell>
          <cell r="H1667">
            <v>-51.9131090216</v>
          </cell>
          <cell r="L1667">
            <v>17.504257308816431</v>
          </cell>
          <cell r="M1667">
            <v>-13.435046452458819</v>
          </cell>
          <cell r="N1667">
            <v>3.9953547541187628E-2</v>
          </cell>
          <cell r="O1667">
            <v>8.9211822294581662</v>
          </cell>
          <cell r="P1667">
            <v>27.821439622073136</v>
          </cell>
          <cell r="Q1667">
            <v>0</v>
          </cell>
          <cell r="R1667">
            <v>54.286832707888919</v>
          </cell>
        </row>
        <row r="1668">
          <cell r="B1668">
            <v>36942</v>
          </cell>
          <cell r="C1668">
            <v>-576.79418122959999</v>
          </cell>
          <cell r="D1668">
            <v>-198.79320457280002</v>
          </cell>
          <cell r="E1668">
            <v>35</v>
          </cell>
          <cell r="F1668">
            <v>-163.79320457280002</v>
          </cell>
          <cell r="G1668">
            <v>-343.28463434880007</v>
          </cell>
          <cell r="H1668">
            <v>-231.12797984880001</v>
          </cell>
          <cell r="L1668">
            <v>16.927463127586829</v>
          </cell>
          <cell r="M1668">
            <v>-13.633839657031618</v>
          </cell>
          <cell r="N1668">
            <v>-0.1238396570316124</v>
          </cell>
          <cell r="O1668">
            <v>8.5778975951093663</v>
          </cell>
          <cell r="P1668">
            <v>27.590311642224336</v>
          </cell>
          <cell r="Q1668">
            <v>0</v>
          </cell>
          <cell r="R1668">
            <v>52.971832707888922</v>
          </cell>
        </row>
        <row r="1669">
          <cell r="B1669">
            <v>36943</v>
          </cell>
          <cell r="C1669">
            <v>-680.78721973799998</v>
          </cell>
          <cell r="D1669">
            <v>-175.96364644160002</v>
          </cell>
          <cell r="E1669">
            <v>35</v>
          </cell>
          <cell r="F1669">
            <v>-140.96364644160002</v>
          </cell>
          <cell r="G1669">
            <v>-343.23643992279989</v>
          </cell>
          <cell r="H1669">
            <v>-283.0126938976</v>
          </cell>
          <cell r="L1669">
            <v>16.246675907848829</v>
          </cell>
          <cell r="M1669">
            <v>-13.809803303473219</v>
          </cell>
          <cell r="N1669">
            <v>-0.26480330347321246</v>
          </cell>
          <cell r="O1669">
            <v>8.2346611551865667</v>
          </cell>
          <cell r="P1669">
            <v>27.307298948326736</v>
          </cell>
          <cell r="Q1669">
            <v>0</v>
          </cell>
          <cell r="R1669">
            <v>51.523832707888914</v>
          </cell>
        </row>
        <row r="1670">
          <cell r="B1670">
            <v>36944</v>
          </cell>
          <cell r="C1670">
            <v>-589.69259762399997</v>
          </cell>
          <cell r="D1670">
            <v>-171.83572727080002</v>
          </cell>
          <cell r="E1670">
            <v>35</v>
          </cell>
          <cell r="F1670">
            <v>-136.83572727080002</v>
          </cell>
          <cell r="G1670">
            <v>-296.52059666360003</v>
          </cell>
          <cell r="H1670">
            <v>-246.95107844160003</v>
          </cell>
          <cell r="L1670">
            <v>15.656983310224829</v>
          </cell>
          <cell r="M1670">
            <v>-13.981639030744018</v>
          </cell>
          <cell r="N1670">
            <v>-0.40163903074401247</v>
          </cell>
          <cell r="O1670">
            <v>7.9381405585229663</v>
          </cell>
          <cell r="P1670">
            <v>27.060347869885135</v>
          </cell>
          <cell r="Q1670">
            <v>0</v>
          </cell>
          <cell r="R1670">
            <v>50.253832707888918</v>
          </cell>
        </row>
        <row r="1671">
          <cell r="B1671">
            <v>36945</v>
          </cell>
          <cell r="C1671">
            <v>-526.16239535559998</v>
          </cell>
          <cell r="D1671">
            <v>64.1052004676</v>
          </cell>
          <cell r="E1671">
            <v>-35</v>
          </cell>
          <cell r="F1671">
            <v>99.1052004676</v>
          </cell>
          <cell r="G1671">
            <v>-265.77578217559994</v>
          </cell>
          <cell r="H1671">
            <v>-231.1670229364</v>
          </cell>
          <cell r="L1671">
            <v>15.130820914869229</v>
          </cell>
          <cell r="M1671">
            <v>-13.917533830276419</v>
          </cell>
          <cell r="N1671">
            <v>-0.30253383027641245</v>
          </cell>
          <cell r="O1671">
            <v>7.6723647763473668</v>
          </cell>
          <cell r="P1671">
            <v>26.829180846948734</v>
          </cell>
          <cell r="Q1671">
            <v>0</v>
          </cell>
          <cell r="R1671">
            <v>49.329832707888912</v>
          </cell>
        </row>
        <row r="1672">
          <cell r="B1672">
            <v>36946</v>
          </cell>
          <cell r="C1672">
            <v>-494.09027357799999</v>
          </cell>
          <cell r="D1672">
            <v>-61.375733707200006</v>
          </cell>
          <cell r="E1672">
            <v>35</v>
          </cell>
          <cell r="F1672">
            <v>-26.375733707200006</v>
          </cell>
          <cell r="G1672">
            <v>-266.8026196940001</v>
          </cell>
          <cell r="H1672">
            <v>-231.73137302080002</v>
          </cell>
          <cell r="L1672">
            <v>14.63673064129123</v>
          </cell>
          <cell r="M1672">
            <v>-13.978909563983619</v>
          </cell>
          <cell r="N1672">
            <v>-0.32890956398361249</v>
          </cell>
          <cell r="O1672">
            <v>7.4055621566533665</v>
          </cell>
          <cell r="P1672">
            <v>26.597449473927934</v>
          </cell>
          <cell r="Q1672">
            <v>0</v>
          </cell>
          <cell r="R1672">
            <v>48.31083270788892</v>
          </cell>
        </row>
        <row r="1673">
          <cell r="B1673">
            <v>36947</v>
          </cell>
          <cell r="C1673">
            <v>-575.7684128372</v>
          </cell>
          <cell r="D1673">
            <v>40.945550777599998</v>
          </cell>
          <cell r="E1673">
            <v>-35</v>
          </cell>
          <cell r="F1673">
            <v>75.945550777600005</v>
          </cell>
          <cell r="G1673">
            <v>-296.86956034279996</v>
          </cell>
          <cell r="H1673">
            <v>-241.30757759760002</v>
          </cell>
          <cell r="L1673">
            <v>14.060962228454031</v>
          </cell>
          <cell r="M1673">
            <v>-13.937964013206019</v>
          </cell>
          <cell r="N1673">
            <v>-0.25296401320601247</v>
          </cell>
          <cell r="O1673">
            <v>7.1086925963105667</v>
          </cell>
          <cell r="P1673">
            <v>26.356141896330335</v>
          </cell>
          <cell r="Q1673">
            <v>0</v>
          </cell>
          <cell r="R1673">
            <v>47.272832707888924</v>
          </cell>
        </row>
        <row r="1674">
          <cell r="B1674">
            <v>36948</v>
          </cell>
          <cell r="C1674">
            <v>-554.04270927360005</v>
          </cell>
          <cell r="D1674">
            <v>-181.9727325604</v>
          </cell>
          <cell r="E1674">
            <v>35</v>
          </cell>
          <cell r="F1674">
            <v>-146.9727325604</v>
          </cell>
          <cell r="G1674">
            <v>-274.75535032999994</v>
          </cell>
          <cell r="H1674">
            <v>-233.229207836</v>
          </cell>
          <cell r="L1674">
            <v>13.50691951918043</v>
          </cell>
          <cell r="M1674">
            <v>-14.119936745766418</v>
          </cell>
          <cell r="N1674">
            <v>-0.39993674576641247</v>
          </cell>
          <cell r="O1674">
            <v>6.8339372459805672</v>
          </cell>
          <cell r="P1674">
            <v>26.122912688494335</v>
          </cell>
          <cell r="Q1674">
            <v>0</v>
          </cell>
          <cell r="R1674">
            <v>46.06383270788892</v>
          </cell>
        </row>
        <row r="1675">
          <cell r="B1675">
            <v>36949</v>
          </cell>
          <cell r="C1675">
            <v>-505.43761458320006</v>
          </cell>
          <cell r="D1675">
            <v>-202.509396638</v>
          </cell>
          <cell r="E1675">
            <v>35</v>
          </cell>
          <cell r="F1675">
            <v>-167.509396638</v>
          </cell>
          <cell r="G1675">
            <v>-350.29371819679994</v>
          </cell>
          <cell r="H1675">
            <v>-242.759270582</v>
          </cell>
          <cell r="L1675">
            <v>13.001481904597231</v>
          </cell>
          <cell r="M1675">
            <v>-14.322446142404418</v>
          </cell>
          <cell r="N1675">
            <v>-0.56744614240441249</v>
          </cell>
          <cell r="O1675">
            <v>6.4836435277837676</v>
          </cell>
          <cell r="P1675">
            <v>25.880153417912336</v>
          </cell>
          <cell r="Q1675">
            <v>0</v>
          </cell>
          <cell r="R1675">
            <v>44.797832707888922</v>
          </cell>
        </row>
        <row r="1676">
          <cell r="B1676">
            <v>36950</v>
          </cell>
          <cell r="C1676">
            <v>-384.86546133120004</v>
          </cell>
          <cell r="D1676">
            <v>-183.36053685600001</v>
          </cell>
          <cell r="E1676">
            <v>35</v>
          </cell>
          <cell r="F1676">
            <v>-148.36053685600001</v>
          </cell>
          <cell r="G1676">
            <v>-277.59072198239988</v>
          </cell>
          <cell r="H1676">
            <v>-214.18327983039998</v>
          </cell>
          <cell r="L1676">
            <v>12.616616443266031</v>
          </cell>
          <cell r="M1676">
            <v>-14.505806679260418</v>
          </cell>
          <cell r="N1676">
            <v>-0.71580667926041253</v>
          </cell>
          <cell r="O1676">
            <v>6.2060528058013675</v>
          </cell>
          <cell r="P1676">
            <v>25.665970138081935</v>
          </cell>
          <cell r="Q1676">
            <v>0</v>
          </cell>
          <cell r="R1676">
            <v>43.772832707888924</v>
          </cell>
        </row>
        <row r="1677">
          <cell r="B1677">
            <v>36951</v>
          </cell>
          <cell r="C1677">
            <v>-110.3393149292</v>
          </cell>
          <cell r="D1677">
            <v>-183.03399466880001</v>
          </cell>
          <cell r="E1677">
            <v>35</v>
          </cell>
          <cell r="F1677">
            <v>-148.03399466880001</v>
          </cell>
          <cell r="G1677">
            <v>-84.318892166799969</v>
          </cell>
          <cell r="H1677">
            <v>-72.307798235200011</v>
          </cell>
          <cell r="L1677">
            <v>12.50627712833683</v>
          </cell>
          <cell r="M1677">
            <v>-14.688840673929219</v>
          </cell>
          <cell r="N1677">
            <v>-0.8638406739292126</v>
          </cell>
          <cell r="O1677">
            <v>6.1217339136345679</v>
          </cell>
          <cell r="P1677">
            <v>25.593662339846734</v>
          </cell>
          <cell r="Q1677">
            <v>0</v>
          </cell>
          <cell r="R1677">
            <v>43.357832707888917</v>
          </cell>
        </row>
        <row r="1678">
          <cell r="B1678">
            <v>36952</v>
          </cell>
          <cell r="C1678">
            <v>-114.19393248680001</v>
          </cell>
          <cell r="D1678">
            <v>-86.675654472000005</v>
          </cell>
          <cell r="E1678">
            <v>35</v>
          </cell>
          <cell r="F1678">
            <v>-51.675654472000005</v>
          </cell>
          <cell r="G1678">
            <v>74.175181722399998</v>
          </cell>
          <cell r="H1678">
            <v>-135.3055947636</v>
          </cell>
          <cell r="L1678">
            <v>12.392083195850029</v>
          </cell>
          <cell r="M1678">
            <v>-14.775516328401219</v>
          </cell>
          <cell r="N1678">
            <v>-0.91551632840121255</v>
          </cell>
          <cell r="O1678">
            <v>6.195909095356968</v>
          </cell>
          <cell r="P1678">
            <v>25.458356745083133</v>
          </cell>
          <cell r="Q1678">
            <v>0</v>
          </cell>
          <cell r="R1678">
            <v>43.130832707888914</v>
          </cell>
        </row>
        <row r="1679">
          <cell r="B1679">
            <v>36953</v>
          </cell>
          <cell r="C1679">
            <v>-327.94418898200001</v>
          </cell>
          <cell r="D1679">
            <v>-185.56469661960003</v>
          </cell>
          <cell r="E1679">
            <v>35</v>
          </cell>
          <cell r="F1679">
            <v>-150.56469661960003</v>
          </cell>
          <cell r="G1679">
            <v>5.123136172000013</v>
          </cell>
          <cell r="H1679">
            <v>-81.614250570400003</v>
          </cell>
          <cell r="L1679">
            <v>12.064139006868029</v>
          </cell>
          <cell r="M1679">
            <v>-14.961081025020819</v>
          </cell>
          <cell r="N1679">
            <v>-1.0660810250208126</v>
          </cell>
          <cell r="O1679">
            <v>6.2010322315289681</v>
          </cell>
          <cell r="P1679">
            <v>25.376742494512733</v>
          </cell>
          <cell r="Q1679">
            <v>0</v>
          </cell>
          <cell r="R1679">
            <v>42.575832707888921</v>
          </cell>
        </row>
        <row r="1680">
          <cell r="B1680">
            <v>36954</v>
          </cell>
          <cell r="C1680">
            <v>-345.36450479479998</v>
          </cell>
          <cell r="D1680">
            <v>-166.64299662000002</v>
          </cell>
          <cell r="E1680">
            <v>35</v>
          </cell>
          <cell r="F1680">
            <v>-131.64299662000002</v>
          </cell>
          <cell r="G1680">
            <v>64.834286630800037</v>
          </cell>
          <cell r="H1680">
            <v>-119.826785216</v>
          </cell>
          <cell r="L1680">
            <v>11.718774502073229</v>
          </cell>
          <cell r="M1680">
            <v>-15.12772402164082</v>
          </cell>
          <cell r="N1680">
            <v>-1.1977240216408127</v>
          </cell>
          <cell r="O1680">
            <v>6.2658665181597684</v>
          </cell>
          <cell r="P1680">
            <v>25.256915709296734</v>
          </cell>
          <cell r="Q1680">
            <v>0</v>
          </cell>
          <cell r="R1680">
            <v>42.043832707888917</v>
          </cell>
        </row>
        <row r="1681">
          <cell r="B1681">
            <v>36955</v>
          </cell>
          <cell r="C1681">
            <v>-286.35975131639998</v>
          </cell>
          <cell r="D1681">
            <v>-183.1369264452</v>
          </cell>
          <cell r="E1681">
            <v>35</v>
          </cell>
          <cell r="F1681">
            <v>-148.1369264452</v>
          </cell>
          <cell r="G1681">
            <v>-266.41771875280006</v>
          </cell>
          <cell r="H1681">
            <v>-162.08560348560002</v>
          </cell>
          <cell r="L1681">
            <v>11.432414750756829</v>
          </cell>
          <cell r="M1681">
            <v>-15.31086094808602</v>
          </cell>
          <cell r="N1681">
            <v>-1.3458609480860126</v>
          </cell>
          <cell r="O1681">
            <v>5.9994487994069683</v>
          </cell>
          <cell r="P1681">
            <v>25.094830105811134</v>
          </cell>
          <cell r="Q1681">
            <v>0</v>
          </cell>
          <cell r="R1681">
            <v>41.180832707888918</v>
          </cell>
        </row>
        <row r="1682">
          <cell r="B1682">
            <v>36956</v>
          </cell>
          <cell r="C1682">
            <v>-261.73776052720001</v>
          </cell>
          <cell r="D1682">
            <v>-196.0033984952</v>
          </cell>
          <cell r="E1682">
            <v>35</v>
          </cell>
          <cell r="F1682">
            <v>-161.0033984952</v>
          </cell>
          <cell r="G1682">
            <v>-200.1119753836</v>
          </cell>
          <cell r="H1682">
            <v>-163.14686559400002</v>
          </cell>
          <cell r="L1682">
            <v>11.170676990229628</v>
          </cell>
          <cell r="M1682">
            <v>-15.506864346581221</v>
          </cell>
          <cell r="N1682">
            <v>-1.5068643465812126</v>
          </cell>
          <cell r="O1682">
            <v>5.799336824023368</v>
          </cell>
          <cell r="P1682">
            <v>24.931683240217133</v>
          </cell>
          <cell r="Q1682">
            <v>0</v>
          </cell>
          <cell r="R1682">
            <v>40.394832707888916</v>
          </cell>
        </row>
        <row r="1683">
          <cell r="B1683">
            <v>36957</v>
          </cell>
          <cell r="C1683">
            <v>-172.76566263000001</v>
          </cell>
          <cell r="D1683">
            <v>-178.45885467639999</v>
          </cell>
          <cell r="E1683">
            <v>35</v>
          </cell>
          <cell r="F1683">
            <v>-143.45885467639999</v>
          </cell>
          <cell r="G1683">
            <v>-227.77058969279992</v>
          </cell>
          <cell r="H1683">
            <v>-113.00489300080001</v>
          </cell>
          <cell r="L1683">
            <v>10.997911327599628</v>
          </cell>
          <cell r="M1683">
            <v>-15.685323201257621</v>
          </cell>
          <cell r="N1683">
            <v>-1.6503232012576126</v>
          </cell>
          <cell r="O1683">
            <v>5.5715662343305681</v>
          </cell>
          <cell r="P1683">
            <v>24.818678347216334</v>
          </cell>
          <cell r="Q1683">
            <v>0</v>
          </cell>
          <cell r="R1683">
            <v>39.737832707888913</v>
          </cell>
        </row>
        <row r="1684">
          <cell r="B1684">
            <v>36958</v>
          </cell>
          <cell r="C1684">
            <v>-135.23105796000002</v>
          </cell>
          <cell r="D1684">
            <v>-174.6077864904</v>
          </cell>
          <cell r="E1684">
            <v>35</v>
          </cell>
          <cell r="F1684">
            <v>-139.6077864904</v>
          </cell>
          <cell r="G1684">
            <v>-83.304980537599988</v>
          </cell>
          <cell r="H1684">
            <v>-97.856175012000008</v>
          </cell>
          <cell r="L1684">
            <v>10.862680269639627</v>
          </cell>
          <cell r="M1684">
            <v>-15.859930987748021</v>
          </cell>
          <cell r="N1684">
            <v>-1.7899309877480125</v>
          </cell>
          <cell r="O1684">
            <v>5.4882612537929685</v>
          </cell>
          <cell r="P1684">
            <v>24.720822172204333</v>
          </cell>
          <cell r="Q1684">
            <v>0</v>
          </cell>
          <cell r="R1684">
            <v>39.281832707888917</v>
          </cell>
        </row>
        <row r="1685">
          <cell r="B1685">
            <v>36959</v>
          </cell>
          <cell r="C1685">
            <v>-36.2887752384</v>
          </cell>
          <cell r="D1685">
            <v>-187.31808619</v>
          </cell>
          <cell r="E1685">
            <v>35</v>
          </cell>
          <cell r="F1685">
            <v>-152.31808619</v>
          </cell>
          <cell r="G1685">
            <v>29.405393464800007</v>
          </cell>
          <cell r="H1685">
            <v>-123.7985320364</v>
          </cell>
          <cell r="L1685">
            <v>10.826391494401227</v>
          </cell>
          <cell r="M1685">
            <v>-16.047249073938019</v>
          </cell>
          <cell r="N1685">
            <v>-1.9422490739380125</v>
          </cell>
          <cell r="O1685">
            <v>5.5176666472577685</v>
          </cell>
          <cell r="P1685">
            <v>24.597023640167933</v>
          </cell>
          <cell r="Q1685">
            <v>0</v>
          </cell>
          <cell r="R1685">
            <v>38.998832707888916</v>
          </cell>
        </row>
        <row r="1686">
          <cell r="B1686">
            <v>36960</v>
          </cell>
          <cell r="C1686">
            <v>124.60069001800001</v>
          </cell>
          <cell r="D1686">
            <v>-189.93397305920001</v>
          </cell>
          <cell r="E1686">
            <v>35</v>
          </cell>
          <cell r="F1686">
            <v>-154.93397305920001</v>
          </cell>
          <cell r="G1686">
            <v>19.200175929200011</v>
          </cell>
          <cell r="H1686">
            <v>-124.86689288800001</v>
          </cell>
          <cell r="L1686">
            <v>10.950992184419226</v>
          </cell>
          <cell r="M1686">
            <v>-16.23718304699722</v>
          </cell>
          <cell r="N1686">
            <v>-2.0971830469972126</v>
          </cell>
          <cell r="O1686">
            <v>5.5368668231869682</v>
          </cell>
          <cell r="P1686">
            <v>24.472156747279932</v>
          </cell>
          <cell r="Q1686">
            <v>0</v>
          </cell>
          <cell r="R1686">
            <v>38.862832707888913</v>
          </cell>
        </row>
        <row r="1687">
          <cell r="B1687">
            <v>36961</v>
          </cell>
          <cell r="C1687">
            <v>35.891245619200006</v>
          </cell>
          <cell r="D1687">
            <v>-184.141398608</v>
          </cell>
          <cell r="E1687">
            <v>35</v>
          </cell>
          <cell r="F1687">
            <v>-149.141398608</v>
          </cell>
          <cell r="G1687">
            <v>-18.992629024399985</v>
          </cell>
          <cell r="H1687">
            <v>-109.75721798680001</v>
          </cell>
          <cell r="L1687">
            <v>10.986883430038427</v>
          </cell>
          <cell r="M1687">
            <v>-16.421324445605219</v>
          </cell>
          <cell r="N1687">
            <v>-2.2463244456052127</v>
          </cell>
          <cell r="O1687">
            <v>5.5178741941625686</v>
          </cell>
          <cell r="P1687">
            <v>24.362399529293132</v>
          </cell>
          <cell r="Q1687">
            <v>0</v>
          </cell>
          <cell r="R1687">
            <v>38.620832707888916</v>
          </cell>
        </row>
        <row r="1688">
          <cell r="B1688">
            <v>36962</v>
          </cell>
          <cell r="C1688">
            <v>-140.29956060480001</v>
          </cell>
          <cell r="D1688">
            <v>-163.5798889292</v>
          </cell>
          <cell r="E1688">
            <v>35</v>
          </cell>
          <cell r="F1688">
            <v>-128.5798889292</v>
          </cell>
          <cell r="G1688">
            <v>-9.8584709527999941</v>
          </cell>
          <cell r="H1688">
            <v>-134.26207951320001</v>
          </cell>
          <cell r="L1688">
            <v>10.846583869433626</v>
          </cell>
          <cell r="M1688">
            <v>-16.584904334534418</v>
          </cell>
          <cell r="N1688">
            <v>-2.3749043345344125</v>
          </cell>
          <cell r="O1688">
            <v>5.5080157232097688</v>
          </cell>
          <cell r="P1688">
            <v>24.228137449779933</v>
          </cell>
          <cell r="Q1688">
            <v>0</v>
          </cell>
          <cell r="R1688">
            <v>38.207832707888912</v>
          </cell>
        </row>
        <row r="1689">
          <cell r="B1689">
            <v>36963</v>
          </cell>
          <cell r="C1689">
            <v>-189.85943625560003</v>
          </cell>
          <cell r="D1689">
            <v>-183.96393002800002</v>
          </cell>
          <cell r="E1689">
            <v>35</v>
          </cell>
          <cell r="F1689">
            <v>-148.96393002800002</v>
          </cell>
          <cell r="G1689">
            <v>-353.70329796719989</v>
          </cell>
          <cell r="H1689">
            <v>-186.4733357492</v>
          </cell>
          <cell r="L1689">
            <v>10.656724433178026</v>
          </cell>
          <cell r="M1689">
            <v>-16.768868264562418</v>
          </cell>
          <cell r="N1689">
            <v>-2.5238682645624126</v>
          </cell>
          <cell r="O1689">
            <v>5.1543124252425692</v>
          </cell>
          <cell r="P1689">
            <v>24.041664114030734</v>
          </cell>
          <cell r="Q1689">
            <v>0</v>
          </cell>
          <cell r="R1689">
            <v>37.328832707888914</v>
          </cell>
        </row>
        <row r="1690">
          <cell r="B1690">
            <v>36964</v>
          </cell>
          <cell r="C1690">
            <v>-144.264208682</v>
          </cell>
          <cell r="D1690">
            <v>-183.26115445120001</v>
          </cell>
          <cell r="E1690">
            <v>35</v>
          </cell>
          <cell r="F1690">
            <v>-148.26115445120001</v>
          </cell>
          <cell r="G1690">
            <v>-284.78989854680003</v>
          </cell>
          <cell r="H1690">
            <v>-142.68473832000001</v>
          </cell>
          <cell r="L1690">
            <v>10.512460224496026</v>
          </cell>
          <cell r="M1690">
            <v>-16.952129419013616</v>
          </cell>
          <cell r="N1690">
            <v>-2.6721294190136127</v>
          </cell>
          <cell r="O1690">
            <v>4.8695225266957696</v>
          </cell>
          <cell r="P1690">
            <v>23.898979375710734</v>
          </cell>
          <cell r="Q1690">
            <v>0</v>
          </cell>
          <cell r="R1690">
            <v>36.608832707888915</v>
          </cell>
        </row>
        <row r="1691">
          <cell r="B1691">
            <v>36965</v>
          </cell>
          <cell r="C1691">
            <v>-214.67309311119999</v>
          </cell>
          <cell r="D1691">
            <v>-179.4278331232</v>
          </cell>
          <cell r="E1691">
            <v>35</v>
          </cell>
          <cell r="F1691">
            <v>-144.4278331232</v>
          </cell>
          <cell r="G1691">
            <v>-141.76519700959992</v>
          </cell>
          <cell r="H1691">
            <v>-122.13387675600001</v>
          </cell>
          <cell r="L1691">
            <v>10.297787131384826</v>
          </cell>
          <cell r="M1691">
            <v>-17.131557252136815</v>
          </cell>
          <cell r="N1691">
            <v>-2.8165572521368127</v>
          </cell>
          <cell r="O1691">
            <v>4.7277573296861695</v>
          </cell>
          <cell r="P1691">
            <v>23.776845498954735</v>
          </cell>
          <cell r="Q1691">
            <v>0</v>
          </cell>
          <cell r="R1691">
            <v>35.985832707888918</v>
          </cell>
        </row>
        <row r="1692">
          <cell r="B1692">
            <v>36966</v>
          </cell>
          <cell r="C1692">
            <v>123.500384822</v>
          </cell>
          <cell r="D1692">
            <v>-61.127277695200007</v>
          </cell>
          <cell r="E1692">
            <v>35</v>
          </cell>
          <cell r="F1692">
            <v>-26.127277695200007</v>
          </cell>
          <cell r="G1692">
            <v>68.731951547600005</v>
          </cell>
          <cell r="H1692">
            <v>-60.105058674400006</v>
          </cell>
          <cell r="L1692">
            <v>10.421287516206826</v>
          </cell>
          <cell r="M1692">
            <v>-17.192684529832015</v>
          </cell>
          <cell r="N1692">
            <v>-2.8426845298320127</v>
          </cell>
          <cell r="O1692">
            <v>4.7964892812337698</v>
          </cell>
          <cell r="P1692">
            <v>23.716740440280336</v>
          </cell>
          <cell r="Q1692">
            <v>0</v>
          </cell>
          <cell r="R1692">
            <v>36.091832707888919</v>
          </cell>
        </row>
        <row r="1693">
          <cell r="B1693">
            <v>36967</v>
          </cell>
          <cell r="C1693">
            <v>128.5369431224</v>
          </cell>
          <cell r="D1693">
            <v>-119.64931663600001</v>
          </cell>
          <cell r="E1693">
            <v>35</v>
          </cell>
          <cell r="F1693">
            <v>-84.649316636000009</v>
          </cell>
          <cell r="G1693">
            <v>38.813443030400002</v>
          </cell>
          <cell r="H1693">
            <v>-52.701069516800004</v>
          </cell>
          <cell r="L1693">
            <v>10.549824459329226</v>
          </cell>
          <cell r="M1693">
            <v>-17.312333846468015</v>
          </cell>
          <cell r="N1693">
            <v>-2.9273338464680125</v>
          </cell>
          <cell r="O1693">
            <v>4.83530272426417</v>
          </cell>
          <cell r="P1693">
            <v>23.664039370763536</v>
          </cell>
          <cell r="Q1693">
            <v>0</v>
          </cell>
          <cell r="R1693">
            <v>36.12183270788892</v>
          </cell>
        </row>
        <row r="1694">
          <cell r="B1694">
            <v>36968</v>
          </cell>
          <cell r="C1694">
            <v>-114.91090555000001</v>
          </cell>
          <cell r="D1694">
            <v>-118.85425739760001</v>
          </cell>
          <cell r="E1694">
            <v>35</v>
          </cell>
          <cell r="F1694">
            <v>-83.854257397600009</v>
          </cell>
          <cell r="G1694">
            <v>3.5333846676000107</v>
          </cell>
          <cell r="H1694">
            <v>-94.76822172</v>
          </cell>
          <cell r="L1694">
            <v>10.434913553779227</v>
          </cell>
          <cell r="M1694">
            <v>-17.431188103865615</v>
          </cell>
          <cell r="N1694">
            <v>-3.0111881038656128</v>
          </cell>
          <cell r="O1694">
            <v>4.83883610893177</v>
          </cell>
          <cell r="P1694">
            <v>23.569271149043537</v>
          </cell>
          <cell r="Q1694">
            <v>0</v>
          </cell>
          <cell r="R1694">
            <v>35.831832707888921</v>
          </cell>
        </row>
        <row r="1695">
          <cell r="B1695">
            <v>36969</v>
          </cell>
          <cell r="C1695">
            <v>-178.249441752</v>
          </cell>
          <cell r="D1695">
            <v>-162.02171479680001</v>
          </cell>
          <cell r="E1695">
            <v>35</v>
          </cell>
          <cell r="F1695">
            <v>-127.02171479680001</v>
          </cell>
          <cell r="G1695">
            <v>-191.28432578360005</v>
          </cell>
          <cell r="H1695">
            <v>-124.4445176676</v>
          </cell>
          <cell r="L1695">
            <v>10.256664112027227</v>
          </cell>
          <cell r="M1695">
            <v>-17.593209818662416</v>
          </cell>
          <cell r="N1695">
            <v>-3.1382098186624128</v>
          </cell>
          <cell r="O1695">
            <v>4.6475517831481703</v>
          </cell>
          <cell r="P1695">
            <v>23.444826631375935</v>
          </cell>
          <cell r="Q1695">
            <v>0</v>
          </cell>
          <cell r="R1695">
            <v>35.210832707888919</v>
          </cell>
        </row>
        <row r="1696">
          <cell r="B1696">
            <v>36970</v>
          </cell>
          <cell r="C1696">
            <v>44.360046256799997</v>
          </cell>
          <cell r="D1696">
            <v>-160.26477585480001</v>
          </cell>
          <cell r="E1696">
            <v>35</v>
          </cell>
          <cell r="F1696">
            <v>-125.26477585480001</v>
          </cell>
          <cell r="G1696">
            <v>-171.29723577719994</v>
          </cell>
          <cell r="H1696">
            <v>-134.79803462480001</v>
          </cell>
          <cell r="L1696">
            <v>10.301024158284028</v>
          </cell>
          <cell r="M1696">
            <v>-17.753474594517215</v>
          </cell>
          <cell r="N1696">
            <v>-3.2634745945172128</v>
          </cell>
          <cell r="O1696">
            <v>4.4762545473709707</v>
          </cell>
          <cell r="P1696">
            <v>23.310028596751135</v>
          </cell>
          <cell r="Q1696">
            <v>0</v>
          </cell>
          <cell r="R1696">
            <v>34.823832707888918</v>
          </cell>
        </row>
        <row r="1697">
          <cell r="B1697">
            <v>36971</v>
          </cell>
          <cell r="C1697">
            <v>-78.788950776800007</v>
          </cell>
          <cell r="D1697">
            <v>-153.45708112600002</v>
          </cell>
          <cell r="E1697">
            <v>35</v>
          </cell>
          <cell r="F1697">
            <v>-118.45708112600002</v>
          </cell>
          <cell r="G1697">
            <v>-26.183874252799914</v>
          </cell>
          <cell r="H1697">
            <v>-137.57009384440002</v>
          </cell>
          <cell r="L1697">
            <v>10.222235207507227</v>
          </cell>
          <cell r="M1697">
            <v>-17.906931675643214</v>
          </cell>
          <cell r="N1697">
            <v>-3.3819316756432127</v>
          </cell>
          <cell r="O1697">
            <v>4.4500706731181712</v>
          </cell>
          <cell r="P1697">
            <v>23.172458502906736</v>
          </cell>
          <cell r="Q1697">
            <v>0</v>
          </cell>
          <cell r="R1697">
            <v>34.462832707888921</v>
          </cell>
        </row>
        <row r="1698">
          <cell r="B1698">
            <v>36972</v>
          </cell>
          <cell r="C1698">
            <v>-72.623692307599995</v>
          </cell>
          <cell r="D1698">
            <v>-165.66691943000001</v>
          </cell>
          <cell r="E1698">
            <v>35</v>
          </cell>
          <cell r="F1698">
            <v>-130.66691943000001</v>
          </cell>
          <cell r="G1698">
            <v>-114.8353966312</v>
          </cell>
          <cell r="H1698">
            <v>-124.8739916312</v>
          </cell>
          <cell r="L1698">
            <v>10.149611515199627</v>
          </cell>
          <cell r="M1698">
            <v>-18.072598595073213</v>
          </cell>
          <cell r="N1698">
            <v>-3.5125985950732126</v>
          </cell>
          <cell r="O1698">
            <v>4.335235276486971</v>
          </cell>
          <cell r="P1698">
            <v>23.047584511275534</v>
          </cell>
          <cell r="Q1698">
            <v>0</v>
          </cell>
          <cell r="R1698">
            <v>34.019832707888924</v>
          </cell>
        </row>
        <row r="1699">
          <cell r="B1699">
            <v>36973</v>
          </cell>
          <cell r="C1699">
            <v>-165.52849393760002</v>
          </cell>
          <cell r="D1699">
            <v>-167.94561599720001</v>
          </cell>
          <cell r="E1699">
            <v>35</v>
          </cell>
          <cell r="F1699">
            <v>-132.94561599720001</v>
          </cell>
          <cell r="G1699">
            <v>-216.39556495159994</v>
          </cell>
          <cell r="H1699">
            <v>-172.13032511360001</v>
          </cell>
          <cell r="L1699">
            <v>9.9840830212620268</v>
          </cell>
          <cell r="M1699">
            <v>-18.240544211070414</v>
          </cell>
          <cell r="N1699">
            <v>-3.6455442110704128</v>
          </cell>
          <cell r="O1699">
            <v>4.1188397115353714</v>
          </cell>
          <cell r="P1699">
            <v>22.875454186161935</v>
          </cell>
          <cell r="Q1699">
            <v>0</v>
          </cell>
          <cell r="R1699">
            <v>33.332832707888919</v>
          </cell>
        </row>
        <row r="1700">
          <cell r="B1700">
            <v>36974</v>
          </cell>
          <cell r="C1700">
            <v>-222.92893145280001</v>
          </cell>
          <cell r="D1700">
            <v>-161.13792126839999</v>
          </cell>
          <cell r="E1700">
            <v>35</v>
          </cell>
          <cell r="F1700">
            <v>-126.13792126839999</v>
          </cell>
          <cell r="G1700">
            <v>-194.39833559600004</v>
          </cell>
          <cell r="H1700">
            <v>-168.53481168280001</v>
          </cell>
          <cell r="L1700">
            <v>9.7611540898092262</v>
          </cell>
          <cell r="M1700">
            <v>-18.401682132338813</v>
          </cell>
          <cell r="N1700">
            <v>-3.771682132338813</v>
          </cell>
          <cell r="O1700">
            <v>3.9244413759393715</v>
          </cell>
          <cell r="P1700">
            <v>22.706919374479135</v>
          </cell>
          <cell r="Q1700">
            <v>0</v>
          </cell>
          <cell r="R1700">
            <v>32.620832707888923</v>
          </cell>
        </row>
        <row r="1701">
          <cell r="B1701">
            <v>36975</v>
          </cell>
          <cell r="C1701">
            <v>-184.21238604000001</v>
          </cell>
          <cell r="D1701">
            <v>-158.8840703024</v>
          </cell>
          <cell r="E1701">
            <v>35</v>
          </cell>
          <cell r="F1701">
            <v>-123.8840703024</v>
          </cell>
          <cell r="G1701">
            <v>-155.28844459879997</v>
          </cell>
          <cell r="H1701">
            <v>-155.61509905880001</v>
          </cell>
          <cell r="L1701">
            <v>9.5769417037692257</v>
          </cell>
          <cell r="M1701">
            <v>-18.560566202641212</v>
          </cell>
          <cell r="N1701">
            <v>-3.8955662026412128</v>
          </cell>
          <cell r="O1701">
            <v>3.7691529313405714</v>
          </cell>
          <cell r="P1701">
            <v>22.551304275420335</v>
          </cell>
          <cell r="Q1701">
            <v>0</v>
          </cell>
          <cell r="R1701">
            <v>32.001832707888923</v>
          </cell>
        </row>
        <row r="1702">
          <cell r="B1702">
            <v>36976</v>
          </cell>
          <cell r="C1702">
            <v>174.43386728199999</v>
          </cell>
          <cell r="D1702">
            <v>-126.42506702040001</v>
          </cell>
          <cell r="E1702">
            <v>35</v>
          </cell>
          <cell r="F1702">
            <v>-91.425067020400007</v>
          </cell>
          <cell r="G1702">
            <v>138.74082611200004</v>
          </cell>
          <cell r="H1702">
            <v>-20.749626373600002</v>
          </cell>
          <cell r="L1702">
            <v>9.7513755710512253</v>
          </cell>
          <cell r="M1702">
            <v>-18.686991269661611</v>
          </cell>
          <cell r="N1702">
            <v>-3.9869912696616128</v>
          </cell>
          <cell r="O1702">
            <v>3.9078937574525714</v>
          </cell>
          <cell r="P1702">
            <v>22.530554649046735</v>
          </cell>
          <cell r="Q1702">
            <v>0</v>
          </cell>
          <cell r="R1702">
            <v>32.202832707888916</v>
          </cell>
        </row>
        <row r="1703">
          <cell r="B1703">
            <v>36977</v>
          </cell>
          <cell r="C1703">
            <v>-46.124083941999999</v>
          </cell>
          <cell r="D1703">
            <v>-116.57911020200001</v>
          </cell>
          <cell r="E1703">
            <v>35</v>
          </cell>
          <cell r="F1703">
            <v>-81.57911020200001</v>
          </cell>
          <cell r="G1703">
            <v>105.10178153520003</v>
          </cell>
          <cell r="H1703">
            <v>-155.39858739120001</v>
          </cell>
          <cell r="L1703">
            <v>9.7052514871092246</v>
          </cell>
          <cell r="M1703">
            <v>-18.803570379863611</v>
          </cell>
          <cell r="N1703">
            <v>-4.0685703798636128</v>
          </cell>
          <cell r="O1703">
            <v>4.0129955389877718</v>
          </cell>
          <cell r="P1703">
            <v>22.375156061655535</v>
          </cell>
          <cell r="Q1703">
            <v>0</v>
          </cell>
          <cell r="R1703">
            <v>32.024832707888919</v>
          </cell>
        </row>
        <row r="1704">
          <cell r="B1704">
            <v>36978</v>
          </cell>
          <cell r="C1704">
            <v>11.6738831924</v>
          </cell>
          <cell r="D1704">
            <v>-137.34648343360001</v>
          </cell>
          <cell r="E1704">
            <v>35</v>
          </cell>
          <cell r="F1704">
            <v>-102.34648343360001</v>
          </cell>
          <cell r="G1704">
            <v>-335.36062705439997</v>
          </cell>
          <cell r="H1704">
            <v>-113.96677270440001</v>
          </cell>
          <cell r="L1704">
            <v>9.7169253703016238</v>
          </cell>
          <cell r="M1704">
            <v>-18.940916863297211</v>
          </cell>
          <cell r="N1704">
            <v>-4.1709168632972125</v>
          </cell>
          <cell r="O1704">
            <v>3.6776349119333718</v>
          </cell>
          <cell r="P1704">
            <v>22.261189288951133</v>
          </cell>
          <cell r="Q1704">
            <v>0</v>
          </cell>
          <cell r="R1704">
            <v>31.484832707888916</v>
          </cell>
        </row>
        <row r="1705">
          <cell r="B1705">
            <v>36979</v>
          </cell>
          <cell r="C1705">
            <v>307.7944064088</v>
          </cell>
          <cell r="D1705">
            <v>-64.591464376800005</v>
          </cell>
          <cell r="E1705">
            <v>35</v>
          </cell>
          <cell r="F1705">
            <v>-29.591464376800005</v>
          </cell>
          <cell r="G1705">
            <v>-388.19833488839998</v>
          </cell>
          <cell r="H1705">
            <v>-155.00460714360003</v>
          </cell>
          <cell r="L1705">
            <v>10.024719776710423</v>
          </cell>
          <cell r="M1705">
            <v>-19.005508327674011</v>
          </cell>
          <cell r="N1705">
            <v>-4.2005083276740125</v>
          </cell>
          <cell r="O1705">
            <v>3.2894365770449716</v>
          </cell>
          <cell r="P1705">
            <v>22.106184681807534</v>
          </cell>
          <cell r="Q1705">
            <v>0</v>
          </cell>
          <cell r="R1705">
            <v>31.219832707888916</v>
          </cell>
        </row>
        <row r="1706">
          <cell r="B1706">
            <v>36980</v>
          </cell>
          <cell r="C1706">
            <v>27.113649652399999</v>
          </cell>
          <cell r="D1706">
            <v>-120.7176774876</v>
          </cell>
          <cell r="E1706">
            <v>35</v>
          </cell>
          <cell r="F1706">
            <v>-85.7176774876</v>
          </cell>
          <cell r="G1706">
            <v>-116.01739805199999</v>
          </cell>
          <cell r="H1706">
            <v>-41.378574112800003</v>
          </cell>
          <cell r="L1706">
            <v>10.051833426362823</v>
          </cell>
          <cell r="M1706">
            <v>-19.126226005161612</v>
          </cell>
          <cell r="N1706">
            <v>-4.2862260051616126</v>
          </cell>
          <cell r="O1706">
            <v>3.1734191789929715</v>
          </cell>
          <cell r="P1706">
            <v>22.064806107694732</v>
          </cell>
          <cell r="Q1706">
            <v>0</v>
          </cell>
          <cell r="R1706">
            <v>31.003832707888915</v>
          </cell>
        </row>
        <row r="1707">
          <cell r="B1707">
            <v>36981</v>
          </cell>
          <cell r="C1707">
            <v>259.64008191160002</v>
          </cell>
          <cell r="D1707">
            <v>94.026403055599999</v>
          </cell>
          <cell r="E1707">
            <v>-35</v>
          </cell>
          <cell r="F1707">
            <v>129.02640305559999</v>
          </cell>
          <cell r="G1707">
            <v>-3.8845609016000182</v>
          </cell>
          <cell r="H1707">
            <v>-55.781924065600002</v>
          </cell>
          <cell r="L1707">
            <v>10.311473508274423</v>
          </cell>
          <cell r="M1707">
            <v>-19.032199602106012</v>
          </cell>
          <cell r="N1707">
            <v>-4.1571996021060125</v>
          </cell>
          <cell r="O1707">
            <v>3.1695346180913715</v>
          </cell>
          <cell r="P1707">
            <v>22.009024183629133</v>
          </cell>
          <cell r="Q1707">
            <v>0</v>
          </cell>
          <cell r="R1707">
            <v>31.332832707888915</v>
          </cell>
        </row>
        <row r="1708">
          <cell r="B1708">
            <v>36982</v>
          </cell>
          <cell r="C1708">
            <v>293.99444962800004</v>
          </cell>
          <cell r="D1708">
            <v>-136.5230292224</v>
          </cell>
          <cell r="E1708">
            <v>35</v>
          </cell>
          <cell r="F1708">
            <v>-101.5230292224</v>
          </cell>
          <cell r="G1708">
            <v>99.836236036399981</v>
          </cell>
          <cell r="H1708">
            <v>-68.30765644200001</v>
          </cell>
          <cell r="L1708">
            <v>16.605467957902423</v>
          </cell>
          <cell r="M1708">
            <v>-19.168722631328411</v>
          </cell>
          <cell r="N1708">
            <v>-4.2587226313284123</v>
          </cell>
          <cell r="O1708">
            <v>3.2693708541277715</v>
          </cell>
          <cell r="P1708">
            <v>21.940716527187135</v>
          </cell>
          <cell r="Q1708">
            <v>0</v>
          </cell>
          <cell r="R1708">
            <v>37.556832707888915</v>
          </cell>
        </row>
        <row r="1709">
          <cell r="B1709">
            <v>36983</v>
          </cell>
          <cell r="C1709">
            <v>265.69530986120003</v>
          </cell>
          <cell r="D1709">
            <v>-3.2192800412000002</v>
          </cell>
          <cell r="E1709">
            <v>35</v>
          </cell>
          <cell r="F1709">
            <v>31.780719958799999</v>
          </cell>
          <cell r="G1709">
            <v>361.53000206800004</v>
          </cell>
          <cell r="H1709">
            <v>-45.006031888000003</v>
          </cell>
          <cell r="L1709">
            <v>16.871163267763624</v>
          </cell>
          <cell r="M1709">
            <v>-19.171941911369611</v>
          </cell>
          <cell r="N1709">
            <v>-4.2269419113696127</v>
          </cell>
          <cell r="O1709">
            <v>3.6309008561957716</v>
          </cell>
          <cell r="P1709">
            <v>21.895710495299134</v>
          </cell>
          <cell r="Q1709">
            <v>0</v>
          </cell>
          <cell r="R1709">
            <v>38.17083270788892</v>
          </cell>
        </row>
        <row r="1710">
          <cell r="B1710">
            <v>36984</v>
          </cell>
          <cell r="C1710">
            <v>408.91245392120004</v>
          </cell>
          <cell r="D1710">
            <v>-147.28827328520001</v>
          </cell>
          <cell r="E1710">
            <v>35</v>
          </cell>
          <cell r="F1710">
            <v>-112.28827328520001</v>
          </cell>
          <cell r="G1710">
            <v>232.0093765176</v>
          </cell>
          <cell r="H1710">
            <v>-125.63355715360001</v>
          </cell>
          <cell r="L1710">
            <v>17.280075721684824</v>
          </cell>
          <cell r="M1710">
            <v>-19.31923018465481</v>
          </cell>
          <cell r="N1710">
            <v>-4.3392301846548129</v>
          </cell>
          <cell r="O1710">
            <v>3.8629102327133715</v>
          </cell>
          <cell r="P1710">
            <v>21.770076938145536</v>
          </cell>
          <cell r="Q1710">
            <v>0</v>
          </cell>
          <cell r="R1710">
            <v>38.573832707888918</v>
          </cell>
        </row>
        <row r="1711">
          <cell r="B1711">
            <v>36985</v>
          </cell>
          <cell r="C1711">
            <v>558.22741839000003</v>
          </cell>
          <cell r="D1711">
            <v>-129.22907058440001</v>
          </cell>
          <cell r="E1711">
            <v>35</v>
          </cell>
          <cell r="F1711">
            <v>-94.229070584400006</v>
          </cell>
          <cell r="G1711">
            <v>213.99008128840006</v>
          </cell>
          <cell r="H1711">
            <v>1.011570906</v>
          </cell>
          <cell r="L1711">
            <v>17.838303140074824</v>
          </cell>
          <cell r="M1711">
            <v>-19.448459255239211</v>
          </cell>
          <cell r="N1711">
            <v>-4.4334592552392129</v>
          </cell>
          <cell r="O1711">
            <v>4.0769003140017714</v>
          </cell>
          <cell r="P1711">
            <v>21.771088509051538</v>
          </cell>
          <cell r="Q1711">
            <v>0</v>
          </cell>
          <cell r="R1711">
            <v>39.252832707888921</v>
          </cell>
        </row>
        <row r="1712">
          <cell r="B1712">
            <v>36986</v>
          </cell>
          <cell r="C1712">
            <v>508.47232730120004</v>
          </cell>
          <cell r="D1712">
            <v>22.9040949348</v>
          </cell>
          <cell r="E1712">
            <v>-35</v>
          </cell>
          <cell r="F1712">
            <v>57.9040949348</v>
          </cell>
          <cell r="G1712">
            <v>198.30810680040003</v>
          </cell>
          <cell r="H1712">
            <v>-61.684529036400008</v>
          </cell>
          <cell r="L1712">
            <v>18.346775467376023</v>
          </cell>
          <cell r="M1712">
            <v>-19.425555160304413</v>
          </cell>
          <cell r="N1712">
            <v>-4.3755551603044127</v>
          </cell>
          <cell r="O1712">
            <v>4.2752084208021719</v>
          </cell>
          <cell r="P1712">
            <v>21.709403980015139</v>
          </cell>
          <cell r="Q1712">
            <v>0</v>
          </cell>
          <cell r="R1712">
            <v>39.955832707888923</v>
          </cell>
        </row>
        <row r="1713">
          <cell r="B1713">
            <v>36987</v>
          </cell>
          <cell r="C1713">
            <v>402.78978791120005</v>
          </cell>
          <cell r="D1713">
            <v>-39.816850608800003</v>
          </cell>
          <cell r="E1713">
            <v>35</v>
          </cell>
          <cell r="F1713">
            <v>-4.8168506088000029</v>
          </cell>
          <cell r="G1713">
            <v>63.260677476799998</v>
          </cell>
          <cell r="H1713">
            <v>-107.2336147792</v>
          </cell>
          <cell r="L1713">
            <v>18.749565255287223</v>
          </cell>
          <cell r="M1713">
            <v>-19.465372010913214</v>
          </cell>
          <cell r="N1713">
            <v>-4.3803720109132129</v>
          </cell>
          <cell r="O1713">
            <v>4.3384690982789715</v>
          </cell>
          <cell r="P1713">
            <v>21.602170365235938</v>
          </cell>
          <cell r="Q1713">
            <v>0</v>
          </cell>
          <cell r="R1713">
            <v>40.309832707888916</v>
          </cell>
        </row>
        <row r="1714">
          <cell r="B1714">
            <v>36988</v>
          </cell>
          <cell r="C1714">
            <v>450.72405136920003</v>
          </cell>
          <cell r="D1714">
            <v>-45.737202437599997</v>
          </cell>
          <cell r="E1714">
            <v>35</v>
          </cell>
          <cell r="F1714">
            <v>-10.737202437599997</v>
          </cell>
          <cell r="G1714">
            <v>121.47946237719998</v>
          </cell>
          <cell r="H1714">
            <v>-113.46631130880002</v>
          </cell>
          <cell r="L1714">
            <v>19.200289306656423</v>
          </cell>
          <cell r="M1714">
            <v>-19.511109213350814</v>
          </cell>
          <cell r="N1714">
            <v>-4.3911092133508127</v>
          </cell>
          <cell r="O1714">
            <v>4.4599485606561711</v>
          </cell>
          <cell r="P1714">
            <v>21.488704053927137</v>
          </cell>
          <cell r="Q1714">
            <v>0</v>
          </cell>
          <cell r="R1714">
            <v>40.757832707888916</v>
          </cell>
        </row>
        <row r="1715">
          <cell r="B1715">
            <v>36989</v>
          </cell>
          <cell r="C1715">
            <v>554.358603346</v>
          </cell>
          <cell r="D1715">
            <v>-44.661742842800003</v>
          </cell>
          <cell r="E1715">
            <v>35</v>
          </cell>
          <cell r="F1715">
            <v>-9.6617428428000025</v>
          </cell>
          <cell r="G1715">
            <v>205.32209273239994</v>
          </cell>
          <cell r="H1715">
            <v>-9.0189532355999997</v>
          </cell>
          <cell r="L1715">
            <v>19.754647910002422</v>
          </cell>
          <cell r="M1715">
            <v>-19.555770956193612</v>
          </cell>
          <cell r="N1715">
            <v>-4.4007709561936128</v>
          </cell>
          <cell r="O1715">
            <v>4.6652706533885713</v>
          </cell>
          <cell r="P1715">
            <v>21.479685100691537</v>
          </cell>
          <cell r="Q1715">
            <v>0</v>
          </cell>
          <cell r="R1715">
            <v>41.498832707888923</v>
          </cell>
        </row>
        <row r="1716">
          <cell r="B1716">
            <v>36990</v>
          </cell>
          <cell r="C1716">
            <v>349.01325879960001</v>
          </cell>
          <cell r="D1716">
            <v>-170.36273805680003</v>
          </cell>
          <cell r="E1716">
            <v>35</v>
          </cell>
          <cell r="F1716">
            <v>-135.36273805680003</v>
          </cell>
          <cell r="G1716">
            <v>87.635553612400031</v>
          </cell>
          <cell r="H1716">
            <v>-110.2860743552</v>
          </cell>
          <cell r="L1716">
            <v>20.103661168802024</v>
          </cell>
          <cell r="M1716">
            <v>-19.726133694250411</v>
          </cell>
          <cell r="N1716">
            <v>-4.5361336942504131</v>
          </cell>
          <cell r="O1716">
            <v>4.7529062070009713</v>
          </cell>
          <cell r="P1716">
            <v>21.369399026336335</v>
          </cell>
          <cell r="Q1716">
            <v>0</v>
          </cell>
          <cell r="R1716">
            <v>41.689832707888918</v>
          </cell>
        </row>
        <row r="1717">
          <cell r="B1717">
            <v>36991</v>
          </cell>
          <cell r="C1717">
            <v>220.6715311152</v>
          </cell>
          <cell r="D1717">
            <v>-161.38992665200001</v>
          </cell>
          <cell r="E1717">
            <v>35</v>
          </cell>
          <cell r="F1717">
            <v>-126.38992665200001</v>
          </cell>
          <cell r="G1717">
            <v>68.848794953200027</v>
          </cell>
          <cell r="H1717">
            <v>-99.13039941640001</v>
          </cell>
          <cell r="L1717">
            <v>20.324332699917225</v>
          </cell>
          <cell r="M1717">
            <v>-19.88752362090241</v>
          </cell>
          <cell r="N1717">
            <v>-4.6625236209024132</v>
          </cell>
          <cell r="O1717">
            <v>4.8217550019541715</v>
          </cell>
          <cell r="P1717">
            <v>21.270268626919936</v>
          </cell>
          <cell r="Q1717">
            <v>0</v>
          </cell>
          <cell r="R1717">
            <v>41.753832707888918</v>
          </cell>
        </row>
        <row r="1718">
          <cell r="B1718">
            <v>36992</v>
          </cell>
          <cell r="C1718">
            <v>285.99061667000001</v>
          </cell>
          <cell r="D1718">
            <v>-169.34761777919999</v>
          </cell>
          <cell r="E1718">
            <v>35</v>
          </cell>
          <cell r="F1718">
            <v>-134.34761777919999</v>
          </cell>
          <cell r="G1718">
            <v>-18.647194279600058</v>
          </cell>
          <cell r="H1718">
            <v>-156.99580461119999</v>
          </cell>
          <cell r="L1718">
            <v>20.610323316587223</v>
          </cell>
          <cell r="M1718">
            <v>-20.056871238681609</v>
          </cell>
          <cell r="N1718">
            <v>-4.7968712386816135</v>
          </cell>
          <cell r="O1718">
            <v>4.8031078076745715</v>
          </cell>
          <cell r="P1718">
            <v>21.113272822308737</v>
          </cell>
          <cell r="Q1718">
            <v>0</v>
          </cell>
          <cell r="R1718">
            <v>41.729832707888917</v>
          </cell>
        </row>
        <row r="1719">
          <cell r="B1719">
            <v>36993</v>
          </cell>
          <cell r="C1719">
            <v>350.01063221920003</v>
          </cell>
          <cell r="D1719">
            <v>-142.0919932628</v>
          </cell>
          <cell r="E1719">
            <v>35</v>
          </cell>
          <cell r="F1719">
            <v>-107.0919932628</v>
          </cell>
          <cell r="G1719">
            <v>108.29162245639998</v>
          </cell>
          <cell r="H1719">
            <v>-74.210261412800008</v>
          </cell>
          <cell r="L1719">
            <v>20.960333948806422</v>
          </cell>
          <cell r="M1719">
            <v>-20.198963231944408</v>
          </cell>
          <cell r="N1719">
            <v>-4.9039632319444131</v>
          </cell>
          <cell r="O1719">
            <v>4.9113994301309711</v>
          </cell>
          <cell r="P1719">
            <v>21.039062560895935</v>
          </cell>
          <cell r="Q1719">
            <v>0</v>
          </cell>
          <cell r="R1719">
            <v>42.006832707888918</v>
          </cell>
        </row>
        <row r="1720">
          <cell r="B1720">
            <v>36994</v>
          </cell>
          <cell r="C1720">
            <v>354.73484581880001</v>
          </cell>
          <cell r="D1720">
            <v>-134.31177071560001</v>
          </cell>
          <cell r="E1720">
            <v>35</v>
          </cell>
          <cell r="F1720">
            <v>-99.311770715600005</v>
          </cell>
          <cell r="G1720">
            <v>126.33848006559995</v>
          </cell>
          <cell r="H1720">
            <v>43.238444831200006</v>
          </cell>
          <cell r="L1720">
            <v>21.315068794625223</v>
          </cell>
          <cell r="M1720">
            <v>-20.333275002660006</v>
          </cell>
          <cell r="N1720">
            <v>-5.003275002660013</v>
          </cell>
          <cell r="O1720">
            <v>5.0377379101965714</v>
          </cell>
          <cell r="P1720">
            <v>21.082301005727135</v>
          </cell>
          <cell r="Q1720">
            <v>0</v>
          </cell>
          <cell r="R1720">
            <v>42.431832707888915</v>
          </cell>
        </row>
        <row r="1721">
          <cell r="B1721">
            <v>36995</v>
          </cell>
          <cell r="C1721">
            <v>392.98997292360002</v>
          </cell>
          <cell r="D1721">
            <v>-126.78000418040001</v>
          </cell>
          <cell r="E1721">
            <v>35</v>
          </cell>
          <cell r="F1721">
            <v>-91.780004180400013</v>
          </cell>
          <cell r="G1721">
            <v>235.56052620959997</v>
          </cell>
          <cell r="H1721">
            <v>-58.7704949528</v>
          </cell>
          <cell r="L1721">
            <v>21.708058767548824</v>
          </cell>
          <cell r="M1721">
            <v>-20.460055006840406</v>
          </cell>
          <cell r="N1721">
            <v>-5.095055006840413</v>
          </cell>
          <cell r="O1721">
            <v>5.2732984364061712</v>
          </cell>
          <cell r="P1721">
            <v>21.023530510774336</v>
          </cell>
          <cell r="Q1721">
            <v>0</v>
          </cell>
          <cell r="R1721">
            <v>42.909832707888917</v>
          </cell>
        </row>
        <row r="1722">
          <cell r="B1722">
            <v>36996</v>
          </cell>
          <cell r="C1722">
            <v>410.55581297200001</v>
          </cell>
          <cell r="D1722">
            <v>-134.84772582720001</v>
          </cell>
          <cell r="E1722">
            <v>35</v>
          </cell>
          <cell r="F1722">
            <v>-99.847725827200009</v>
          </cell>
          <cell r="G1722">
            <v>269.90971279720003</v>
          </cell>
          <cell r="H1722">
            <v>-81.617799942000005</v>
          </cell>
          <cell r="L1722">
            <v>22.118614580520823</v>
          </cell>
          <cell r="M1722">
            <v>-20.594902732667606</v>
          </cell>
          <cell r="N1722">
            <v>-5.1949027326676127</v>
          </cell>
          <cell r="O1722">
            <v>5.5432081492033713</v>
          </cell>
          <cell r="P1722">
            <v>20.941912710832337</v>
          </cell>
          <cell r="Q1722">
            <v>0</v>
          </cell>
          <cell r="R1722">
            <v>43.408832707888919</v>
          </cell>
        </row>
        <row r="1723">
          <cell r="B1723">
            <v>36997</v>
          </cell>
          <cell r="C1723">
            <v>338.26931096639998</v>
          </cell>
          <cell r="D1723">
            <v>-163.66152447600001</v>
          </cell>
          <cell r="E1723">
            <v>35</v>
          </cell>
          <cell r="F1723">
            <v>-128.66152447600001</v>
          </cell>
          <cell r="G1723">
            <v>140.39497961239999</v>
          </cell>
          <cell r="H1723">
            <v>-53.002766102800003</v>
          </cell>
          <cell r="L1723">
            <v>22.456883891487223</v>
          </cell>
          <cell r="M1723">
            <v>-20.758564257143608</v>
          </cell>
          <cell r="N1723">
            <v>-5.3235642571436124</v>
          </cell>
          <cell r="O1723">
            <v>5.6836031288157711</v>
          </cell>
          <cell r="P1723">
            <v>20.888909944729537</v>
          </cell>
          <cell r="Q1723">
            <v>0</v>
          </cell>
          <cell r="R1723">
            <v>43.705832707888916</v>
          </cell>
        </row>
        <row r="1724">
          <cell r="B1724">
            <v>36998</v>
          </cell>
          <cell r="C1724">
            <v>327.11718539920003</v>
          </cell>
          <cell r="D1724">
            <v>16.653651547199999</v>
          </cell>
          <cell r="E1724">
            <v>-35</v>
          </cell>
          <cell r="F1724">
            <v>51.653651547199999</v>
          </cell>
          <cell r="G1724">
            <v>61.389094059199977</v>
          </cell>
          <cell r="H1724">
            <v>-81.159931005600001</v>
          </cell>
          <cell r="L1724">
            <v>22.784001076886423</v>
          </cell>
          <cell r="M1724">
            <v>-20.741910605596409</v>
          </cell>
          <cell r="N1724">
            <v>-5.2719106055964122</v>
          </cell>
          <cell r="O1724">
            <v>5.7449922228749708</v>
          </cell>
          <cell r="P1724">
            <v>20.807750013723936</v>
          </cell>
          <cell r="Q1724">
            <v>0</v>
          </cell>
          <cell r="R1724">
            <v>44.064832707888911</v>
          </cell>
        </row>
        <row r="1725">
          <cell r="B1725">
            <v>36999</v>
          </cell>
          <cell r="C1725">
            <v>402.07636421960001</v>
          </cell>
          <cell r="D1725">
            <v>-160.44224443480002</v>
          </cell>
          <cell r="E1725">
            <v>35</v>
          </cell>
          <cell r="F1725">
            <v>-125.44224443480002</v>
          </cell>
          <cell r="G1725">
            <v>116.21616513239998</v>
          </cell>
          <cell r="H1725">
            <v>-56.850284917200007</v>
          </cell>
          <cell r="L1725">
            <v>23.186077441106022</v>
          </cell>
          <cell r="M1725">
            <v>-20.90235285003121</v>
          </cell>
          <cell r="N1725">
            <v>-5.3973528500312122</v>
          </cell>
          <cell r="O1725">
            <v>5.8612083880073707</v>
          </cell>
          <cell r="P1725">
            <v>20.750899728806736</v>
          </cell>
          <cell r="Q1725">
            <v>0</v>
          </cell>
          <cell r="R1725">
            <v>44.400832707888917</v>
          </cell>
        </row>
        <row r="1726">
          <cell r="B1726">
            <v>37000</v>
          </cell>
          <cell r="C1726">
            <v>564.94282945720011</v>
          </cell>
          <cell r="D1726">
            <v>-168.38573807560002</v>
          </cell>
          <cell r="E1726">
            <v>35</v>
          </cell>
          <cell r="F1726">
            <v>-133.38573807560002</v>
          </cell>
          <cell r="G1726">
            <v>103.81317306879994</v>
          </cell>
          <cell r="H1726">
            <v>-132.37026445040001</v>
          </cell>
          <cell r="L1726">
            <v>23.751020270563224</v>
          </cell>
          <cell r="M1726">
            <v>-21.07073858810681</v>
          </cell>
          <cell r="N1726">
            <v>-5.5307385881068125</v>
          </cell>
          <cell r="O1726">
            <v>5.9650215610761705</v>
          </cell>
          <cell r="P1726">
            <v>20.618529464356335</v>
          </cell>
          <cell r="Q1726">
            <v>0</v>
          </cell>
          <cell r="R1726">
            <v>44.803832707888915</v>
          </cell>
        </row>
        <row r="1727">
          <cell r="B1727">
            <v>37001</v>
          </cell>
          <cell r="C1727">
            <v>519.37599685639998</v>
          </cell>
          <cell r="D1727">
            <v>3.9859443068</v>
          </cell>
          <cell r="E1727">
            <v>-35</v>
          </cell>
          <cell r="F1727">
            <v>38.9859443068</v>
          </cell>
          <cell r="G1727">
            <v>385.39847284760003</v>
          </cell>
          <cell r="H1727">
            <v>-74.760414010800005</v>
          </cell>
          <cell r="L1727">
            <v>24.270396267419624</v>
          </cell>
          <cell r="M1727">
            <v>-21.066752643800008</v>
          </cell>
          <cell r="N1727">
            <v>-5.4917526438000124</v>
          </cell>
          <cell r="O1727">
            <v>6.3504200339237702</v>
          </cell>
          <cell r="P1727">
            <v>20.543769050345535</v>
          </cell>
          <cell r="Q1727">
            <v>0</v>
          </cell>
          <cell r="R1727">
            <v>45.672832707888915</v>
          </cell>
        </row>
        <row r="1728">
          <cell r="B1728">
            <v>37002</v>
          </cell>
          <cell r="C1728">
            <v>477.87319473760004</v>
          </cell>
          <cell r="D1728">
            <v>-75.899762294400006</v>
          </cell>
          <cell r="E1728">
            <v>35</v>
          </cell>
          <cell r="F1728">
            <v>-40.899762294400006</v>
          </cell>
          <cell r="G1728">
            <v>308.3247102296001</v>
          </cell>
          <cell r="H1728">
            <v>-100.29814267280001</v>
          </cell>
          <cell r="L1728">
            <v>24.748269462157225</v>
          </cell>
          <cell r="M1728">
            <v>-21.14265240609441</v>
          </cell>
          <cell r="N1728">
            <v>-5.532652406094412</v>
          </cell>
          <cell r="O1728">
            <v>6.6587447441533705</v>
          </cell>
          <cell r="P1728">
            <v>20.443470907672737</v>
          </cell>
          <cell r="Q1728">
            <v>0</v>
          </cell>
          <cell r="R1728">
            <v>46.317832707888918</v>
          </cell>
        </row>
        <row r="1729">
          <cell r="B1729">
            <v>37003</v>
          </cell>
          <cell r="C1729">
            <v>336.44848333560003</v>
          </cell>
          <cell r="D1729">
            <v>-51.409098254400007</v>
          </cell>
          <cell r="E1729">
            <v>35</v>
          </cell>
          <cell r="F1729">
            <v>-16.409098254400007</v>
          </cell>
          <cell r="G1729">
            <v>152.70917216639998</v>
          </cell>
          <cell r="H1729">
            <v>-115.7485572476</v>
          </cell>
          <cell r="L1729">
            <v>25.084717945492827</v>
          </cell>
          <cell r="M1729">
            <v>-21.194061504348809</v>
          </cell>
          <cell r="N1729">
            <v>-5.5490615043488116</v>
          </cell>
          <cell r="O1729">
            <v>6.8114539163197705</v>
          </cell>
          <cell r="P1729">
            <v>20.327722350425137</v>
          </cell>
          <cell r="Q1729">
            <v>0</v>
          </cell>
          <cell r="R1729">
            <v>46.674832707888925</v>
          </cell>
        </row>
        <row r="1730">
          <cell r="B1730">
            <v>37004</v>
          </cell>
          <cell r="C1730">
            <v>454.69934756120006</v>
          </cell>
          <cell r="D1730">
            <v>89.792002736800015</v>
          </cell>
          <cell r="E1730">
            <v>-35</v>
          </cell>
          <cell r="F1730">
            <v>124.79200273680001</v>
          </cell>
          <cell r="G1730">
            <v>208.95210505599997</v>
          </cell>
          <cell r="H1730">
            <v>-69.443455354000008</v>
          </cell>
          <cell r="L1730">
            <v>25.539417293054026</v>
          </cell>
          <cell r="M1730">
            <v>-21.104269501612009</v>
          </cell>
          <cell r="N1730">
            <v>-5.4242695016120113</v>
          </cell>
          <cell r="O1730">
            <v>7.0204060213757709</v>
          </cell>
          <cell r="P1730">
            <v>20.258278895071136</v>
          </cell>
          <cell r="Q1730">
            <v>0</v>
          </cell>
          <cell r="R1730">
            <v>47.393832707888919</v>
          </cell>
        </row>
        <row r="1731">
          <cell r="B1731">
            <v>37005</v>
          </cell>
          <cell r="C1731">
            <v>647.23855937480005</v>
          </cell>
          <cell r="D1731">
            <v>100.1774640384</v>
          </cell>
          <cell r="E1731">
            <v>-35</v>
          </cell>
          <cell r="F1731">
            <v>135.17746403839999</v>
          </cell>
          <cell r="G1731">
            <v>303.52867433439997</v>
          </cell>
          <cell r="H1731">
            <v>-66.944697747600003</v>
          </cell>
          <cell r="L1731">
            <v>26.186655852428824</v>
          </cell>
          <cell r="M1731">
            <v>-21.00409203757361</v>
          </cell>
          <cell r="N1731">
            <v>-5.289092037573611</v>
          </cell>
          <cell r="O1731">
            <v>7.3239346957101708</v>
          </cell>
          <cell r="P1731">
            <v>20.191334197323535</v>
          </cell>
          <cell r="Q1731">
            <v>0</v>
          </cell>
          <cell r="R1731">
            <v>48.412832707888924</v>
          </cell>
        </row>
        <row r="1732">
          <cell r="B1732">
            <v>37006</v>
          </cell>
          <cell r="C1732">
            <v>638.99336914800006</v>
          </cell>
          <cell r="D1732">
            <v>75.335412210000001</v>
          </cell>
          <cell r="E1732">
            <v>-35</v>
          </cell>
          <cell r="F1732">
            <v>110.33541221</v>
          </cell>
          <cell r="G1732">
            <v>266.11275638159992</v>
          </cell>
          <cell r="H1732">
            <v>-90.441537739599994</v>
          </cell>
          <cell r="L1732">
            <v>26.825649221576825</v>
          </cell>
          <cell r="M1732">
            <v>-20.928756625363611</v>
          </cell>
          <cell r="N1732">
            <v>-5.1787566253636106</v>
          </cell>
          <cell r="O1732">
            <v>7.5900474520917705</v>
          </cell>
          <cell r="P1732">
            <v>20.100892659583934</v>
          </cell>
          <cell r="Q1732">
            <v>0</v>
          </cell>
          <cell r="R1732">
            <v>49.337832707888921</v>
          </cell>
        </row>
        <row r="1733">
          <cell r="B1733">
            <v>37007</v>
          </cell>
          <cell r="C1733">
            <v>510.14408132479997</v>
          </cell>
          <cell r="D1733">
            <v>-130.02412982280001</v>
          </cell>
          <cell r="E1733">
            <v>35</v>
          </cell>
          <cell r="F1733">
            <v>-95.024129822800006</v>
          </cell>
          <cell r="G1733">
            <v>272.31271167320006</v>
          </cell>
          <cell r="H1733">
            <v>-115.43266317520001</v>
          </cell>
          <cell r="L1733">
            <v>27.335793302901624</v>
          </cell>
          <cell r="M1733">
            <v>-21.058780755186412</v>
          </cell>
          <cell r="N1733">
            <v>-5.2737807551864107</v>
          </cell>
          <cell r="O1733">
            <v>7.8623601637649703</v>
          </cell>
          <cell r="P1733">
            <v>19.985459996408736</v>
          </cell>
          <cell r="Q1733">
            <v>0</v>
          </cell>
          <cell r="R1733">
            <v>49.909832707888917</v>
          </cell>
        </row>
        <row r="1734">
          <cell r="B1734">
            <v>37008</v>
          </cell>
          <cell r="C1734">
            <v>264.64469586760003</v>
          </cell>
          <cell r="D1734">
            <v>-73.7701393344</v>
          </cell>
          <cell r="E1734">
            <v>35</v>
          </cell>
          <cell r="F1734">
            <v>-38.7701393344</v>
          </cell>
          <cell r="G1734">
            <v>226.07106627639996</v>
          </cell>
          <cell r="H1734">
            <v>-17.945622809600003</v>
          </cell>
          <cell r="L1734">
            <v>27.600437998769223</v>
          </cell>
          <cell r="M1734">
            <v>-21.132550894520811</v>
          </cell>
          <cell r="N1734">
            <v>-5.3125508945208111</v>
          </cell>
          <cell r="O1734">
            <v>8.0884312300413708</v>
          </cell>
          <cell r="P1734">
            <v>19.967514373599137</v>
          </cell>
          <cell r="Q1734">
            <v>0</v>
          </cell>
          <cell r="R1734">
            <v>50.343832707888922</v>
          </cell>
        </row>
        <row r="1735">
          <cell r="B1735">
            <v>37009</v>
          </cell>
          <cell r="C1735">
            <v>456.75088434600002</v>
          </cell>
          <cell r="D1735">
            <v>-0.30524595760000001</v>
          </cell>
          <cell r="E1735">
            <v>35</v>
          </cell>
          <cell r="F1735">
            <v>34.6947540424</v>
          </cell>
          <cell r="G1735">
            <v>248.48955013160008</v>
          </cell>
          <cell r="H1735">
            <v>1.0648114800000001</v>
          </cell>
          <cell r="L1735">
            <v>28.057188883115224</v>
          </cell>
          <cell r="M1735">
            <v>-21.13285614047841</v>
          </cell>
          <cell r="N1735">
            <v>-5.277856140478411</v>
          </cell>
          <cell r="O1735">
            <v>8.3369207801729708</v>
          </cell>
          <cell r="P1735">
            <v>19.968579185079136</v>
          </cell>
          <cell r="Q1735">
            <v>0</v>
          </cell>
          <cell r="R1735">
            <v>51.084832707888921</v>
          </cell>
        </row>
        <row r="1736">
          <cell r="B1736">
            <v>37010</v>
          </cell>
          <cell r="C1736">
            <v>675.64418028959994</v>
          </cell>
          <cell r="D1736">
            <v>173.07090858760003</v>
          </cell>
          <cell r="E1736">
            <v>-35</v>
          </cell>
          <cell r="F1736">
            <v>208.07090858760003</v>
          </cell>
          <cell r="G1736">
            <v>274.15714736999996</v>
          </cell>
          <cell r="H1736">
            <v>300.12776375279998</v>
          </cell>
          <cell r="L1736">
            <v>28.732833063404822</v>
          </cell>
          <cell r="M1736">
            <v>-20.959785231890809</v>
          </cell>
          <cell r="N1736">
            <v>-5.069785231890811</v>
          </cell>
          <cell r="O1736">
            <v>8.6110779275429703</v>
          </cell>
          <cell r="P1736">
            <v>20.268706948831937</v>
          </cell>
          <cell r="Q1736">
            <v>0</v>
          </cell>
          <cell r="R1736">
            <v>52.54283270788892</v>
          </cell>
        </row>
        <row r="1737">
          <cell r="B1737">
            <v>37011</v>
          </cell>
          <cell r="C1737">
            <v>408.13514154079996</v>
          </cell>
          <cell r="D1737">
            <v>177.69928915400001</v>
          </cell>
          <cell r="E1737">
            <v>-35</v>
          </cell>
          <cell r="F1737">
            <v>212.69928915400001</v>
          </cell>
          <cell r="G1737">
            <v>336.7592371536</v>
          </cell>
          <cell r="H1737">
            <v>-1.5936678484</v>
          </cell>
          <cell r="L1737">
            <v>29.140968204945622</v>
          </cell>
          <cell r="M1737">
            <v>-20.78208594273681</v>
          </cell>
          <cell r="N1737">
            <v>-4.8570859427368109</v>
          </cell>
          <cell r="O1737">
            <v>8.9478371646965709</v>
          </cell>
          <cell r="P1737">
            <v>20.267113280983537</v>
          </cell>
          <cell r="Q1737">
            <v>0</v>
          </cell>
          <cell r="R1737">
            <v>53.498832707888923</v>
          </cell>
        </row>
        <row r="1738">
          <cell r="B1738">
            <v>37012</v>
          </cell>
          <cell r="C1738">
            <v>405.19626185600004</v>
          </cell>
          <cell r="D1738">
            <v>377.94063733960002</v>
          </cell>
          <cell r="E1738">
            <v>-35</v>
          </cell>
          <cell r="F1738">
            <v>412.94063733960002</v>
          </cell>
          <cell r="G1738">
            <v>452.2943483183999</v>
          </cell>
          <cell r="H1738">
            <v>-25.431247514000002</v>
          </cell>
          <cell r="L1738">
            <v>29.546164466801621</v>
          </cell>
          <cell r="M1738">
            <v>-20.404145305397211</v>
          </cell>
          <cell r="N1738">
            <v>-4.4441453053972113</v>
          </cell>
          <cell r="O1738">
            <v>9.400131513014971</v>
          </cell>
          <cell r="P1738">
            <v>20.241682033469537</v>
          </cell>
          <cell r="Q1738">
            <v>0</v>
          </cell>
          <cell r="R1738">
            <v>54.74383270788892</v>
          </cell>
        </row>
        <row r="1739">
          <cell r="B1739">
            <v>37013</v>
          </cell>
          <cell r="C1739">
            <v>398.27853660760002</v>
          </cell>
          <cell r="D1739">
            <v>5.0259101855999999</v>
          </cell>
          <cell r="E1739">
            <v>-35</v>
          </cell>
          <cell r="F1739">
            <v>40.025910185599997</v>
          </cell>
          <cell r="G1739">
            <v>485.69625990200007</v>
          </cell>
          <cell r="H1739">
            <v>-70.000706695200009</v>
          </cell>
          <cell r="L1739">
            <v>29.944443003409219</v>
          </cell>
          <cell r="M1739">
            <v>-20.39911939521161</v>
          </cell>
          <cell r="N1739">
            <v>-4.4041193952116116</v>
          </cell>
          <cell r="O1739">
            <v>9.8858277729169703</v>
          </cell>
          <cell r="P1739">
            <v>20.171681326774337</v>
          </cell>
          <cell r="Q1739">
            <v>0</v>
          </cell>
          <cell r="R1739">
            <v>55.597832707888912</v>
          </cell>
        </row>
        <row r="1740">
          <cell r="B1740">
            <v>37014</v>
          </cell>
          <cell r="C1740">
            <v>386.98443617639998</v>
          </cell>
          <cell r="D1740">
            <v>80.755302643199997</v>
          </cell>
          <cell r="E1740">
            <v>-35</v>
          </cell>
          <cell r="F1740">
            <v>115.7553026432</v>
          </cell>
          <cell r="G1740">
            <v>368.3619820376</v>
          </cell>
          <cell r="H1740">
            <v>-91.101720857199993</v>
          </cell>
          <cell r="L1740">
            <v>30.331427439585621</v>
          </cell>
          <cell r="M1740">
            <v>-20.318364092568409</v>
          </cell>
          <cell r="N1740">
            <v>-4.2883640925684112</v>
          </cell>
          <cell r="O1740">
            <v>10.25418975495457</v>
          </cell>
          <cell r="P1740">
            <v>20.080579605917137</v>
          </cell>
          <cell r="Q1740">
            <v>0</v>
          </cell>
          <cell r="R1740">
            <v>56.377832707888913</v>
          </cell>
        </row>
        <row r="1741">
          <cell r="B1741">
            <v>37015</v>
          </cell>
          <cell r="C1741">
            <v>517.73263780560001</v>
          </cell>
          <cell r="D1741">
            <v>75.03371562400001</v>
          </cell>
          <cell r="E1741">
            <v>-35</v>
          </cell>
          <cell r="F1741">
            <v>110.03371562400001</v>
          </cell>
          <cell r="G1741">
            <v>313.53874846399998</v>
          </cell>
          <cell r="H1741">
            <v>-46.305101893599996</v>
          </cell>
          <cell r="L1741">
            <v>30.849160077391222</v>
          </cell>
          <cell r="M1741">
            <v>-20.24333037694441</v>
          </cell>
          <cell r="N1741">
            <v>-4.1783303769444116</v>
          </cell>
          <cell r="O1741">
            <v>10.56772850341857</v>
          </cell>
          <cell r="P1741">
            <v>20.034274504023536</v>
          </cell>
          <cell r="Q1741">
            <v>0</v>
          </cell>
          <cell r="R1741">
            <v>57.272832707888917</v>
          </cell>
        </row>
        <row r="1742">
          <cell r="B1742">
            <v>37016</v>
          </cell>
          <cell r="C1742">
            <v>532.93104699679998</v>
          </cell>
          <cell r="D1742">
            <v>70.738975988000007</v>
          </cell>
          <cell r="E1742">
            <v>-35</v>
          </cell>
          <cell r="F1742">
            <v>105.73897598800001</v>
          </cell>
          <cell r="G1742">
            <v>372.60093336359995</v>
          </cell>
          <cell r="H1742">
            <v>-59.270956348400006</v>
          </cell>
          <cell r="L1742">
            <v>31.382091124388023</v>
          </cell>
          <cell r="M1742">
            <v>-20.17259140095641</v>
          </cell>
          <cell r="N1742">
            <v>-4.0725914009564113</v>
          </cell>
          <cell r="O1742">
            <v>10.94032943678217</v>
          </cell>
          <cell r="P1742">
            <v>19.975003547675136</v>
          </cell>
          <cell r="Q1742">
            <v>0</v>
          </cell>
          <cell r="R1742">
            <v>58.224832707888915</v>
          </cell>
        </row>
        <row r="1743">
          <cell r="B1743">
            <v>37017</v>
          </cell>
          <cell r="C1743">
            <v>519.35824999839997</v>
          </cell>
          <cell r="D1743">
            <v>70.000706695200009</v>
          </cell>
          <cell r="E1743">
            <v>-35</v>
          </cell>
          <cell r="F1743">
            <v>105.00070669520001</v>
          </cell>
          <cell r="G1743">
            <v>379.63976262600005</v>
          </cell>
          <cell r="H1743">
            <v>-63.998719319599999</v>
          </cell>
          <cell r="L1743">
            <v>31.901449374386424</v>
          </cell>
          <cell r="M1743">
            <v>-20.10259069426121</v>
          </cell>
          <cell r="N1743">
            <v>-3.9675906942612111</v>
          </cell>
          <cell r="O1743">
            <v>11.31996919940817</v>
          </cell>
          <cell r="P1743">
            <v>19.911004828355537</v>
          </cell>
          <cell r="Q1743">
            <v>0</v>
          </cell>
          <cell r="R1743">
            <v>59.16483270788892</v>
          </cell>
        </row>
        <row r="1744">
          <cell r="B1744">
            <v>37018</v>
          </cell>
          <cell r="C1744">
            <v>381.60003945920005</v>
          </cell>
          <cell r="D1744">
            <v>-74.018595346400005</v>
          </cell>
          <cell r="E1744">
            <v>35</v>
          </cell>
          <cell r="F1744">
            <v>-39.018595346400005</v>
          </cell>
          <cell r="G1744">
            <v>370.24108730719996</v>
          </cell>
          <cell r="H1744">
            <v>0.17746858000000001</v>
          </cell>
          <cell r="L1744">
            <v>32.283049413845625</v>
          </cell>
          <cell r="M1744">
            <v>-20.176609289607608</v>
          </cell>
          <cell r="N1744">
            <v>-4.0066092896076109</v>
          </cell>
          <cell r="O1744">
            <v>11.69021028671537</v>
          </cell>
          <cell r="P1744">
            <v>19.911182296935536</v>
          </cell>
          <cell r="Q1744">
            <v>0</v>
          </cell>
          <cell r="R1744">
            <v>59.877832707888921</v>
          </cell>
        </row>
        <row r="1745">
          <cell r="B1745">
            <v>37019</v>
          </cell>
          <cell r="C1745">
            <v>415.47169263800004</v>
          </cell>
          <cell r="D1745">
            <v>-32.2779853304</v>
          </cell>
          <cell r="E1745">
            <v>35</v>
          </cell>
          <cell r="F1745">
            <v>2.7220146696</v>
          </cell>
          <cell r="G1745">
            <v>389.35807704759998</v>
          </cell>
          <cell r="H1745">
            <v>-21.551784355200002</v>
          </cell>
          <cell r="L1745">
            <v>32.698521106483625</v>
          </cell>
          <cell r="M1745">
            <v>-20.208887274938007</v>
          </cell>
          <cell r="N1745">
            <v>-4.0038872749380108</v>
          </cell>
          <cell r="O1745">
            <v>12.07956836376297</v>
          </cell>
          <cell r="P1745">
            <v>19.889630512580336</v>
          </cell>
          <cell r="Q1745">
            <v>0</v>
          </cell>
          <cell r="R1745">
            <v>60.663832707888929</v>
          </cell>
        </row>
        <row r="1746">
          <cell r="B1746">
            <v>37020</v>
          </cell>
          <cell r="C1746">
            <v>316.2632070464</v>
          </cell>
          <cell r="D1746">
            <v>42.947396359999999</v>
          </cell>
          <cell r="E1746">
            <v>-35</v>
          </cell>
          <cell r="F1746">
            <v>77.947396359999999</v>
          </cell>
          <cell r="G1746">
            <v>394.38036582960001</v>
          </cell>
          <cell r="H1746">
            <v>-25.590969235999999</v>
          </cell>
          <cell r="L1746">
            <v>33.014784313530022</v>
          </cell>
          <cell r="M1746">
            <v>-20.165939878578008</v>
          </cell>
          <cell r="N1746">
            <v>-3.9259398785780109</v>
          </cell>
          <cell r="O1746">
            <v>12.47394872959257</v>
          </cell>
          <cell r="P1746">
            <v>19.864039543344337</v>
          </cell>
          <cell r="Q1746">
            <v>0</v>
          </cell>
          <cell r="R1746">
            <v>61.42683270788892</v>
          </cell>
        </row>
        <row r="1747">
          <cell r="B1747">
            <v>37021</v>
          </cell>
          <cell r="C1747">
            <v>454.41539783320002</v>
          </cell>
          <cell r="D1747">
            <v>157.42527857480002</v>
          </cell>
          <cell r="E1747">
            <v>-35</v>
          </cell>
          <cell r="F1747">
            <v>192.42527857480002</v>
          </cell>
          <cell r="G1747">
            <v>357.65077090080001</v>
          </cell>
          <cell r="H1747">
            <v>28.508552691200002</v>
          </cell>
          <cell r="L1747">
            <v>33.469199711363224</v>
          </cell>
          <cell r="M1747">
            <v>-20.00851460000321</v>
          </cell>
          <cell r="N1747">
            <v>-3.7335146000032107</v>
          </cell>
          <cell r="O1747">
            <v>12.83159950049337</v>
          </cell>
          <cell r="P1747">
            <v>19.892548096035537</v>
          </cell>
          <cell r="Q1747">
            <v>0</v>
          </cell>
          <cell r="R1747">
            <v>62.459832707888921</v>
          </cell>
        </row>
        <row r="1748">
          <cell r="B1748">
            <v>37022</v>
          </cell>
          <cell r="C1748">
            <v>448.23594187760006</v>
          </cell>
          <cell r="D1748">
            <v>355.52635568560004</v>
          </cell>
          <cell r="E1748">
            <v>-35</v>
          </cell>
          <cell r="F1748">
            <v>390.52635568560004</v>
          </cell>
          <cell r="G1748">
            <v>498.55792687879983</v>
          </cell>
          <cell r="H1748">
            <v>2.6797755580000002</v>
          </cell>
          <cell r="L1748">
            <v>33.917435653240823</v>
          </cell>
          <cell r="M1748">
            <v>-19.652988244317608</v>
          </cell>
          <cell r="N1748">
            <v>-3.3429882443176107</v>
          </cell>
          <cell r="O1748">
            <v>13.330157427372169</v>
          </cell>
          <cell r="P1748">
            <v>19.895227871593537</v>
          </cell>
          <cell r="Q1748">
            <v>0</v>
          </cell>
          <cell r="R1748">
            <v>63.799832707888925</v>
          </cell>
        </row>
        <row r="1749">
          <cell r="B1749">
            <v>37023</v>
          </cell>
          <cell r="C1749">
            <v>439.71390066600003</v>
          </cell>
          <cell r="D1749">
            <v>344.18611342360003</v>
          </cell>
          <cell r="E1749">
            <v>-35</v>
          </cell>
          <cell r="F1749">
            <v>379.18611342360003</v>
          </cell>
          <cell r="G1749">
            <v>465.09288716719988</v>
          </cell>
          <cell r="H1749">
            <v>7.0987432000000003E-3</v>
          </cell>
          <cell r="L1749">
            <v>34.357149553906822</v>
          </cell>
          <cell r="M1749">
            <v>-19.308802130894009</v>
          </cell>
          <cell r="N1749">
            <v>-2.9638021308940106</v>
          </cell>
          <cell r="O1749">
            <v>13.79525031453937</v>
          </cell>
          <cell r="P1749">
            <v>19.895234970336737</v>
          </cell>
          <cell r="Q1749">
            <v>0</v>
          </cell>
          <cell r="R1749">
            <v>65.083832707888917</v>
          </cell>
        </row>
        <row r="1750">
          <cell r="B1750">
            <v>37024</v>
          </cell>
          <cell r="C1750">
            <v>290.7361264992</v>
          </cell>
          <cell r="D1750">
            <v>359.60458365400001</v>
          </cell>
          <cell r="E1750">
            <v>-35</v>
          </cell>
          <cell r="F1750">
            <v>394.60458365400001</v>
          </cell>
          <cell r="G1750">
            <v>426.36923619880002</v>
          </cell>
          <cell r="H1750">
            <v>22.290053648000001</v>
          </cell>
          <cell r="L1750">
            <v>34.64788568040602</v>
          </cell>
          <cell r="M1750">
            <v>-18.949197547240008</v>
          </cell>
          <cell r="N1750">
            <v>-2.5691975472400106</v>
          </cell>
          <cell r="O1750">
            <v>14.22161955073817</v>
          </cell>
          <cell r="P1750">
            <v>19.917525023984737</v>
          </cell>
          <cell r="Q1750">
            <v>0</v>
          </cell>
          <cell r="R1750">
            <v>66.217832707888917</v>
          </cell>
        </row>
        <row r="1751">
          <cell r="B1751">
            <v>37025</v>
          </cell>
          <cell r="C1751">
            <v>302.59102764320005</v>
          </cell>
          <cell r="D1751">
            <v>305.92388757560002</v>
          </cell>
          <cell r="E1751">
            <v>-35</v>
          </cell>
          <cell r="F1751">
            <v>340.92388757560002</v>
          </cell>
          <cell r="G1751">
            <v>440.15854259399998</v>
          </cell>
          <cell r="H1751">
            <v>0.3265421872</v>
          </cell>
          <cell r="L1751">
            <v>34.950476708049223</v>
          </cell>
          <cell r="M1751">
            <v>-18.643273659664409</v>
          </cell>
          <cell r="N1751">
            <v>-2.2282736596644108</v>
          </cell>
          <cell r="O1751">
            <v>14.66177809333217</v>
          </cell>
          <cell r="P1751">
            <v>19.917851566171937</v>
          </cell>
          <cell r="Q1751">
            <v>0</v>
          </cell>
          <cell r="R1751">
            <v>67.30183270788892</v>
          </cell>
        </row>
        <row r="1752">
          <cell r="B1752">
            <v>37026</v>
          </cell>
          <cell r="C1752">
            <v>279.54495784440002</v>
          </cell>
          <cell r="D1752">
            <v>320.23850323840003</v>
          </cell>
          <cell r="E1752">
            <v>-35</v>
          </cell>
          <cell r="F1752">
            <v>355.23850323840003</v>
          </cell>
          <cell r="G1752">
            <v>425.72672563639992</v>
          </cell>
          <cell r="H1752">
            <v>0.48981328080000003</v>
          </cell>
          <cell r="L1752">
            <v>35.230021665893624</v>
          </cell>
          <cell r="M1752">
            <v>-18.323035156426009</v>
          </cell>
          <cell r="N1752">
            <v>-1.8730351564260108</v>
          </cell>
          <cell r="O1752">
            <v>15.08750481896857</v>
          </cell>
          <cell r="P1752">
            <v>19.918341379452738</v>
          </cell>
          <cell r="Q1752">
            <v>0</v>
          </cell>
          <cell r="R1752">
            <v>68.362832707888913</v>
          </cell>
        </row>
        <row r="1753">
          <cell r="B1753">
            <v>37027</v>
          </cell>
          <cell r="C1753">
            <v>432.21407847520004</v>
          </cell>
          <cell r="D1753">
            <v>55.970040760400003</v>
          </cell>
          <cell r="E1753">
            <v>-35</v>
          </cell>
          <cell r="F1753">
            <v>90.970040760399996</v>
          </cell>
          <cell r="G1753">
            <v>505.58864894999988</v>
          </cell>
          <cell r="H1753">
            <v>-22.7727681856</v>
          </cell>
          <cell r="L1753">
            <v>35.662235744368822</v>
          </cell>
          <cell r="M1753">
            <v>-18.267065115665609</v>
          </cell>
          <cell r="N1753">
            <v>-1.7820651156656109</v>
          </cell>
          <cell r="O1753">
            <v>15.593093467918571</v>
          </cell>
          <cell r="P1753">
            <v>19.895568611267137</v>
          </cell>
          <cell r="Q1753">
            <v>0</v>
          </cell>
          <cell r="R1753">
            <v>69.368832707888913</v>
          </cell>
        </row>
        <row r="1754">
          <cell r="B1754">
            <v>37028</v>
          </cell>
          <cell r="C1754">
            <v>499.64858950360002</v>
          </cell>
          <cell r="D1754">
            <v>366.94823349440003</v>
          </cell>
          <cell r="E1754">
            <v>-35</v>
          </cell>
          <cell r="F1754">
            <v>401.94823349440003</v>
          </cell>
          <cell r="G1754">
            <v>497.36810866560006</v>
          </cell>
          <cell r="H1754">
            <v>-11.964931663600002</v>
          </cell>
          <cell r="L1754">
            <v>36.161884333872422</v>
          </cell>
          <cell r="M1754">
            <v>-17.900116882171208</v>
          </cell>
          <cell r="N1754">
            <v>-1.3801168821712109</v>
          </cell>
          <cell r="O1754">
            <v>16.090461576584172</v>
          </cell>
          <cell r="P1754">
            <v>19.883603679603539</v>
          </cell>
          <cell r="Q1754">
            <v>0</v>
          </cell>
          <cell r="R1754">
            <v>70.755832707888928</v>
          </cell>
        </row>
        <row r="1755">
          <cell r="B1755">
            <v>37029</v>
          </cell>
          <cell r="C1755">
            <v>408.87341083360002</v>
          </cell>
          <cell r="D1755">
            <v>343.76373820320003</v>
          </cell>
          <cell r="E1755">
            <v>-35</v>
          </cell>
          <cell r="F1755">
            <v>378.76373820320003</v>
          </cell>
          <cell r="G1755">
            <v>420.54096783119996</v>
          </cell>
          <cell r="H1755">
            <v>206.82188313200001</v>
          </cell>
          <cell r="L1755">
            <v>36.570757744706022</v>
          </cell>
          <cell r="M1755">
            <v>-17.556353143968007</v>
          </cell>
          <cell r="N1755">
            <v>-1.0013531439680108</v>
          </cell>
          <cell r="O1755">
            <v>16.511002544415373</v>
          </cell>
          <cell r="P1755">
            <v>20.09042556273554</v>
          </cell>
          <cell r="Q1755">
            <v>0</v>
          </cell>
          <cell r="R1755">
            <v>72.170832707888934</v>
          </cell>
        </row>
        <row r="1756">
          <cell r="B1756">
            <v>37030</v>
          </cell>
          <cell r="C1756">
            <v>374.05762480920004</v>
          </cell>
          <cell r="D1756">
            <v>339.27733250080001</v>
          </cell>
          <cell r="E1756">
            <v>-35</v>
          </cell>
          <cell r="F1756">
            <v>374.27733250080001</v>
          </cell>
          <cell r="G1756">
            <v>454.693518778</v>
          </cell>
          <cell r="H1756">
            <v>222.97152391200001</v>
          </cell>
          <cell r="L1756">
            <v>36.944815369515219</v>
          </cell>
          <cell r="M1756">
            <v>-17.217075811467208</v>
          </cell>
          <cell r="N1756">
            <v>-0.62707581146721081</v>
          </cell>
          <cell r="O1756">
            <v>16.965696063193374</v>
          </cell>
          <cell r="P1756">
            <v>20.313397086647541</v>
          </cell>
          <cell r="Q1756">
            <v>0</v>
          </cell>
          <cell r="R1756">
            <v>73.596832707888922</v>
          </cell>
        </row>
        <row r="1757">
          <cell r="B1757">
            <v>37031</v>
          </cell>
          <cell r="C1757">
            <v>359.51939873560002</v>
          </cell>
          <cell r="D1757">
            <v>374.76040038600001</v>
          </cell>
          <cell r="E1757">
            <v>-35</v>
          </cell>
          <cell r="F1757">
            <v>409.76040038600001</v>
          </cell>
          <cell r="G1757">
            <v>460.07912414359998</v>
          </cell>
          <cell r="H1757">
            <v>237.64107673480001</v>
          </cell>
          <cell r="L1757">
            <v>37.304334768250818</v>
          </cell>
          <cell r="M1757">
            <v>-16.842315411081209</v>
          </cell>
          <cell r="N1757">
            <v>-0.21731541108121077</v>
          </cell>
          <cell r="O1757">
            <v>17.425775187336974</v>
          </cell>
          <cell r="P1757">
            <v>20.551038163382341</v>
          </cell>
          <cell r="Q1757">
            <v>0</v>
          </cell>
          <cell r="R1757">
            <v>75.06383270788892</v>
          </cell>
        </row>
        <row r="1758">
          <cell r="B1758">
            <v>37032</v>
          </cell>
          <cell r="C1758">
            <v>369.91905752360003</v>
          </cell>
          <cell r="D1758">
            <v>397.78517395520004</v>
          </cell>
          <cell r="E1758">
            <v>-35</v>
          </cell>
          <cell r="F1758">
            <v>432.78517395520004</v>
          </cell>
          <cell r="G1758">
            <v>438.4409484923998</v>
          </cell>
          <cell r="H1758">
            <v>234.85482002880002</v>
          </cell>
          <cell r="L1758">
            <v>37.674253825774422</v>
          </cell>
          <cell r="M1758">
            <v>-16.44453023712601</v>
          </cell>
          <cell r="N1758">
            <v>0.21546976287398928</v>
          </cell>
          <cell r="O1758">
            <v>17.864216135829373</v>
          </cell>
          <cell r="P1758">
            <v>20.785892983411141</v>
          </cell>
          <cell r="Q1758">
            <v>0</v>
          </cell>
          <cell r="R1758">
            <v>76.53983270788892</v>
          </cell>
        </row>
        <row r="1759">
          <cell r="B1759">
            <v>37033</v>
          </cell>
          <cell r="C1759">
            <v>303.92559136479997</v>
          </cell>
          <cell r="D1759">
            <v>381.5148545408</v>
          </cell>
          <cell r="E1759">
            <v>-35</v>
          </cell>
          <cell r="F1759">
            <v>416.5148545408</v>
          </cell>
          <cell r="G1759">
            <v>353.49119324280002</v>
          </cell>
          <cell r="H1759">
            <v>1.0683608516</v>
          </cell>
          <cell r="L1759">
            <v>37.978179417139224</v>
          </cell>
          <cell r="M1759">
            <v>-16.06301538258521</v>
          </cell>
          <cell r="N1759">
            <v>0.63198461741478928</v>
          </cell>
          <cell r="O1759">
            <v>18.217707329072173</v>
          </cell>
          <cell r="P1759">
            <v>20.786961344262743</v>
          </cell>
          <cell r="Q1759">
            <v>0</v>
          </cell>
          <cell r="R1759">
            <v>77.614832707888922</v>
          </cell>
        </row>
        <row r="1760">
          <cell r="B1760">
            <v>37034</v>
          </cell>
          <cell r="C1760">
            <v>330.48908841920002</v>
          </cell>
          <cell r="D1760">
            <v>310.61260745920004</v>
          </cell>
          <cell r="E1760">
            <v>-35</v>
          </cell>
          <cell r="F1760">
            <v>345.61260745920004</v>
          </cell>
          <cell r="G1760">
            <v>382.38002383599996</v>
          </cell>
          <cell r="H1760">
            <v>-22.4817197144</v>
          </cell>
          <cell r="L1760">
            <v>38.308668505558423</v>
          </cell>
          <cell r="M1760">
            <v>-15.75240277512601</v>
          </cell>
          <cell r="N1760">
            <v>0.97759722487398926</v>
          </cell>
          <cell r="O1760">
            <v>18.600087352908172</v>
          </cell>
          <cell r="P1760">
            <v>20.764479624548343</v>
          </cell>
          <cell r="Q1760">
            <v>0</v>
          </cell>
          <cell r="R1760">
            <v>78.650832707888924</v>
          </cell>
        </row>
        <row r="1761">
          <cell r="B1761">
            <v>37035</v>
          </cell>
          <cell r="C1761">
            <v>-45.055723090400008</v>
          </cell>
          <cell r="D1761">
            <v>95.460349182000002</v>
          </cell>
          <cell r="E1761">
            <v>-35</v>
          </cell>
          <cell r="F1761">
            <v>130.46034918200002</v>
          </cell>
          <cell r="G1761">
            <v>211.65932554600002</v>
          </cell>
          <cell r="H1761">
            <v>-177.06395163760001</v>
          </cell>
          <cell r="L1761">
            <v>38.263612782468023</v>
          </cell>
          <cell r="M1761">
            <v>-15.65694242594401</v>
          </cell>
          <cell r="N1761">
            <v>1.1080575740559893</v>
          </cell>
          <cell r="O1761">
            <v>18.811746678454174</v>
          </cell>
          <cell r="P1761">
            <v>20.587415672910744</v>
          </cell>
          <cell r="Q1761">
            <v>0</v>
          </cell>
          <cell r="R1761">
            <v>78.770832707888928</v>
          </cell>
        </row>
        <row r="1762">
          <cell r="B1762">
            <v>37036</v>
          </cell>
          <cell r="C1762">
            <v>451.58654866800003</v>
          </cell>
          <cell r="D1762">
            <v>387.49199631520003</v>
          </cell>
          <cell r="E1762">
            <v>-35</v>
          </cell>
          <cell r="F1762">
            <v>422.49199631520003</v>
          </cell>
          <cell r="G1762">
            <v>369.0642108788</v>
          </cell>
          <cell r="H1762">
            <v>2.857244138</v>
          </cell>
          <cell r="L1762">
            <v>38.71519933113602</v>
          </cell>
          <cell r="M1762">
            <v>-15.26945042962881</v>
          </cell>
          <cell r="N1762">
            <v>1.5305495703711893</v>
          </cell>
          <cell r="O1762">
            <v>19.180810889332975</v>
          </cell>
          <cell r="P1762">
            <v>20.590272917048743</v>
          </cell>
          <cell r="Q1762">
            <v>0</v>
          </cell>
          <cell r="R1762">
            <v>80.016832707888938</v>
          </cell>
        </row>
        <row r="1763">
          <cell r="B1763">
            <v>37037</v>
          </cell>
          <cell r="C1763">
            <v>581.01083469039997</v>
          </cell>
          <cell r="D1763">
            <v>334.9151548044</v>
          </cell>
          <cell r="E1763">
            <v>-35</v>
          </cell>
          <cell r="F1763">
            <v>369.9151548044</v>
          </cell>
          <cell r="G1763">
            <v>321.31906348039996</v>
          </cell>
          <cell r="H1763">
            <v>95.754947024800018</v>
          </cell>
          <cell r="L1763">
            <v>39.296210165826423</v>
          </cell>
          <cell r="M1763">
            <v>-14.934535274824411</v>
          </cell>
          <cell r="N1763">
            <v>1.9004647251755893</v>
          </cell>
          <cell r="O1763">
            <v>19.502129952813373</v>
          </cell>
          <cell r="P1763">
            <v>20.686027864073544</v>
          </cell>
          <cell r="Q1763">
            <v>0</v>
          </cell>
          <cell r="R1763">
            <v>81.384832707888933</v>
          </cell>
        </row>
        <row r="1764">
          <cell r="B1764">
            <v>37038</v>
          </cell>
          <cell r="C1764">
            <v>652.09764909520004</v>
          </cell>
          <cell r="D1764">
            <v>388.19832126360001</v>
          </cell>
          <cell r="E1764">
            <v>-35</v>
          </cell>
          <cell r="F1764">
            <v>423.19832126360001</v>
          </cell>
          <cell r="G1764">
            <v>323.01389409639989</v>
          </cell>
          <cell r="H1764">
            <v>94.690135544800015</v>
          </cell>
          <cell r="L1764">
            <v>39.94830781492162</v>
          </cell>
          <cell r="M1764">
            <v>-14.546336953560811</v>
          </cell>
          <cell r="N1764">
            <v>2.3236630464391892</v>
          </cell>
          <cell r="O1764">
            <v>19.825143846909771</v>
          </cell>
          <cell r="P1764">
            <v>20.780717999618343</v>
          </cell>
          <cell r="Q1764">
            <v>0</v>
          </cell>
          <cell r="R1764">
            <v>82.877832707888928</v>
          </cell>
        </row>
        <row r="1765">
          <cell r="B1765">
            <v>37039</v>
          </cell>
          <cell r="C1765">
            <v>569.54991379400008</v>
          </cell>
          <cell r="D1765">
            <v>403.1234288416</v>
          </cell>
          <cell r="E1765">
            <v>-35</v>
          </cell>
          <cell r="F1765">
            <v>438.1234288416</v>
          </cell>
          <cell r="G1765">
            <v>313.60812684680013</v>
          </cell>
          <cell r="H1765">
            <v>94.718530517600001</v>
          </cell>
          <cell r="L1765">
            <v>40.517857728715619</v>
          </cell>
          <cell r="M1765">
            <v>-14.143213524719211</v>
          </cell>
          <cell r="N1765">
            <v>2.7617864752807892</v>
          </cell>
          <cell r="O1765">
            <v>20.138751973756573</v>
          </cell>
          <cell r="P1765">
            <v>20.875436530135943</v>
          </cell>
          <cell r="Q1765">
            <v>0</v>
          </cell>
          <cell r="R1765">
            <v>84.293832707888924</v>
          </cell>
        </row>
        <row r="1766">
          <cell r="B1766">
            <v>37040</v>
          </cell>
          <cell r="C1766">
            <v>388.20187063520007</v>
          </cell>
          <cell r="D1766">
            <v>377.62474326720002</v>
          </cell>
          <cell r="E1766">
            <v>-35</v>
          </cell>
          <cell r="F1766">
            <v>412.62474326720002</v>
          </cell>
          <cell r="G1766">
            <v>374.31188589279986</v>
          </cell>
          <cell r="H1766">
            <v>72.861500204800009</v>
          </cell>
          <cell r="L1766">
            <v>40.906059599350819</v>
          </cell>
          <cell r="M1766">
            <v>-13.765588781452012</v>
          </cell>
          <cell r="N1766">
            <v>3.1744112185479891</v>
          </cell>
          <cell r="O1766">
            <v>20.513063859649375</v>
          </cell>
          <cell r="P1766">
            <v>20.948298030340744</v>
          </cell>
          <cell r="Q1766">
            <v>0</v>
          </cell>
          <cell r="R1766">
            <v>85.541832707888915</v>
          </cell>
        </row>
        <row r="1767">
          <cell r="B1767">
            <v>37041</v>
          </cell>
          <cell r="C1767">
            <v>329.22196275800002</v>
          </cell>
          <cell r="D1767">
            <v>300.09227003679996</v>
          </cell>
          <cell r="E1767">
            <v>-35</v>
          </cell>
          <cell r="F1767">
            <v>335.09227003679996</v>
          </cell>
          <cell r="G1767">
            <v>354.61322004800002</v>
          </cell>
          <cell r="H1767">
            <v>44.072547157200006</v>
          </cell>
          <cell r="L1767">
            <v>41.235281562108817</v>
          </cell>
          <cell r="M1767">
            <v>-13.465496511415212</v>
          </cell>
          <cell r="N1767">
            <v>3.5095034885847891</v>
          </cell>
          <cell r="O1767">
            <v>20.867677079697376</v>
          </cell>
          <cell r="P1767">
            <v>20.992370577497944</v>
          </cell>
          <cell r="Q1767">
            <v>0</v>
          </cell>
          <cell r="R1767">
            <v>86.604832707888932</v>
          </cell>
        </row>
        <row r="1768">
          <cell r="B1768">
            <v>37042</v>
          </cell>
          <cell r="C1768">
            <v>275.04080528399999</v>
          </cell>
          <cell r="D1768">
            <v>395.71943968400001</v>
          </cell>
          <cell r="E1768">
            <v>-35</v>
          </cell>
          <cell r="F1768">
            <v>430.71943968400001</v>
          </cell>
          <cell r="G1768">
            <v>320.35922955960007</v>
          </cell>
          <cell r="H1768">
            <v>58.880525472400009</v>
          </cell>
          <cell r="L1768">
            <v>41.510322367392817</v>
          </cell>
          <cell r="M1768">
            <v>-13.069777071731213</v>
          </cell>
          <cell r="N1768">
            <v>3.9402229282687893</v>
          </cell>
          <cell r="O1768">
            <v>21.188036309256976</v>
          </cell>
          <cell r="P1768">
            <v>21.051251102970344</v>
          </cell>
          <cell r="Q1768">
            <v>0</v>
          </cell>
          <cell r="R1768">
            <v>87.689832707888925</v>
          </cell>
        </row>
        <row r="1769">
          <cell r="B1769">
            <v>37043</v>
          </cell>
          <cell r="C1769">
            <v>362.03590320000001</v>
          </cell>
          <cell r="D1769">
            <v>375.91039678440001</v>
          </cell>
          <cell r="E1769">
            <v>-35</v>
          </cell>
          <cell r="F1769">
            <v>410.91039678440001</v>
          </cell>
          <cell r="G1769">
            <v>302.7841054627998</v>
          </cell>
          <cell r="H1769">
            <v>346.26959455280002</v>
          </cell>
          <cell r="L1769">
            <v>41.872358270592819</v>
          </cell>
          <cell r="M1769">
            <v>-12.693866674946813</v>
          </cell>
          <cell r="N1769">
            <v>4.3511333250531896</v>
          </cell>
          <cell r="O1769">
            <v>21.490820414719774</v>
          </cell>
          <cell r="P1769">
            <v>21.397520697523145</v>
          </cell>
          <cell r="Q1769">
            <v>0</v>
          </cell>
          <cell r="R1769">
            <v>89.111832707888937</v>
          </cell>
        </row>
        <row r="1770">
          <cell r="B1770">
            <v>37044</v>
          </cell>
          <cell r="C1770">
            <v>420.6005346</v>
          </cell>
          <cell r="D1770">
            <v>375.31765172720003</v>
          </cell>
          <cell r="E1770">
            <v>-35</v>
          </cell>
          <cell r="F1770">
            <v>410.31765172720003</v>
          </cell>
          <cell r="G1770">
            <v>331.28996181239984</v>
          </cell>
          <cell r="H1770">
            <v>285.79185186040002</v>
          </cell>
          <cell r="L1770">
            <v>42.292958805192818</v>
          </cell>
          <cell r="M1770">
            <v>-12.318549023219614</v>
          </cell>
          <cell r="N1770">
            <v>4.7614509767803899</v>
          </cell>
          <cell r="O1770">
            <v>21.822110376532173</v>
          </cell>
          <cell r="P1770">
            <v>21.683312549383544</v>
          </cell>
          <cell r="Q1770">
            <v>0</v>
          </cell>
          <cell r="R1770">
            <v>90.559832707888916</v>
          </cell>
        </row>
        <row r="1771">
          <cell r="B1771">
            <v>37045</v>
          </cell>
          <cell r="C1771">
            <v>475.61579440000003</v>
          </cell>
          <cell r="D1771">
            <v>396.5464432668</v>
          </cell>
          <cell r="E1771">
            <v>-35</v>
          </cell>
          <cell r="F1771">
            <v>431.5464432668</v>
          </cell>
          <cell r="G1771">
            <v>373.85325185400006</v>
          </cell>
          <cell r="H1771">
            <v>313.98451047920003</v>
          </cell>
          <cell r="L1771">
            <v>42.768574599592817</v>
          </cell>
          <cell r="M1771">
            <v>-11.922002579952814</v>
          </cell>
          <cell r="N1771">
            <v>5.19299742004719</v>
          </cell>
          <cell r="O1771">
            <v>22.195963628386174</v>
          </cell>
          <cell r="P1771">
            <v>21.997297059862746</v>
          </cell>
          <cell r="Q1771">
            <v>0</v>
          </cell>
          <cell r="R1771">
            <v>92.154832707888929</v>
          </cell>
        </row>
        <row r="1772">
          <cell r="B1772">
            <v>37046</v>
          </cell>
          <cell r="C1772">
            <v>619.56055963799997</v>
          </cell>
          <cell r="D1772">
            <v>398.11526551400004</v>
          </cell>
          <cell r="E1772">
            <v>-35</v>
          </cell>
          <cell r="F1772">
            <v>433.11526551400004</v>
          </cell>
          <cell r="G1772">
            <v>377.49995326359988</v>
          </cell>
          <cell r="H1772">
            <v>297.82422158439999</v>
          </cell>
          <cell r="L1772">
            <v>43.388135159230821</v>
          </cell>
          <cell r="M1772">
            <v>-11.523887314438813</v>
          </cell>
          <cell r="N1772">
            <v>5.62611268556119</v>
          </cell>
          <cell r="O1772">
            <v>22.573463581649776</v>
          </cell>
          <cell r="P1772">
            <v>22.295121281447145</v>
          </cell>
          <cell r="Q1772">
            <v>0</v>
          </cell>
          <cell r="R1772">
            <v>93.882832707888923</v>
          </cell>
        </row>
        <row r="1773">
          <cell r="B1773">
            <v>37047</v>
          </cell>
          <cell r="C1773">
            <v>459.32772812760004</v>
          </cell>
          <cell r="D1773">
            <v>396.58548635440002</v>
          </cell>
          <cell r="E1773">
            <v>-35</v>
          </cell>
          <cell r="F1773">
            <v>431.58548635440002</v>
          </cell>
          <cell r="G1773">
            <v>375.50704519439978</v>
          </cell>
          <cell r="H1773">
            <v>309.57974032360005</v>
          </cell>
          <cell r="L1773">
            <v>43.847462887358418</v>
          </cell>
          <cell r="M1773">
            <v>-11.127301828084413</v>
          </cell>
          <cell r="N1773">
            <v>6.0576981719155905</v>
          </cell>
          <cell r="O1773">
            <v>22.948970626844176</v>
          </cell>
          <cell r="P1773">
            <v>22.604701021770744</v>
          </cell>
          <cell r="Q1773">
            <v>0</v>
          </cell>
          <cell r="R1773">
            <v>95.458832707888917</v>
          </cell>
        </row>
        <row r="1774">
          <cell r="B1774">
            <v>37048</v>
          </cell>
          <cell r="C1774">
            <v>799.70891519600002</v>
          </cell>
          <cell r="D1774">
            <v>389.14245410920006</v>
          </cell>
          <cell r="E1774">
            <v>-35</v>
          </cell>
          <cell r="F1774">
            <v>424.14245410920006</v>
          </cell>
          <cell r="G1774">
            <v>379.86696782439986</v>
          </cell>
          <cell r="H1774">
            <v>336.2816628704</v>
          </cell>
          <cell r="L1774">
            <v>44.647171802554418</v>
          </cell>
          <cell r="M1774">
            <v>-10.738159373975213</v>
          </cell>
          <cell r="N1774">
            <v>6.4818406260247903</v>
          </cell>
          <cell r="O1774">
            <v>23.328837594668574</v>
          </cell>
          <cell r="P1774">
            <v>22.940982684641146</v>
          </cell>
          <cell r="Q1774">
            <v>0</v>
          </cell>
          <cell r="R1774">
            <v>97.398832707888928</v>
          </cell>
        </row>
        <row r="1775">
          <cell r="B1775">
            <v>37049</v>
          </cell>
          <cell r="C1775">
            <v>516.46551214440001</v>
          </cell>
          <cell r="D1775">
            <v>399.27591002720004</v>
          </cell>
          <cell r="E1775">
            <v>-35</v>
          </cell>
          <cell r="F1775">
            <v>434.27591002720004</v>
          </cell>
          <cell r="G1775">
            <v>365.52969186560006</v>
          </cell>
          <cell r="H1775">
            <v>286.72888596280001</v>
          </cell>
          <cell r="L1775">
            <v>45.163637314698818</v>
          </cell>
          <cell r="M1775">
            <v>-10.338883463948013</v>
          </cell>
          <cell r="N1775">
            <v>6.9161165360519901</v>
          </cell>
          <cell r="O1775">
            <v>23.694367286534174</v>
          </cell>
          <cell r="P1775">
            <v>23.227711570603944</v>
          </cell>
          <cell r="Q1775">
            <v>0</v>
          </cell>
          <cell r="R1775">
            <v>99.001832707888923</v>
          </cell>
        </row>
        <row r="1776">
          <cell r="B1776">
            <v>37050</v>
          </cell>
          <cell r="C1776">
            <v>365.99345253400003</v>
          </cell>
          <cell r="D1776">
            <v>383.25404662479997</v>
          </cell>
          <cell r="E1776">
            <v>-35</v>
          </cell>
          <cell r="F1776">
            <v>418.25404662479997</v>
          </cell>
          <cell r="G1776">
            <v>330.48325736520007</v>
          </cell>
          <cell r="H1776">
            <v>261.26924347599999</v>
          </cell>
          <cell r="L1776">
            <v>45.529630767232817</v>
          </cell>
          <cell r="M1776">
            <v>-9.9556294173232143</v>
          </cell>
          <cell r="N1776">
            <v>7.3343705826767902</v>
          </cell>
          <cell r="O1776">
            <v>24.024850543899372</v>
          </cell>
          <cell r="P1776">
            <v>23.488980814079945</v>
          </cell>
          <cell r="Q1776">
            <v>0</v>
          </cell>
          <cell r="R1776">
            <v>100.37783270788893</v>
          </cell>
        </row>
        <row r="1777">
          <cell r="B1777">
            <v>37051</v>
          </cell>
          <cell r="C1777">
            <v>310.25057155600001</v>
          </cell>
          <cell r="D1777">
            <v>341.59862152720007</v>
          </cell>
          <cell r="E1777">
            <v>-35</v>
          </cell>
          <cell r="F1777">
            <v>376.59862152720007</v>
          </cell>
          <cell r="G1777">
            <v>321.98449521719988</v>
          </cell>
          <cell r="H1777">
            <v>261.16631169960004</v>
          </cell>
          <cell r="L1777">
            <v>45.839881338788814</v>
          </cell>
          <cell r="M1777">
            <v>-9.6140307957960136</v>
          </cell>
          <cell r="N1777">
            <v>7.7109692042039901</v>
          </cell>
          <cell r="O1777">
            <v>24.346835039116574</v>
          </cell>
          <cell r="P1777">
            <v>23.750147125779545</v>
          </cell>
          <cell r="Q1777">
            <v>0</v>
          </cell>
          <cell r="R1777">
            <v>101.64783270788892</v>
          </cell>
        </row>
        <row r="1778">
          <cell r="B1778">
            <v>37052</v>
          </cell>
          <cell r="C1778">
            <v>321.17198796920002</v>
          </cell>
          <cell r="D1778">
            <v>312.8735571684</v>
          </cell>
          <cell r="E1778">
            <v>-35</v>
          </cell>
          <cell r="F1778">
            <v>347.8735571684</v>
          </cell>
          <cell r="G1778">
            <v>339.81852551119994</v>
          </cell>
          <cell r="H1778">
            <v>255.13592935119999</v>
          </cell>
          <cell r="L1778">
            <v>46.161053326758015</v>
          </cell>
          <cell r="M1778">
            <v>-9.3011572386276136</v>
          </cell>
          <cell r="N1778">
            <v>8.0588427613723894</v>
          </cell>
          <cell r="O1778">
            <v>24.686653564627772</v>
          </cell>
          <cell r="P1778">
            <v>24.005283055130747</v>
          </cell>
          <cell r="Q1778">
            <v>0</v>
          </cell>
          <cell r="R1778">
            <v>102.91183270788892</v>
          </cell>
        </row>
        <row r="1779">
          <cell r="B1779">
            <v>37053</v>
          </cell>
          <cell r="C1779">
            <v>369.8658169496</v>
          </cell>
          <cell r="D1779">
            <v>364.75117247400004</v>
          </cell>
          <cell r="E1779">
            <v>-35</v>
          </cell>
          <cell r="F1779">
            <v>399.75117247400004</v>
          </cell>
          <cell r="G1779">
            <v>350.98073656199983</v>
          </cell>
          <cell r="H1779">
            <v>259.40227401440001</v>
          </cell>
          <cell r="L1779">
            <v>46.530919143707614</v>
          </cell>
          <cell r="M1779">
            <v>-8.936406066153614</v>
          </cell>
          <cell r="N1779">
            <v>8.4585939338463891</v>
          </cell>
          <cell r="O1779">
            <v>25.037634301189772</v>
          </cell>
          <cell r="P1779">
            <v>24.264685329145145</v>
          </cell>
          <cell r="Q1779">
            <v>0</v>
          </cell>
          <cell r="R1779">
            <v>104.29183270788891</v>
          </cell>
        </row>
        <row r="1780">
          <cell r="B1780">
            <v>37054</v>
          </cell>
          <cell r="C1780">
            <v>279.26455748800004</v>
          </cell>
          <cell r="D1780">
            <v>366.72462308360002</v>
          </cell>
          <cell r="E1780">
            <v>-35</v>
          </cell>
          <cell r="F1780">
            <v>401.72462308360002</v>
          </cell>
          <cell r="G1780">
            <v>320.15507660839995</v>
          </cell>
          <cell r="H1780">
            <v>235.85574282000002</v>
          </cell>
          <cell r="L1780">
            <v>46.810183701195612</v>
          </cell>
          <cell r="M1780">
            <v>-8.5696814430700137</v>
          </cell>
          <cell r="N1780">
            <v>8.8603185569299896</v>
          </cell>
          <cell r="O1780">
            <v>25.357789377798174</v>
          </cell>
          <cell r="P1780">
            <v>24.500541071965145</v>
          </cell>
          <cell r="Q1780">
            <v>0</v>
          </cell>
          <cell r="R1780">
            <v>105.52883270788892</v>
          </cell>
        </row>
        <row r="1781">
          <cell r="B1781">
            <v>37055</v>
          </cell>
          <cell r="C1781">
            <v>245.4142005388</v>
          </cell>
          <cell r="D1781">
            <v>364.21876673400004</v>
          </cell>
          <cell r="E1781">
            <v>-35</v>
          </cell>
          <cell r="F1781">
            <v>399.21876673400004</v>
          </cell>
          <cell r="G1781">
            <v>307.66291806279992</v>
          </cell>
          <cell r="H1781">
            <v>213.70411466440001</v>
          </cell>
          <cell r="L1781">
            <v>47.055597901734409</v>
          </cell>
          <cell r="M1781">
            <v>-8.2054626763360137</v>
          </cell>
          <cell r="N1781">
            <v>9.2595373236639897</v>
          </cell>
          <cell r="O1781">
            <v>25.665452295860973</v>
          </cell>
          <cell r="P1781">
            <v>24.714245186629544</v>
          </cell>
          <cell r="Q1781">
            <v>0</v>
          </cell>
          <cell r="R1781">
            <v>106.69483270788891</v>
          </cell>
        </row>
        <row r="1782">
          <cell r="B1782">
            <v>37056</v>
          </cell>
          <cell r="C1782">
            <v>471.746979356</v>
          </cell>
          <cell r="D1782">
            <v>351.23871479280001</v>
          </cell>
          <cell r="E1782">
            <v>-35</v>
          </cell>
          <cell r="F1782">
            <v>386.23871479280001</v>
          </cell>
          <cell r="G1782">
            <v>299.71119814559995</v>
          </cell>
          <cell r="H1782">
            <v>190.30310770560001</v>
          </cell>
          <cell r="L1782">
            <v>47.527344881090407</v>
          </cell>
          <cell r="M1782">
            <v>-7.8542239615432141</v>
          </cell>
          <cell r="N1782">
            <v>9.6457760384567894</v>
          </cell>
          <cell r="O1782">
            <v>25.965163494006575</v>
          </cell>
          <cell r="P1782">
            <v>24.904548294335143</v>
          </cell>
          <cell r="Q1782">
            <v>0</v>
          </cell>
          <cell r="R1782">
            <v>108.04283270788892</v>
          </cell>
        </row>
        <row r="1783">
          <cell r="B1783">
            <v>37057</v>
          </cell>
          <cell r="C1783">
            <v>600.04966395279996</v>
          </cell>
          <cell r="D1783">
            <v>360.09084756320004</v>
          </cell>
          <cell r="E1783">
            <v>-35</v>
          </cell>
          <cell r="F1783">
            <v>395.09084756320004</v>
          </cell>
          <cell r="G1783">
            <v>325.83664161240017</v>
          </cell>
          <cell r="H1783">
            <v>244.02284687160002</v>
          </cell>
          <cell r="L1783">
            <v>48.127394545043209</v>
          </cell>
          <cell r="M1783">
            <v>-7.4941331139800145</v>
          </cell>
          <cell r="N1783">
            <v>10.040866886019989</v>
          </cell>
          <cell r="O1783">
            <v>26.291000135618976</v>
          </cell>
          <cell r="P1783">
            <v>25.148571141206745</v>
          </cell>
          <cell r="Q1783">
            <v>0</v>
          </cell>
          <cell r="R1783">
            <v>109.60783270788892</v>
          </cell>
        </row>
        <row r="1784">
          <cell r="B1784">
            <v>37058</v>
          </cell>
          <cell r="C1784">
            <v>516.55424643440006</v>
          </cell>
          <cell r="D1784">
            <v>341.94645994400003</v>
          </cell>
          <cell r="E1784">
            <v>-35</v>
          </cell>
          <cell r="F1784">
            <v>376.94645994400003</v>
          </cell>
          <cell r="G1784">
            <v>313.62566215039988</v>
          </cell>
          <cell r="H1784">
            <v>239.87363147120001</v>
          </cell>
          <cell r="L1784">
            <v>48.643948791477612</v>
          </cell>
          <cell r="M1784">
            <v>-7.1521866540360142</v>
          </cell>
          <cell r="N1784">
            <v>10.417813345963989</v>
          </cell>
          <cell r="O1784">
            <v>26.604625797769376</v>
          </cell>
          <cell r="P1784">
            <v>25.388444772677946</v>
          </cell>
          <cell r="Q1784">
            <v>0</v>
          </cell>
          <cell r="R1784">
            <v>111.05483270788892</v>
          </cell>
        </row>
        <row r="1785">
          <cell r="B1785">
            <v>37059</v>
          </cell>
          <cell r="C1785">
            <v>508.42618547040001</v>
          </cell>
          <cell r="D1785">
            <v>336.8140686104</v>
          </cell>
          <cell r="E1785">
            <v>-35</v>
          </cell>
          <cell r="F1785">
            <v>371.8140686104</v>
          </cell>
          <cell r="G1785">
            <v>309.60904963799993</v>
          </cell>
          <cell r="H1785">
            <v>221.1506962812</v>
          </cell>
          <cell r="L1785">
            <v>49.15237497694801</v>
          </cell>
          <cell r="M1785">
            <v>-6.8153725854256137</v>
          </cell>
          <cell r="N1785">
            <v>10.789627414574388</v>
          </cell>
          <cell r="O1785">
            <v>26.914234847407375</v>
          </cell>
          <cell r="P1785">
            <v>25.609595468959146</v>
          </cell>
          <cell r="Q1785">
            <v>0</v>
          </cell>
          <cell r="R1785">
            <v>112.46583270788892</v>
          </cell>
        </row>
        <row r="1786">
          <cell r="B1786">
            <v>37060</v>
          </cell>
          <cell r="C1786">
            <v>322.63787844000001</v>
          </cell>
          <cell r="D1786">
            <v>352.29997690120007</v>
          </cell>
          <cell r="E1786">
            <v>-35</v>
          </cell>
          <cell r="F1786">
            <v>387.29997690120007</v>
          </cell>
          <cell r="G1786">
            <v>278.09317756599978</v>
          </cell>
          <cell r="H1786">
            <v>250.96896709280003</v>
          </cell>
          <cell r="L1786">
            <v>49.475012855388009</v>
          </cell>
          <cell r="M1786">
            <v>-6.4630726085244135</v>
          </cell>
          <cell r="N1786">
            <v>11.176927391475589</v>
          </cell>
          <cell r="O1786">
            <v>27.192328024973374</v>
          </cell>
          <cell r="P1786">
            <v>25.860564436051945</v>
          </cell>
          <cell r="Q1786">
            <v>0</v>
          </cell>
          <cell r="R1786">
            <v>113.70483270788891</v>
          </cell>
        </row>
        <row r="1787">
          <cell r="B1787">
            <v>37061</v>
          </cell>
          <cell r="C1787">
            <v>67.615528980000008</v>
          </cell>
          <cell r="D1787">
            <v>335.31268442360005</v>
          </cell>
          <cell r="E1787">
            <v>-35</v>
          </cell>
          <cell r="F1787">
            <v>370.31268442360005</v>
          </cell>
          <cell r="G1787">
            <v>246.72474053159999</v>
          </cell>
          <cell r="H1787">
            <v>253.34704606480003</v>
          </cell>
          <cell r="L1787">
            <v>49.542628384368008</v>
          </cell>
          <cell r="M1787">
            <v>-6.1277599241008129</v>
          </cell>
          <cell r="N1787">
            <v>11.54724007589919</v>
          </cell>
          <cell r="O1787">
            <v>27.439052765504975</v>
          </cell>
          <cell r="P1787">
            <v>26.113911482116745</v>
          </cell>
          <cell r="Q1787">
            <v>0</v>
          </cell>
          <cell r="R1787">
            <v>114.64283270788891</v>
          </cell>
        </row>
        <row r="1788">
          <cell r="B1788">
            <v>37062</v>
          </cell>
          <cell r="C1788">
            <v>146.55000399239998</v>
          </cell>
          <cell r="D1788">
            <v>327.89449777960004</v>
          </cell>
          <cell r="E1788">
            <v>-35</v>
          </cell>
          <cell r="F1788">
            <v>362.89449777960004</v>
          </cell>
          <cell r="G1788">
            <v>262.75945552039997</v>
          </cell>
          <cell r="H1788">
            <v>228.79604270760001</v>
          </cell>
          <cell r="L1788">
            <v>49.689178388360411</v>
          </cell>
          <cell r="M1788">
            <v>-5.7998654263212126</v>
          </cell>
          <cell r="N1788">
            <v>11.910134573678789</v>
          </cell>
          <cell r="O1788">
            <v>27.701812221025374</v>
          </cell>
          <cell r="P1788">
            <v>26.342707524824345</v>
          </cell>
          <cell r="Q1788">
            <v>0</v>
          </cell>
          <cell r="R1788">
            <v>115.64383270788892</v>
          </cell>
        </row>
        <row r="1789">
          <cell r="B1789">
            <v>37063</v>
          </cell>
          <cell r="C1789">
            <v>172.82600194720001</v>
          </cell>
          <cell r="D1789">
            <v>332.4802858868</v>
          </cell>
          <cell r="E1789">
            <v>-35</v>
          </cell>
          <cell r="F1789">
            <v>367.4802858868</v>
          </cell>
          <cell r="G1789">
            <v>290.99321890519991</v>
          </cell>
          <cell r="H1789">
            <v>236.70049326080002</v>
          </cell>
          <cell r="L1789">
            <v>49.862004390307611</v>
          </cell>
          <cell r="M1789">
            <v>-5.4673851404344127</v>
          </cell>
          <cell r="N1789">
            <v>12.277614859565588</v>
          </cell>
          <cell r="O1789">
            <v>27.992805439930574</v>
          </cell>
          <cell r="P1789">
            <v>26.579408018085143</v>
          </cell>
          <cell r="Q1789">
            <v>0</v>
          </cell>
          <cell r="R1789">
            <v>116.71183270788892</v>
          </cell>
        </row>
        <row r="1790">
          <cell r="B1790">
            <v>37064</v>
          </cell>
          <cell r="C1790">
            <v>204.6354702264</v>
          </cell>
          <cell r="D1790">
            <v>341.00942584160003</v>
          </cell>
          <cell r="E1790">
            <v>-35</v>
          </cell>
          <cell r="F1790">
            <v>376.00942584160003</v>
          </cell>
          <cell r="G1790">
            <v>345.33268243999987</v>
          </cell>
          <cell r="H1790">
            <v>232.02242149200001</v>
          </cell>
          <cell r="L1790">
            <v>50.066639860534011</v>
          </cell>
          <cell r="M1790">
            <v>-5.1263757145928128</v>
          </cell>
          <cell r="N1790">
            <v>12.653624285407188</v>
          </cell>
          <cell r="O1790">
            <v>28.338138122370573</v>
          </cell>
          <cell r="P1790">
            <v>26.811430439577144</v>
          </cell>
          <cell r="Q1790">
            <v>0</v>
          </cell>
          <cell r="R1790">
            <v>117.86983270788892</v>
          </cell>
        </row>
        <row r="1791">
          <cell r="B1791">
            <v>37065</v>
          </cell>
          <cell r="C1791">
            <v>210.49193336639999</v>
          </cell>
          <cell r="D1791">
            <v>336.1716323508</v>
          </cell>
          <cell r="E1791">
            <v>-35</v>
          </cell>
          <cell r="F1791">
            <v>371.1716323508</v>
          </cell>
          <cell r="G1791">
            <v>333.45783323720002</v>
          </cell>
          <cell r="H1791">
            <v>229.87860104560002</v>
          </cell>
          <cell r="L1791">
            <v>50.277131793900409</v>
          </cell>
          <cell r="M1791">
            <v>-4.7902040822420124</v>
          </cell>
          <cell r="N1791">
            <v>13.024795917757988</v>
          </cell>
          <cell r="O1791">
            <v>28.671595955607774</v>
          </cell>
          <cell r="P1791">
            <v>27.041309040622743</v>
          </cell>
          <cell r="Q1791">
            <v>0</v>
          </cell>
          <cell r="R1791">
            <v>119.0148327078889</v>
          </cell>
        </row>
        <row r="1792">
          <cell r="B1792">
            <v>37066</v>
          </cell>
          <cell r="C1792">
            <v>254.24503707960002</v>
          </cell>
          <cell r="D1792">
            <v>334.18398425480001</v>
          </cell>
          <cell r="E1792">
            <v>-35</v>
          </cell>
          <cell r="F1792">
            <v>369.18398425480001</v>
          </cell>
          <cell r="G1792">
            <v>333.26971881319997</v>
          </cell>
          <cell r="H1792">
            <v>238.30125985239999</v>
          </cell>
          <cell r="L1792">
            <v>50.531376830980008</v>
          </cell>
          <cell r="M1792">
            <v>-4.4560200979872127</v>
          </cell>
          <cell r="N1792">
            <v>13.393979902012788</v>
          </cell>
          <cell r="O1792">
            <v>29.004865674420973</v>
          </cell>
          <cell r="P1792">
            <v>27.279610300475142</v>
          </cell>
          <cell r="Q1792">
            <v>0</v>
          </cell>
          <cell r="R1792">
            <v>120.20983270788891</v>
          </cell>
        </row>
        <row r="1793">
          <cell r="B1793">
            <v>37067</v>
          </cell>
          <cell r="C1793">
            <v>98.814505344000011</v>
          </cell>
          <cell r="D1793">
            <v>339.47609731040001</v>
          </cell>
          <cell r="E1793">
            <v>-35</v>
          </cell>
          <cell r="F1793">
            <v>374.47609731040001</v>
          </cell>
          <cell r="G1793">
            <v>299.0934497984</v>
          </cell>
          <cell r="H1793">
            <v>229.61594754719999</v>
          </cell>
          <cell r="L1793">
            <v>50.63019133632401</v>
          </cell>
          <cell r="M1793">
            <v>-4.1165440006768126</v>
          </cell>
          <cell r="N1793">
            <v>13.768455999323187</v>
          </cell>
          <cell r="O1793">
            <v>29.303959124219372</v>
          </cell>
          <cell r="P1793">
            <v>27.50922624802234</v>
          </cell>
          <cell r="Q1793">
            <v>0</v>
          </cell>
          <cell r="R1793">
            <v>121.21183270788892</v>
          </cell>
        </row>
        <row r="1794">
          <cell r="B1794">
            <v>37068</v>
          </cell>
          <cell r="C1794">
            <v>-103.4606327684</v>
          </cell>
          <cell r="D1794">
            <v>351.07544369920004</v>
          </cell>
          <cell r="E1794">
            <v>-35</v>
          </cell>
          <cell r="F1794">
            <v>386.07544369920004</v>
          </cell>
          <cell r="G1794">
            <v>337.57870980120003</v>
          </cell>
          <cell r="H1794">
            <v>197.806479268</v>
          </cell>
          <cell r="L1794">
            <v>50.526730703555607</v>
          </cell>
          <cell r="M1794">
            <v>-3.7654685569776127</v>
          </cell>
          <cell r="N1794">
            <v>14.154531443022387</v>
          </cell>
          <cell r="O1794">
            <v>29.641537834020571</v>
          </cell>
          <cell r="P1794">
            <v>27.70703272729034</v>
          </cell>
          <cell r="Q1794">
            <v>0</v>
          </cell>
          <cell r="R1794">
            <v>122.0298327078889</v>
          </cell>
        </row>
        <row r="1795">
          <cell r="B1795">
            <v>37069</v>
          </cell>
          <cell r="C1795">
            <v>-58.720803750400009</v>
          </cell>
          <cell r="D1795">
            <v>350.92282072040001</v>
          </cell>
          <cell r="E1795">
            <v>-35</v>
          </cell>
          <cell r="F1795">
            <v>385.92282072040001</v>
          </cell>
          <cell r="G1795">
            <v>309.15789884760005</v>
          </cell>
          <cell r="H1795">
            <v>209.64008418239999</v>
          </cell>
          <cell r="L1795">
            <v>50.46800989980521</v>
          </cell>
          <cell r="M1795">
            <v>-3.4145457362572129</v>
          </cell>
          <cell r="N1795">
            <v>14.540454263742788</v>
          </cell>
          <cell r="O1795">
            <v>29.950695732868173</v>
          </cell>
          <cell r="P1795">
            <v>27.91667281147274</v>
          </cell>
          <cell r="Q1795">
            <v>0</v>
          </cell>
          <cell r="R1795">
            <v>122.8758327078889</v>
          </cell>
        </row>
        <row r="1796">
          <cell r="B1796">
            <v>37070</v>
          </cell>
          <cell r="C1796">
            <v>458.12804052680002</v>
          </cell>
          <cell r="D1796">
            <v>334.7021925084</v>
          </cell>
          <cell r="E1796">
            <v>-35</v>
          </cell>
          <cell r="F1796">
            <v>369.7021925084</v>
          </cell>
          <cell r="G1796">
            <v>312.53458259559994</v>
          </cell>
          <cell r="H1796">
            <v>246.6351843692</v>
          </cell>
          <cell r="L1796">
            <v>50.926137940332012</v>
          </cell>
          <cell r="M1796">
            <v>-3.079843543748813</v>
          </cell>
          <cell r="N1796">
            <v>14.910156456251189</v>
          </cell>
          <cell r="O1796">
            <v>30.263230315463773</v>
          </cell>
          <cell r="P1796">
            <v>28.16330799584194</v>
          </cell>
          <cell r="Q1796">
            <v>0</v>
          </cell>
          <cell r="R1796">
            <v>124.26283270788892</v>
          </cell>
        </row>
        <row r="1797">
          <cell r="B1797">
            <v>37071</v>
          </cell>
          <cell r="C1797">
            <v>556.28591212480001</v>
          </cell>
          <cell r="D1797">
            <v>324.5296935028</v>
          </cell>
          <cell r="E1797">
            <v>-35</v>
          </cell>
          <cell r="F1797">
            <v>359.5296935028</v>
          </cell>
          <cell r="G1797">
            <v>316.75691913840012</v>
          </cell>
          <cell r="H1797">
            <v>244.42747523400001</v>
          </cell>
          <cell r="L1797">
            <v>51.482423852456812</v>
          </cell>
          <cell r="M1797">
            <v>-2.7553138502460128</v>
          </cell>
          <cell r="N1797">
            <v>15.269686149753989</v>
          </cell>
          <cell r="O1797">
            <v>30.579987234602171</v>
          </cell>
          <cell r="P1797">
            <v>28.407735471075942</v>
          </cell>
          <cell r="Q1797">
            <v>0</v>
          </cell>
          <cell r="R1797">
            <v>125.73983270788891</v>
          </cell>
        </row>
        <row r="1798">
          <cell r="B1798">
            <v>37072</v>
          </cell>
          <cell r="C1798">
            <v>367.72199650320005</v>
          </cell>
          <cell r="D1798">
            <v>321.79667737080001</v>
          </cell>
          <cell r="E1798">
            <v>-35</v>
          </cell>
          <cell r="F1798">
            <v>356.79667737080001</v>
          </cell>
          <cell r="G1798">
            <v>321.08380558999994</v>
          </cell>
          <cell r="H1798">
            <v>200.397520536</v>
          </cell>
          <cell r="L1798">
            <v>51.850145848960011</v>
          </cell>
          <cell r="M1798">
            <v>-2.433517172875213</v>
          </cell>
          <cell r="N1798">
            <v>15.626482827124789</v>
          </cell>
          <cell r="O1798">
            <v>30.901071040192171</v>
          </cell>
          <cell r="P1798">
            <v>28.608132991611942</v>
          </cell>
          <cell r="Q1798">
            <v>0</v>
          </cell>
          <cell r="R1798">
            <v>126.9858327078889</v>
          </cell>
        </row>
        <row r="1799">
          <cell r="B1799">
            <v>37073</v>
          </cell>
          <cell r="C1799">
            <v>410.91429950360003</v>
          </cell>
          <cell r="D1799">
            <v>324.05762708000003</v>
          </cell>
          <cell r="E1799">
            <v>-35</v>
          </cell>
          <cell r="F1799">
            <v>359.05762708000003</v>
          </cell>
          <cell r="G1799">
            <v>328.63325149279979</v>
          </cell>
          <cell r="H1799">
            <v>224.39482192360003</v>
          </cell>
          <cell r="L1799">
            <v>52.261060148463613</v>
          </cell>
          <cell r="M1799">
            <v>-2.1094595457952128</v>
          </cell>
          <cell r="N1799">
            <v>15.98554045420479</v>
          </cell>
          <cell r="O1799">
            <v>31.229704291684971</v>
          </cell>
          <cell r="P1799">
            <v>28.832527813535542</v>
          </cell>
          <cell r="Q1799">
            <v>0</v>
          </cell>
          <cell r="R1799">
            <v>128.30883270788891</v>
          </cell>
        </row>
        <row r="1800">
          <cell r="B1800">
            <v>37074</v>
          </cell>
          <cell r="C1800">
            <v>534.79801645839996</v>
          </cell>
          <cell r="D1800">
            <v>185.028741508</v>
          </cell>
          <cell r="E1800">
            <v>-35</v>
          </cell>
          <cell r="F1800">
            <v>220.028741508</v>
          </cell>
          <cell r="G1800">
            <v>314.07699497480002</v>
          </cell>
          <cell r="H1800">
            <v>262.09624705880003</v>
          </cell>
          <cell r="L1800">
            <v>52.795858164922016</v>
          </cell>
          <cell r="M1800">
            <v>-1.9244308042872127</v>
          </cell>
          <cell r="N1800">
            <v>16.205569195712791</v>
          </cell>
          <cell r="O1800">
            <v>31.543781286659772</v>
          </cell>
          <cell r="P1800">
            <v>29.094624060594342</v>
          </cell>
          <cell r="Q1800">
            <v>0</v>
          </cell>
          <cell r="R1800">
            <v>129.6398327078889</v>
          </cell>
        </row>
        <row r="1801">
          <cell r="B1801">
            <v>37075</v>
          </cell>
          <cell r="C1801">
            <v>471.14003681240001</v>
          </cell>
          <cell r="D1801">
            <v>328.04357138680001</v>
          </cell>
          <cell r="E1801">
            <v>-35</v>
          </cell>
          <cell r="F1801">
            <v>363.04357138680001</v>
          </cell>
          <cell r="G1801">
            <v>344.09673147919995</v>
          </cell>
          <cell r="H1801">
            <v>226.71966032160003</v>
          </cell>
          <cell r="L1801">
            <v>53.266998201734417</v>
          </cell>
          <cell r="M1801">
            <v>-1.5963872329004127</v>
          </cell>
          <cell r="N1801">
            <v>16.568612767099591</v>
          </cell>
          <cell r="O1801">
            <v>31.887878018138974</v>
          </cell>
          <cell r="P1801">
            <v>29.321343720915941</v>
          </cell>
          <cell r="Q1801">
            <v>0</v>
          </cell>
          <cell r="R1801">
            <v>131.04483270788893</v>
          </cell>
        </row>
        <row r="1802">
          <cell r="B1802">
            <v>37076</v>
          </cell>
          <cell r="C1802">
            <v>488.6916793744</v>
          </cell>
          <cell r="D1802">
            <v>314.70503291400001</v>
          </cell>
          <cell r="E1802">
            <v>-35</v>
          </cell>
          <cell r="F1802">
            <v>349.70503291400001</v>
          </cell>
          <cell r="G1802">
            <v>310.81399039959979</v>
          </cell>
          <cell r="H1802">
            <v>263.78929731200003</v>
          </cell>
          <cell r="L1802">
            <v>53.755689881108815</v>
          </cell>
          <cell r="M1802">
            <v>-1.2816821999864128</v>
          </cell>
          <cell r="N1802">
            <v>16.91831780001359</v>
          </cell>
          <cell r="O1802">
            <v>32.198692008538572</v>
          </cell>
          <cell r="P1802">
            <v>29.585133018227943</v>
          </cell>
          <cell r="Q1802">
            <v>0</v>
          </cell>
          <cell r="R1802">
            <v>132.45783270788891</v>
          </cell>
        </row>
        <row r="1803">
          <cell r="B1803">
            <v>37077</v>
          </cell>
          <cell r="C1803">
            <v>66.880809058799997</v>
          </cell>
          <cell r="D1803">
            <v>328.77829130800001</v>
          </cell>
          <cell r="E1803">
            <v>-35</v>
          </cell>
          <cell r="F1803">
            <v>363.77829130800001</v>
          </cell>
          <cell r="G1803">
            <v>300.74837521359996</v>
          </cell>
          <cell r="H1803">
            <v>169.59252441960001</v>
          </cell>
          <cell r="L1803">
            <v>53.822570690167616</v>
          </cell>
          <cell r="M1803">
            <v>-0.95290390867841279</v>
          </cell>
          <cell r="N1803">
            <v>17.282096091321591</v>
          </cell>
          <cell r="O1803">
            <v>32.499440383752173</v>
          </cell>
          <cell r="P1803">
            <v>29.754725542647542</v>
          </cell>
          <cell r="Q1803">
            <v>0</v>
          </cell>
          <cell r="R1803">
            <v>133.35883270788892</v>
          </cell>
        </row>
        <row r="1804">
          <cell r="B1804">
            <v>37078</v>
          </cell>
          <cell r="C1804">
            <v>370.08232861720006</v>
          </cell>
          <cell r="D1804">
            <v>315.308426086</v>
          </cell>
          <cell r="E1804">
            <v>-35</v>
          </cell>
          <cell r="F1804">
            <v>350.308426086</v>
          </cell>
          <cell r="G1804">
            <v>305.72993301440005</v>
          </cell>
          <cell r="H1804">
            <v>199.87931228240001</v>
          </cell>
          <cell r="L1804">
            <v>54.192653018784817</v>
          </cell>
          <cell r="M1804">
            <v>-0.63759548259241283</v>
          </cell>
          <cell r="N1804">
            <v>17.63240451740759</v>
          </cell>
          <cell r="O1804">
            <v>32.805170316766571</v>
          </cell>
          <cell r="P1804">
            <v>29.95460485492994</v>
          </cell>
          <cell r="Q1804">
            <v>0</v>
          </cell>
          <cell r="R1804">
            <v>134.58483270788889</v>
          </cell>
        </row>
        <row r="1805">
          <cell r="B1805">
            <v>37079</v>
          </cell>
          <cell r="C1805">
            <v>260.75458459399999</v>
          </cell>
          <cell r="D1805">
            <v>324.51549601639999</v>
          </cell>
          <cell r="E1805">
            <v>-35</v>
          </cell>
          <cell r="F1805">
            <v>359.51549601639999</v>
          </cell>
          <cell r="G1805">
            <v>281.60122830399996</v>
          </cell>
          <cell r="H1805">
            <v>201.12869108560002</v>
          </cell>
          <cell r="L1805">
            <v>54.453407603378814</v>
          </cell>
          <cell r="M1805">
            <v>-0.31307998657601283</v>
          </cell>
          <cell r="N1805">
            <v>17.991920013423989</v>
          </cell>
          <cell r="O1805">
            <v>33.086771545070569</v>
          </cell>
          <cell r="P1805">
            <v>30.15573354601554</v>
          </cell>
          <cell r="Q1805">
            <v>0</v>
          </cell>
          <cell r="R1805">
            <v>135.6878327078889</v>
          </cell>
        </row>
        <row r="1806">
          <cell r="B1806">
            <v>37080</v>
          </cell>
          <cell r="C1806">
            <v>456.7082918868</v>
          </cell>
          <cell r="D1806">
            <v>316.63944043600003</v>
          </cell>
          <cell r="E1806">
            <v>-35</v>
          </cell>
          <cell r="F1806">
            <v>351.63944043600003</v>
          </cell>
          <cell r="G1806">
            <v>277.99635425119988</v>
          </cell>
          <cell r="H1806">
            <v>230.65591342600001</v>
          </cell>
          <cell r="L1806">
            <v>54.910115895265612</v>
          </cell>
          <cell r="M1806">
            <v>3.5594538599871828E-3</v>
          </cell>
          <cell r="N1806">
            <v>18.343559453859989</v>
          </cell>
          <cell r="O1806">
            <v>33.36476789932177</v>
          </cell>
          <cell r="P1806">
            <v>30.386389459441538</v>
          </cell>
          <cell r="Q1806">
            <v>0</v>
          </cell>
          <cell r="R1806">
            <v>137.00483270788891</v>
          </cell>
        </row>
        <row r="1807">
          <cell r="B1807">
            <v>37081</v>
          </cell>
          <cell r="C1807">
            <v>287.00928631919999</v>
          </cell>
          <cell r="D1807">
            <v>289.00048378680003</v>
          </cell>
          <cell r="E1807">
            <v>-35</v>
          </cell>
          <cell r="F1807">
            <v>324.00048378680003</v>
          </cell>
          <cell r="G1807">
            <v>265.63218009599996</v>
          </cell>
          <cell r="H1807">
            <v>238.35804979800002</v>
          </cell>
          <cell r="L1807">
            <v>55.197125181584809</v>
          </cell>
          <cell r="M1807">
            <v>0.29255993764678723</v>
          </cell>
          <cell r="N1807">
            <v>18.667559937646789</v>
          </cell>
          <cell r="O1807">
            <v>33.630400079417768</v>
          </cell>
          <cell r="P1807">
            <v>30.624747509239537</v>
          </cell>
          <cell r="Q1807">
            <v>0</v>
          </cell>
          <cell r="R1807">
            <v>138.11983270788889</v>
          </cell>
        </row>
        <row r="1808">
          <cell r="B1808">
            <v>37082</v>
          </cell>
          <cell r="C1808">
            <v>122.1409754992</v>
          </cell>
          <cell r="D1808">
            <v>290.08659149639999</v>
          </cell>
          <cell r="E1808">
            <v>-35</v>
          </cell>
          <cell r="F1808">
            <v>325.08659149639999</v>
          </cell>
          <cell r="G1808">
            <v>230.95232569360002</v>
          </cell>
          <cell r="H1808">
            <v>231.82010731080001</v>
          </cell>
          <cell r="L1808">
            <v>55.319266157084009</v>
          </cell>
          <cell r="M1808">
            <v>0.58264652914318726</v>
          </cell>
          <cell r="N1808">
            <v>18.99264652914319</v>
          </cell>
          <cell r="O1808">
            <v>33.861352405111369</v>
          </cell>
          <cell r="P1808">
            <v>30.856567616550336</v>
          </cell>
          <cell r="Q1808">
            <v>0</v>
          </cell>
          <cell r="R1808">
            <v>139.02983270788891</v>
          </cell>
        </row>
        <row r="1809">
          <cell r="B1809">
            <v>37083</v>
          </cell>
          <cell r="C1809">
            <v>-100.47561125280001</v>
          </cell>
          <cell r="D1809">
            <v>318.64483539000003</v>
          </cell>
          <cell r="E1809">
            <v>-35</v>
          </cell>
          <cell r="F1809">
            <v>353.64483539000003</v>
          </cell>
          <cell r="G1809">
            <v>251.04310803719997</v>
          </cell>
          <cell r="H1809">
            <v>192.78766782560001</v>
          </cell>
          <cell r="L1809">
            <v>55.218790545831212</v>
          </cell>
          <cell r="M1809">
            <v>0.90129136453318726</v>
          </cell>
          <cell r="N1809">
            <v>19.34629136453319</v>
          </cell>
          <cell r="O1809">
            <v>34.11239551314857</v>
          </cell>
          <cell r="P1809">
            <v>31.049355284375935</v>
          </cell>
          <cell r="Q1809">
            <v>0</v>
          </cell>
          <cell r="R1809">
            <v>139.72683270788889</v>
          </cell>
        </row>
        <row r="1810">
          <cell r="B1810">
            <v>37084</v>
          </cell>
          <cell r="C1810">
            <v>71.825083697599993</v>
          </cell>
          <cell r="D1810">
            <v>318.34313880400003</v>
          </cell>
          <cell r="E1810">
            <v>-35</v>
          </cell>
          <cell r="F1810">
            <v>353.34313880400003</v>
          </cell>
          <cell r="G1810">
            <v>253.29114775279999</v>
          </cell>
          <cell r="H1810">
            <v>232.54062974560003</v>
          </cell>
          <cell r="L1810">
            <v>55.290615629528808</v>
          </cell>
          <cell r="M1810">
            <v>1.2196345033371874</v>
          </cell>
          <cell r="N1810">
            <v>19.69963450333719</v>
          </cell>
          <cell r="O1810">
            <v>34.365686660901368</v>
          </cell>
          <cell r="P1810">
            <v>31.281895914121534</v>
          </cell>
          <cell r="Q1810">
            <v>0</v>
          </cell>
          <cell r="R1810">
            <v>140.63783270788889</v>
          </cell>
        </row>
        <row r="1811">
          <cell r="B1811">
            <v>37085</v>
          </cell>
          <cell r="C1811">
            <v>371.16133758360002</v>
          </cell>
          <cell r="D1811">
            <v>321.16133985440001</v>
          </cell>
          <cell r="E1811">
            <v>-35</v>
          </cell>
          <cell r="F1811">
            <v>356.16133985440001</v>
          </cell>
          <cell r="G1811">
            <v>287.06790658519992</v>
          </cell>
          <cell r="H1811">
            <v>245.60941597680002</v>
          </cell>
          <cell r="L1811">
            <v>55.661776967112409</v>
          </cell>
          <cell r="M1811">
            <v>1.5407958431915874</v>
          </cell>
          <cell r="N1811">
            <v>20.055795843191589</v>
          </cell>
          <cell r="O1811">
            <v>34.652754567486568</v>
          </cell>
          <cell r="P1811">
            <v>31.527505330098336</v>
          </cell>
          <cell r="Q1811">
            <v>0</v>
          </cell>
          <cell r="R1811">
            <v>141.89783270788891</v>
          </cell>
        </row>
        <row r="1812">
          <cell r="B1812">
            <v>37086</v>
          </cell>
          <cell r="C1812">
            <v>580.05250435840003</v>
          </cell>
          <cell r="D1812">
            <v>312.38374388760002</v>
          </cell>
          <cell r="E1812">
            <v>-35</v>
          </cell>
          <cell r="F1812">
            <v>347.38374388760002</v>
          </cell>
          <cell r="G1812">
            <v>279.30863373239976</v>
          </cell>
          <cell r="H1812">
            <v>238.25511802160003</v>
          </cell>
          <cell r="L1812">
            <v>56.241829471470808</v>
          </cell>
          <cell r="M1812">
            <v>1.8531795870791874</v>
          </cell>
          <cell r="N1812">
            <v>20.40317958707919</v>
          </cell>
          <cell r="O1812">
            <v>34.932063201218966</v>
          </cell>
          <cell r="P1812">
            <v>31.765760448119934</v>
          </cell>
          <cell r="Q1812">
            <v>0</v>
          </cell>
          <cell r="R1812">
            <v>143.3428327078889</v>
          </cell>
        </row>
        <row r="1813">
          <cell r="B1813">
            <v>37087</v>
          </cell>
          <cell r="C1813">
            <v>543.79922283600001</v>
          </cell>
          <cell r="D1813">
            <v>319.93680665239998</v>
          </cell>
          <cell r="E1813">
            <v>-35</v>
          </cell>
          <cell r="F1813">
            <v>354.93680665239998</v>
          </cell>
          <cell r="G1813">
            <v>284.76600298640005</v>
          </cell>
          <cell r="H1813">
            <v>205.49796752520001</v>
          </cell>
          <cell r="L1813">
            <v>56.785628694306808</v>
          </cell>
          <cell r="M1813">
            <v>2.1731163937315872</v>
          </cell>
          <cell r="N1813">
            <v>20.758116393731591</v>
          </cell>
          <cell r="O1813">
            <v>35.216829204205368</v>
          </cell>
          <cell r="P1813">
            <v>31.971258415645135</v>
          </cell>
          <cell r="Q1813">
            <v>0</v>
          </cell>
          <cell r="R1813">
            <v>144.73183270788891</v>
          </cell>
        </row>
        <row r="1814">
          <cell r="B1814">
            <v>37088</v>
          </cell>
          <cell r="C1814">
            <v>417.85687035320007</v>
          </cell>
          <cell r="D1814">
            <v>324.06472582320004</v>
          </cell>
          <cell r="E1814">
            <v>-35</v>
          </cell>
          <cell r="F1814">
            <v>359.06472582320004</v>
          </cell>
          <cell r="G1814">
            <v>279.91854939159987</v>
          </cell>
          <cell r="H1814">
            <v>204.159854432</v>
          </cell>
          <cell r="L1814">
            <v>57.203485564660006</v>
          </cell>
          <cell r="M1814">
            <v>2.4971811195547873</v>
          </cell>
          <cell r="N1814">
            <v>21.11718111955479</v>
          </cell>
          <cell r="O1814">
            <v>35.496747753596971</v>
          </cell>
          <cell r="P1814">
            <v>32.175418270077138</v>
          </cell>
          <cell r="Q1814">
            <v>0</v>
          </cell>
          <cell r="R1814">
            <v>145.99283270788891</v>
          </cell>
        </row>
        <row r="1815">
          <cell r="B1815">
            <v>37089</v>
          </cell>
          <cell r="C1815">
            <v>58.621421345599998</v>
          </cell>
          <cell r="D1815">
            <v>343.703398886</v>
          </cell>
          <cell r="E1815">
            <v>-35</v>
          </cell>
          <cell r="F1815">
            <v>378.703398886</v>
          </cell>
          <cell r="G1815">
            <v>270.91761070479993</v>
          </cell>
          <cell r="H1815">
            <v>194.75756906360002</v>
          </cell>
          <cell r="L1815">
            <v>57.262106986005605</v>
          </cell>
          <cell r="M1815">
            <v>2.8408845184407872</v>
          </cell>
          <cell r="N1815">
            <v>21.495884518440789</v>
          </cell>
          <cell r="O1815">
            <v>35.76766536430177</v>
          </cell>
          <cell r="P1815">
            <v>32.370175839140735</v>
          </cell>
          <cell r="Q1815">
            <v>0</v>
          </cell>
          <cell r="R1815">
            <v>146.8958327078889</v>
          </cell>
        </row>
        <row r="1816">
          <cell r="B1816">
            <v>37090</v>
          </cell>
          <cell r="C1816">
            <v>122.63788752319999</v>
          </cell>
          <cell r="D1816">
            <v>331.63908481760001</v>
          </cell>
          <cell r="E1816">
            <v>-35</v>
          </cell>
          <cell r="F1816">
            <v>366.63908481760001</v>
          </cell>
          <cell r="G1816">
            <v>273.76577099480005</v>
          </cell>
          <cell r="H1816">
            <v>195.95725666440001</v>
          </cell>
          <cell r="L1816">
            <v>57.384744873528803</v>
          </cell>
          <cell r="M1816">
            <v>3.1725236032583872</v>
          </cell>
          <cell r="N1816">
            <v>21.862523603258389</v>
          </cell>
          <cell r="O1816">
            <v>36.04143113529657</v>
          </cell>
          <cell r="P1816">
            <v>32.566133095805135</v>
          </cell>
          <cell r="Q1816">
            <v>0</v>
          </cell>
          <cell r="R1816">
            <v>147.85483270788887</v>
          </cell>
        </row>
        <row r="1817">
          <cell r="B1817">
            <v>37091</v>
          </cell>
          <cell r="C1817">
            <v>60.751044305599997</v>
          </cell>
          <cell r="D1817">
            <v>323.76657860879999</v>
          </cell>
          <cell r="E1817">
            <v>-35</v>
          </cell>
          <cell r="F1817">
            <v>358.76657860879999</v>
          </cell>
          <cell r="G1817">
            <v>321.91462850599999</v>
          </cell>
          <cell r="H1817">
            <v>196.56774857960002</v>
          </cell>
          <cell r="L1817">
            <v>57.4454959178344</v>
          </cell>
          <cell r="M1817">
            <v>3.4962901818671872</v>
          </cell>
          <cell r="N1817">
            <v>22.22129018186719</v>
          </cell>
          <cell r="O1817">
            <v>36.36334576380257</v>
          </cell>
          <cell r="P1817">
            <v>32.762700844384739</v>
          </cell>
          <cell r="Q1817">
            <v>0</v>
          </cell>
          <cell r="R1817">
            <v>148.79283270788892</v>
          </cell>
        </row>
        <row r="1818">
          <cell r="B1818">
            <v>37092</v>
          </cell>
          <cell r="C1818">
            <v>254.22374085000001</v>
          </cell>
          <cell r="D1818">
            <v>326.56703280120001</v>
          </cell>
          <cell r="E1818">
            <v>-35</v>
          </cell>
          <cell r="F1818">
            <v>361.56703280120001</v>
          </cell>
          <cell r="G1818">
            <v>283.47075231399998</v>
          </cell>
          <cell r="H1818">
            <v>181.73847403480002</v>
          </cell>
          <cell r="L1818">
            <v>57.699719658684401</v>
          </cell>
          <cell r="M1818">
            <v>3.822857214668387</v>
          </cell>
          <cell r="N1818">
            <v>22.58285721466839</v>
          </cell>
          <cell r="O1818">
            <v>36.646816516116573</v>
          </cell>
          <cell r="P1818">
            <v>32.944439318419541</v>
          </cell>
          <cell r="Q1818">
            <v>0</v>
          </cell>
          <cell r="R1818">
            <v>149.87383270788891</v>
          </cell>
        </row>
        <row r="1819">
          <cell r="B1819">
            <v>37093</v>
          </cell>
          <cell r="C1819">
            <v>327.51826439000001</v>
          </cell>
          <cell r="D1819">
            <v>308.88051411840001</v>
          </cell>
          <cell r="E1819">
            <v>-35</v>
          </cell>
          <cell r="F1819">
            <v>343.88051411840001</v>
          </cell>
          <cell r="G1819">
            <v>301.06910842120004</v>
          </cell>
          <cell r="H1819">
            <v>192.53211307039999</v>
          </cell>
          <cell r="L1819">
            <v>58.027237923074402</v>
          </cell>
          <cell r="M1819">
            <v>4.1317377287867867</v>
          </cell>
          <cell r="N1819">
            <v>22.92673772878679</v>
          </cell>
          <cell r="O1819">
            <v>36.947885624537776</v>
          </cell>
          <cell r="P1819">
            <v>33.13697143148994</v>
          </cell>
          <cell r="Q1819">
            <v>0</v>
          </cell>
          <cell r="R1819">
            <v>151.0388327078889</v>
          </cell>
        </row>
        <row r="1820">
          <cell r="B1820">
            <v>37094</v>
          </cell>
          <cell r="C1820">
            <v>181.74202340639999</v>
          </cell>
          <cell r="D1820">
            <v>317.09021062920004</v>
          </cell>
          <cell r="E1820">
            <v>-35</v>
          </cell>
          <cell r="F1820">
            <v>352.09021062920004</v>
          </cell>
          <cell r="G1820">
            <v>319.56139967679985</v>
          </cell>
          <cell r="H1820">
            <v>184.60636628760003</v>
          </cell>
          <cell r="L1820">
            <v>58.208979946480802</v>
          </cell>
          <cell r="M1820">
            <v>4.4488279394159864</v>
          </cell>
          <cell r="N1820">
            <v>23.27882793941599</v>
          </cell>
          <cell r="O1820">
            <v>37.267447024214576</v>
          </cell>
          <cell r="P1820">
            <v>33.321577797777543</v>
          </cell>
          <cell r="Q1820">
            <v>0</v>
          </cell>
          <cell r="R1820">
            <v>152.07683270788891</v>
          </cell>
        </row>
        <row r="1821">
          <cell r="B1821">
            <v>37095</v>
          </cell>
          <cell r="C1821">
            <v>131.88045116960001</v>
          </cell>
          <cell r="D1821">
            <v>292.45757172520001</v>
          </cell>
          <cell r="E1821">
            <v>-35</v>
          </cell>
          <cell r="F1821">
            <v>327.45757172520001</v>
          </cell>
          <cell r="G1821">
            <v>330.99370950439993</v>
          </cell>
          <cell r="H1821">
            <v>178.66826760080002</v>
          </cell>
          <cell r="L1821">
            <v>58.340860397650403</v>
          </cell>
          <cell r="M1821">
            <v>4.7412855111411867</v>
          </cell>
          <cell r="N1821">
            <v>23.606285511141191</v>
          </cell>
          <cell r="O1821">
            <v>37.598440733718974</v>
          </cell>
          <cell r="P1821">
            <v>33.500246065378342</v>
          </cell>
          <cell r="Q1821">
            <v>0</v>
          </cell>
          <cell r="R1821">
            <v>153.04583270788891</v>
          </cell>
        </row>
        <row r="1822">
          <cell r="B1822">
            <v>37096</v>
          </cell>
          <cell r="C1822">
            <v>34.975507746399998</v>
          </cell>
          <cell r="D1822">
            <v>317.72909751720005</v>
          </cell>
          <cell r="E1822">
            <v>-35</v>
          </cell>
          <cell r="F1822">
            <v>352.72909751720005</v>
          </cell>
          <cell r="G1822">
            <v>361.3429590408</v>
          </cell>
          <cell r="H1822">
            <v>59.952435695600002</v>
          </cell>
          <cell r="L1822">
            <v>58.375835905396805</v>
          </cell>
          <cell r="M1822">
            <v>5.0590146086583871</v>
          </cell>
          <cell r="N1822">
            <v>23.959014608658393</v>
          </cell>
          <cell r="O1822">
            <v>37.959783692759771</v>
          </cell>
          <cell r="P1822">
            <v>33.560198501073941</v>
          </cell>
          <cell r="Q1822">
            <v>0</v>
          </cell>
          <cell r="R1822">
            <v>153.85483270788893</v>
          </cell>
        </row>
        <row r="1823">
          <cell r="B1823">
            <v>37097</v>
          </cell>
          <cell r="C1823">
            <v>-90.604808833199996</v>
          </cell>
          <cell r="D1823">
            <v>322.64142781160001</v>
          </cell>
          <cell r="E1823">
            <v>-35</v>
          </cell>
          <cell r="F1823">
            <v>357.64142781160001</v>
          </cell>
          <cell r="G1823">
            <v>311.39619961479991</v>
          </cell>
          <cell r="H1823">
            <v>180.56718140680002</v>
          </cell>
          <cell r="L1823">
            <v>58.285231096563606</v>
          </cell>
          <cell r="M1823">
            <v>5.3816560364699875</v>
          </cell>
          <cell r="N1823">
            <v>24.316656036469993</v>
          </cell>
          <cell r="O1823">
            <v>38.271179892374569</v>
          </cell>
          <cell r="P1823">
            <v>33.740765682480742</v>
          </cell>
          <cell r="Q1823">
            <v>0</v>
          </cell>
          <cell r="R1823">
            <v>154.61383270788892</v>
          </cell>
        </row>
        <row r="1824">
          <cell r="B1824">
            <v>37098</v>
          </cell>
          <cell r="C1824">
            <v>-41.044933182400008</v>
          </cell>
          <cell r="D1824">
            <v>330.464242818</v>
          </cell>
          <cell r="E1824">
            <v>-35</v>
          </cell>
          <cell r="F1824">
            <v>365.464242818</v>
          </cell>
          <cell r="G1824">
            <v>283.28737774360002</v>
          </cell>
          <cell r="H1824">
            <v>164.29331262080001</v>
          </cell>
          <cell r="L1824">
            <v>58.244186163381208</v>
          </cell>
          <cell r="M1824">
            <v>5.712120279287987</v>
          </cell>
          <cell r="N1824">
            <v>24.682120279287993</v>
          </cell>
          <cell r="O1824">
            <v>38.554467270118167</v>
          </cell>
          <cell r="P1824">
            <v>33.905058995101541</v>
          </cell>
          <cell r="Q1824">
            <v>0</v>
          </cell>
          <cell r="R1824">
            <v>155.38583270788891</v>
          </cell>
        </row>
        <row r="1825">
          <cell r="B1825">
            <v>37099</v>
          </cell>
          <cell r="C1825">
            <v>38.649107352400002</v>
          </cell>
          <cell r="D1825">
            <v>307.13422329120004</v>
          </cell>
          <cell r="E1825">
            <v>-35</v>
          </cell>
          <cell r="F1825">
            <v>342.13422329120004</v>
          </cell>
          <cell r="G1825">
            <v>259.72991484799991</v>
          </cell>
          <cell r="H1825">
            <v>139.4867545084</v>
          </cell>
          <cell r="L1825">
            <v>58.282835270733607</v>
          </cell>
          <cell r="M1825">
            <v>6.0192545025791873</v>
          </cell>
          <cell r="N1825">
            <v>25.024254502579193</v>
          </cell>
          <cell r="O1825">
            <v>38.814197184966169</v>
          </cell>
          <cell r="P1825">
            <v>34.044545749609938</v>
          </cell>
          <cell r="Q1825">
            <v>0</v>
          </cell>
          <cell r="R1825">
            <v>156.16583270788891</v>
          </cell>
        </row>
        <row r="1826">
          <cell r="B1826">
            <v>37100</v>
          </cell>
          <cell r="C1826">
            <v>-153.4286861532</v>
          </cell>
          <cell r="D1826">
            <v>237.76885411239999</v>
          </cell>
          <cell r="E1826">
            <v>-35</v>
          </cell>
          <cell r="F1826">
            <v>272.76885411239999</v>
          </cell>
          <cell r="G1826">
            <v>212.8095448528</v>
          </cell>
          <cell r="H1826">
            <v>6.8502871880000002</v>
          </cell>
          <cell r="L1826">
            <v>58.129406584580408</v>
          </cell>
          <cell r="M1826">
            <v>6.2570233566915876</v>
          </cell>
          <cell r="N1826">
            <v>25.297023356691593</v>
          </cell>
          <cell r="O1826">
            <v>39.027006729818972</v>
          </cell>
          <cell r="P1826">
            <v>34.051396036797939</v>
          </cell>
          <cell r="Q1826">
            <v>0</v>
          </cell>
          <cell r="R1826">
            <v>156.50483270788891</v>
          </cell>
        </row>
        <row r="1827">
          <cell r="B1827">
            <v>37101</v>
          </cell>
          <cell r="C1827">
            <v>-145.02732357600001</v>
          </cell>
          <cell r="D1827">
            <v>299.03810667160002</v>
          </cell>
          <cell r="E1827">
            <v>-35</v>
          </cell>
          <cell r="F1827">
            <v>334.03810667160002</v>
          </cell>
          <cell r="G1827">
            <v>270.95543151920003</v>
          </cell>
          <cell r="H1827">
            <v>102.03378538519999</v>
          </cell>
          <cell r="L1827">
            <v>57.984379261004406</v>
          </cell>
          <cell r="M1827">
            <v>6.5560614633631875</v>
          </cell>
          <cell r="N1827">
            <v>25.631061463363192</v>
          </cell>
          <cell r="O1827">
            <v>39.29796216133817</v>
          </cell>
          <cell r="P1827">
            <v>34.153429822183142</v>
          </cell>
          <cell r="Q1827">
            <v>0</v>
          </cell>
          <cell r="R1827">
            <v>157.06683270788892</v>
          </cell>
        </row>
        <row r="1828">
          <cell r="B1828">
            <v>37102</v>
          </cell>
          <cell r="C1828">
            <v>-205.01880235920001</v>
          </cell>
          <cell r="D1828">
            <v>302.87852674279998</v>
          </cell>
          <cell r="E1828">
            <v>-35</v>
          </cell>
          <cell r="F1828">
            <v>337.87852674279998</v>
          </cell>
          <cell r="G1828">
            <v>263.51353361960003</v>
          </cell>
          <cell r="H1828">
            <v>133.62674199680001</v>
          </cell>
          <cell r="L1828">
            <v>57.779360458645208</v>
          </cell>
          <cell r="M1828">
            <v>6.8589399901059878</v>
          </cell>
          <cell r="N1828">
            <v>25.968939990105991</v>
          </cell>
          <cell r="O1828">
            <v>39.561475694957771</v>
          </cell>
          <cell r="P1828">
            <v>34.287056564179942</v>
          </cell>
          <cell r="Q1828">
            <v>0</v>
          </cell>
          <cell r="R1828">
            <v>157.59683270788892</v>
          </cell>
        </row>
        <row r="1829">
          <cell r="B1829">
            <v>37103</v>
          </cell>
          <cell r="C1829">
            <v>-132.711004124</v>
          </cell>
          <cell r="D1829">
            <v>257.11292933239997</v>
          </cell>
          <cell r="E1829">
            <v>-35</v>
          </cell>
          <cell r="F1829">
            <v>292.11292933239997</v>
          </cell>
          <cell r="G1829">
            <v>338.86087916640003</v>
          </cell>
          <cell r="H1829">
            <v>195.7371956252</v>
          </cell>
          <cell r="L1829">
            <v>57.64664945452121</v>
          </cell>
          <cell r="M1829">
            <v>7.1160529194383875</v>
          </cell>
          <cell r="N1829">
            <v>26.261052919438391</v>
          </cell>
          <cell r="O1829">
            <v>39.900336574124168</v>
          </cell>
          <cell r="P1829">
            <v>34.482793759805141</v>
          </cell>
          <cell r="Q1829">
            <v>0</v>
          </cell>
          <cell r="R1829">
            <v>158.29083270788891</v>
          </cell>
        </row>
        <row r="1830">
          <cell r="B1830">
            <v>37104</v>
          </cell>
          <cell r="C1830">
            <v>-32.313479046399998</v>
          </cell>
          <cell r="D1830">
            <v>245.00247343320001</v>
          </cell>
          <cell r="E1830">
            <v>-35</v>
          </cell>
          <cell r="F1830">
            <v>280.00247343320001</v>
          </cell>
          <cell r="G1830">
            <v>301.60922940119997</v>
          </cell>
          <cell r="H1830">
            <v>122.701776212</v>
          </cell>
          <cell r="L1830">
            <v>57.614335975474809</v>
          </cell>
          <cell r="M1830">
            <v>7.3610553928715872</v>
          </cell>
          <cell r="N1830">
            <v>26.541055392871591</v>
          </cell>
          <cell r="O1830">
            <v>40.201945803525369</v>
          </cell>
          <cell r="P1830">
            <v>34.605495536017138</v>
          </cell>
          <cell r="Q1830">
            <v>0</v>
          </cell>
          <cell r="R1830">
            <v>158.96283270788891</v>
          </cell>
        </row>
        <row r="1831">
          <cell r="B1831">
            <v>37105</v>
          </cell>
          <cell r="C1831">
            <v>69.819688743599997</v>
          </cell>
          <cell r="D1831">
            <v>292.83735448639999</v>
          </cell>
          <cell r="E1831">
            <v>-35</v>
          </cell>
          <cell r="F1831">
            <v>327.83735448639999</v>
          </cell>
          <cell r="G1831">
            <v>270.11850241239995</v>
          </cell>
          <cell r="H1831">
            <v>174.22445435760002</v>
          </cell>
          <cell r="L1831">
            <v>57.684155664218409</v>
          </cell>
          <cell r="M1831">
            <v>7.653892747357987</v>
          </cell>
          <cell r="N1831">
            <v>26.868892747357993</v>
          </cell>
          <cell r="O1831">
            <v>40.472064305937771</v>
          </cell>
          <cell r="P1831">
            <v>34.779719990374737</v>
          </cell>
          <cell r="Q1831">
            <v>0</v>
          </cell>
          <cell r="R1831">
            <v>159.80483270788889</v>
          </cell>
        </row>
        <row r="1832">
          <cell r="B1832">
            <v>37106</v>
          </cell>
          <cell r="C1832">
            <v>-105.10754119080001</v>
          </cell>
          <cell r="D1832">
            <v>254.17050027600001</v>
          </cell>
          <cell r="E1832">
            <v>-35</v>
          </cell>
          <cell r="F1832">
            <v>289.17050027599998</v>
          </cell>
          <cell r="G1832">
            <v>261.14703009519997</v>
          </cell>
          <cell r="H1832">
            <v>183.79001081960001</v>
          </cell>
          <cell r="L1832">
            <v>57.579048123027611</v>
          </cell>
          <cell r="M1832">
            <v>7.9080632476339874</v>
          </cell>
          <cell r="N1832">
            <v>27.158063247633994</v>
          </cell>
          <cell r="O1832">
            <v>40.733211336032973</v>
          </cell>
          <cell r="P1832">
            <v>34.963510001194336</v>
          </cell>
          <cell r="Q1832">
            <v>0</v>
          </cell>
          <cell r="R1832">
            <v>160.43383270788894</v>
          </cell>
        </row>
        <row r="1833">
          <cell r="B1833">
            <v>37107</v>
          </cell>
          <cell r="C1833">
            <v>-234.26917371480002</v>
          </cell>
          <cell r="D1833">
            <v>196.36188502680002</v>
          </cell>
          <cell r="E1833">
            <v>-35</v>
          </cell>
          <cell r="F1833">
            <v>231.36188502680002</v>
          </cell>
          <cell r="G1833">
            <v>283.278914934</v>
          </cell>
          <cell r="H1833">
            <v>154.62837375399999</v>
          </cell>
          <cell r="L1833">
            <v>57.344778949312811</v>
          </cell>
          <cell r="M1833">
            <v>8.1044251326607881</v>
          </cell>
          <cell r="N1833">
            <v>27.389425132660794</v>
          </cell>
          <cell r="O1833">
            <v>41.016490250966974</v>
          </cell>
          <cell r="P1833">
            <v>35.118138374948337</v>
          </cell>
          <cell r="Q1833">
            <v>0</v>
          </cell>
          <cell r="R1833">
            <v>160.86883270788891</v>
          </cell>
        </row>
        <row r="1834">
          <cell r="B1834">
            <v>37108</v>
          </cell>
          <cell r="C1834">
            <v>-91.658972198400008</v>
          </cell>
          <cell r="D1834">
            <v>287.27548918920002</v>
          </cell>
          <cell r="E1834">
            <v>-35</v>
          </cell>
          <cell r="F1834">
            <v>322.27548918920002</v>
          </cell>
          <cell r="G1834">
            <v>296.96615620760002</v>
          </cell>
          <cell r="H1834">
            <v>183.41732680160001</v>
          </cell>
          <cell r="L1834">
            <v>57.253119977114409</v>
          </cell>
          <cell r="M1834">
            <v>8.3917006218499886</v>
          </cell>
          <cell r="N1834">
            <v>27.711700621849992</v>
          </cell>
          <cell r="O1834">
            <v>41.313456407174577</v>
          </cell>
          <cell r="P1834">
            <v>35.30155570174994</v>
          </cell>
          <cell r="Q1834">
            <v>0</v>
          </cell>
          <cell r="R1834">
            <v>161.57983270788893</v>
          </cell>
        </row>
        <row r="1835">
          <cell r="B1835">
            <v>37109</v>
          </cell>
          <cell r="C1835">
            <v>-19.241143443600002</v>
          </cell>
          <cell r="D1835">
            <v>200.47915608280002</v>
          </cell>
          <cell r="E1835">
            <v>-35</v>
          </cell>
          <cell r="F1835">
            <v>235.47915608280002</v>
          </cell>
          <cell r="G1835">
            <v>298.0609944176</v>
          </cell>
          <cell r="H1835">
            <v>175.70099294319999</v>
          </cell>
          <cell r="L1835">
            <v>57.233878833670808</v>
          </cell>
          <cell r="M1835">
            <v>8.5921797779327882</v>
          </cell>
          <cell r="N1835">
            <v>27.947179777932792</v>
          </cell>
          <cell r="O1835">
            <v>41.611517401592174</v>
          </cell>
          <cell r="P1835">
            <v>35.477256694693139</v>
          </cell>
          <cell r="Q1835">
            <v>0</v>
          </cell>
          <cell r="R1835">
            <v>162.2698327078889</v>
          </cell>
        </row>
        <row r="1836">
          <cell r="B1836">
            <v>37110</v>
          </cell>
          <cell r="C1836">
            <v>174.98756925160001</v>
          </cell>
          <cell r="D1836">
            <v>235.28429399239999</v>
          </cell>
          <cell r="E1836">
            <v>-35</v>
          </cell>
          <cell r="F1836">
            <v>270.28429399239997</v>
          </cell>
          <cell r="G1836">
            <v>267.81112955679998</v>
          </cell>
          <cell r="H1836">
            <v>186.91700719920001</v>
          </cell>
          <cell r="L1836">
            <v>57.408866402922406</v>
          </cell>
          <cell r="M1836">
            <v>8.8274640719251884</v>
          </cell>
          <cell r="N1836">
            <v>28.217464071925193</v>
          </cell>
          <cell r="O1836">
            <v>41.879328531148971</v>
          </cell>
          <cell r="P1836">
            <v>35.664173701892338</v>
          </cell>
          <cell r="Q1836">
            <v>0</v>
          </cell>
          <cell r="R1836">
            <v>163.16983270788893</v>
          </cell>
        </row>
        <row r="1837">
          <cell r="B1837">
            <v>37111</v>
          </cell>
          <cell r="C1837">
            <v>162.27372018040001</v>
          </cell>
          <cell r="D1837">
            <v>271.4630387112</v>
          </cell>
          <cell r="E1837">
            <v>-35</v>
          </cell>
          <cell r="F1837">
            <v>306.4630387112</v>
          </cell>
          <cell r="G1837">
            <v>300.26509577399997</v>
          </cell>
          <cell r="H1837">
            <v>197.99814533439999</v>
          </cell>
          <cell r="L1837">
            <v>57.571140123102808</v>
          </cell>
          <cell r="M1837">
            <v>9.0989271106363887</v>
          </cell>
          <cell r="N1837">
            <v>28.523927110636393</v>
          </cell>
          <cell r="O1837">
            <v>42.179593626922973</v>
          </cell>
          <cell r="P1837">
            <v>35.86217184722674</v>
          </cell>
          <cell r="Q1837">
            <v>0</v>
          </cell>
          <cell r="R1837">
            <v>164.13683270788891</v>
          </cell>
        </row>
        <row r="1838">
          <cell r="B1838">
            <v>37112</v>
          </cell>
          <cell r="C1838">
            <v>248.34953085200002</v>
          </cell>
          <cell r="D1838">
            <v>285.66762385440001</v>
          </cell>
          <cell r="E1838">
            <v>-35</v>
          </cell>
          <cell r="F1838">
            <v>320.66762385440001</v>
          </cell>
          <cell r="G1838">
            <v>240.87126186119988</v>
          </cell>
          <cell r="H1838">
            <v>194.11158343239998</v>
          </cell>
          <cell r="L1838">
            <v>57.819489653954811</v>
          </cell>
          <cell r="M1838">
            <v>9.3845947344907881</v>
          </cell>
          <cell r="N1838">
            <v>28.844594734490794</v>
          </cell>
          <cell r="O1838">
            <v>42.420464888784174</v>
          </cell>
          <cell r="P1838">
            <v>36.056283430659143</v>
          </cell>
          <cell r="Q1838">
            <v>0</v>
          </cell>
          <cell r="R1838">
            <v>165.1408327078889</v>
          </cell>
        </row>
        <row r="1839">
          <cell r="B1839">
            <v>37113</v>
          </cell>
          <cell r="C1839">
            <v>310.04825737479996</v>
          </cell>
          <cell r="D1839">
            <v>264.04130269560005</v>
          </cell>
          <cell r="E1839">
            <v>-35</v>
          </cell>
          <cell r="F1839">
            <v>299.04130269560005</v>
          </cell>
          <cell r="G1839">
            <v>292.49453333079998</v>
          </cell>
          <cell r="H1839">
            <v>193.41590659880001</v>
          </cell>
          <cell r="L1839">
            <v>58.129537911329614</v>
          </cell>
          <cell r="M1839">
            <v>9.6486360371863888</v>
          </cell>
          <cell r="N1839">
            <v>29.143636037186393</v>
          </cell>
          <cell r="O1839">
            <v>42.712959422114977</v>
          </cell>
          <cell r="P1839">
            <v>36.249699337257944</v>
          </cell>
          <cell r="Q1839">
            <v>0</v>
          </cell>
          <cell r="R1839">
            <v>166.2358327078889</v>
          </cell>
        </row>
        <row r="1840">
          <cell r="B1840">
            <v>37114</v>
          </cell>
          <cell r="C1840">
            <v>255.67188446280002</v>
          </cell>
          <cell r="D1840">
            <v>253.460625956</v>
          </cell>
          <cell r="E1840">
            <v>-35</v>
          </cell>
          <cell r="F1840">
            <v>288.460625956</v>
          </cell>
          <cell r="G1840">
            <v>286.39678041239995</v>
          </cell>
          <cell r="H1840">
            <v>187.47070916880003</v>
          </cell>
          <cell r="L1840">
            <v>58.385209795792413</v>
          </cell>
          <cell r="M1840">
            <v>9.9020966631423892</v>
          </cell>
          <cell r="N1840">
            <v>29.432096663142392</v>
          </cell>
          <cell r="O1840">
            <v>42.99935620252738</v>
          </cell>
          <cell r="P1840">
            <v>36.437170046426743</v>
          </cell>
          <cell r="Q1840">
            <v>0</v>
          </cell>
          <cell r="R1840">
            <v>167.25383270788893</v>
          </cell>
        </row>
        <row r="1841">
          <cell r="B1841">
            <v>37115</v>
          </cell>
          <cell r="C1841">
            <v>179.6833878784</v>
          </cell>
          <cell r="D1841">
            <v>236.47688285000001</v>
          </cell>
          <cell r="E1841">
            <v>-35</v>
          </cell>
          <cell r="F1841">
            <v>271.47688285000004</v>
          </cell>
          <cell r="G1841">
            <v>271.99725887599999</v>
          </cell>
          <cell r="H1841">
            <v>186.84247039560003</v>
          </cell>
          <cell r="L1841">
            <v>58.564893183670812</v>
          </cell>
          <cell r="M1841">
            <v>10.13857354599239</v>
          </cell>
          <cell r="N1841">
            <v>29.703573545992391</v>
          </cell>
          <cell r="O1841">
            <v>43.271353461403379</v>
          </cell>
          <cell r="P1841">
            <v>36.62401251682234</v>
          </cell>
          <cell r="Q1841">
            <v>0</v>
          </cell>
          <cell r="R1841">
            <v>168.16383270788893</v>
          </cell>
        </row>
        <row r="1842">
          <cell r="B1842">
            <v>37116</v>
          </cell>
          <cell r="C1842">
            <v>228.79604270760001</v>
          </cell>
          <cell r="D1842">
            <v>227.18107862960002</v>
          </cell>
          <cell r="E1842">
            <v>-35</v>
          </cell>
          <cell r="F1842">
            <v>262.18107862960005</v>
          </cell>
          <cell r="G1842">
            <v>261.63948358119995</v>
          </cell>
          <cell r="H1842">
            <v>177.38339508160001</v>
          </cell>
          <cell r="L1842">
            <v>58.793689226378412</v>
          </cell>
          <cell r="M1842">
            <v>10.36575462462199</v>
          </cell>
          <cell r="N1842">
            <v>29.96575462462199</v>
          </cell>
          <cell r="O1842">
            <v>43.532992944984578</v>
          </cell>
          <cell r="P1842">
            <v>36.801395911903938</v>
          </cell>
          <cell r="Q1842">
            <v>0</v>
          </cell>
          <cell r="R1842">
            <v>169.09383270788891</v>
          </cell>
        </row>
        <row r="1843">
          <cell r="B1843">
            <v>37117</v>
          </cell>
          <cell r="C1843">
            <v>78.7747532904</v>
          </cell>
          <cell r="D1843">
            <v>225.90685422519999</v>
          </cell>
          <cell r="E1843">
            <v>-35</v>
          </cell>
          <cell r="F1843">
            <v>260.90685422519999</v>
          </cell>
          <cell r="G1843">
            <v>242.12637988279999</v>
          </cell>
          <cell r="H1843">
            <v>185.19201260160003</v>
          </cell>
          <cell r="L1843">
            <v>58.872463979668815</v>
          </cell>
          <cell r="M1843">
            <v>10.59166147884719</v>
          </cell>
          <cell r="N1843">
            <v>30.226661478847191</v>
          </cell>
          <cell r="O1843">
            <v>43.775119324867376</v>
          </cell>
          <cell r="P1843">
            <v>36.986587924505535</v>
          </cell>
          <cell r="Q1843">
            <v>0</v>
          </cell>
          <cell r="R1843">
            <v>169.8608327078889</v>
          </cell>
        </row>
        <row r="1844">
          <cell r="B1844">
            <v>37118</v>
          </cell>
          <cell r="C1844">
            <v>39.476110935200005</v>
          </cell>
          <cell r="D1844">
            <v>206.55922963360001</v>
          </cell>
          <cell r="E1844">
            <v>-35</v>
          </cell>
          <cell r="F1844">
            <v>241.55922963360001</v>
          </cell>
          <cell r="G1844">
            <v>254.47151287479997</v>
          </cell>
          <cell r="H1844">
            <v>69.493146556400006</v>
          </cell>
          <cell r="L1844">
            <v>58.911940090604013</v>
          </cell>
          <cell r="M1844">
            <v>10.798220708480789</v>
          </cell>
          <cell r="N1844">
            <v>30.468220708480793</v>
          </cell>
          <cell r="O1844">
            <v>44.029590837742177</v>
          </cell>
          <cell r="P1844">
            <v>37.056081071061932</v>
          </cell>
          <cell r="Q1844">
            <v>0</v>
          </cell>
          <cell r="R1844">
            <v>170.46583270788889</v>
          </cell>
        </row>
        <row r="1845">
          <cell r="B1845">
            <v>37119</v>
          </cell>
          <cell r="C1845">
            <v>-40.707742880400005</v>
          </cell>
          <cell r="D1845">
            <v>236.16098877760001</v>
          </cell>
          <cell r="E1845">
            <v>-35</v>
          </cell>
          <cell r="F1845">
            <v>271.16098877759998</v>
          </cell>
          <cell r="G1845">
            <v>242.94293782200003</v>
          </cell>
          <cell r="H1845">
            <v>62.603816280800004</v>
          </cell>
          <cell r="L1845">
            <v>58.871232347723613</v>
          </cell>
          <cell r="M1845">
            <v>11.034381697258389</v>
          </cell>
          <cell r="N1845">
            <v>30.739381697258391</v>
          </cell>
          <cell r="O1845">
            <v>44.272533775564177</v>
          </cell>
          <cell r="P1845">
            <v>37.118684887342731</v>
          </cell>
          <cell r="Q1845">
            <v>0</v>
          </cell>
          <cell r="R1845">
            <v>171.00183270788892</v>
          </cell>
        </row>
        <row r="1846">
          <cell r="B1846">
            <v>37120</v>
          </cell>
          <cell r="C1846">
            <v>206.99580234039999</v>
          </cell>
          <cell r="D1846">
            <v>214.25781663400002</v>
          </cell>
          <cell r="E1846">
            <v>-35</v>
          </cell>
          <cell r="F1846">
            <v>249.25781663400002</v>
          </cell>
          <cell r="G1846">
            <v>275.04602728719988</v>
          </cell>
          <cell r="H1846">
            <v>182.7003537384</v>
          </cell>
          <cell r="L1846">
            <v>59.078228150064014</v>
          </cell>
          <cell r="M1846">
            <v>11.248639513892389</v>
          </cell>
          <cell r="N1846">
            <v>30.988639513892391</v>
          </cell>
          <cell r="O1846">
            <v>44.547579802851381</v>
          </cell>
          <cell r="P1846">
            <v>37.301385241081128</v>
          </cell>
          <cell r="Q1846">
            <v>0</v>
          </cell>
          <cell r="R1846">
            <v>171.91583270788891</v>
          </cell>
        </row>
        <row r="1847">
          <cell r="B1847">
            <v>37121</v>
          </cell>
          <cell r="C1847">
            <v>221.49853469800001</v>
          </cell>
          <cell r="D1847">
            <v>195.9927503804</v>
          </cell>
          <cell r="E1847">
            <v>-35</v>
          </cell>
          <cell r="F1847">
            <v>230.9927503804</v>
          </cell>
          <cell r="G1847">
            <v>280.10636660439991</v>
          </cell>
          <cell r="H1847">
            <v>186.40234831719999</v>
          </cell>
          <cell r="L1847">
            <v>59.299726684762014</v>
          </cell>
          <cell r="M1847">
            <v>11.444632264272789</v>
          </cell>
          <cell r="N1847">
            <v>31.219632264272789</v>
          </cell>
          <cell r="O1847">
            <v>44.827686169455781</v>
          </cell>
          <cell r="P1847">
            <v>37.48778758939833</v>
          </cell>
          <cell r="Q1847">
            <v>0</v>
          </cell>
          <cell r="R1847">
            <v>172.83483270788889</v>
          </cell>
        </row>
        <row r="1848">
          <cell r="B1848">
            <v>37122</v>
          </cell>
          <cell r="C1848">
            <v>191.49214719160003</v>
          </cell>
          <cell r="D1848">
            <v>197.09660494800002</v>
          </cell>
          <cell r="E1848">
            <v>-35</v>
          </cell>
          <cell r="F1848">
            <v>232.09660494800002</v>
          </cell>
          <cell r="G1848">
            <v>315.33437487519996</v>
          </cell>
          <cell r="H1848">
            <v>141.0768729852</v>
          </cell>
          <cell r="L1848">
            <v>59.491218831953617</v>
          </cell>
          <cell r="M1848">
            <v>11.641728869220788</v>
          </cell>
          <cell r="N1848">
            <v>31.451728869220791</v>
          </cell>
          <cell r="O1848">
            <v>45.14302054433098</v>
          </cell>
          <cell r="P1848">
            <v>37.628864462383532</v>
          </cell>
          <cell r="Q1848">
            <v>0</v>
          </cell>
          <cell r="R1848">
            <v>173.71483270788895</v>
          </cell>
        </row>
        <row r="1849">
          <cell r="B1849">
            <v>37123</v>
          </cell>
          <cell r="C1849">
            <v>195.29707354680002</v>
          </cell>
          <cell r="D1849">
            <v>234.58506778720002</v>
          </cell>
          <cell r="E1849">
            <v>-35</v>
          </cell>
          <cell r="F1849">
            <v>269.58506778720005</v>
          </cell>
          <cell r="G1849">
            <v>271.69953704119996</v>
          </cell>
          <cell r="H1849">
            <v>161.4183216248</v>
          </cell>
          <cell r="L1849">
            <v>59.686515905500414</v>
          </cell>
          <cell r="M1849">
            <v>11.876313937007989</v>
          </cell>
          <cell r="N1849">
            <v>31.721313937007992</v>
          </cell>
          <cell r="O1849">
            <v>45.414720081372181</v>
          </cell>
          <cell r="P1849">
            <v>37.790282784008333</v>
          </cell>
          <cell r="Q1849">
            <v>0</v>
          </cell>
          <cell r="R1849">
            <v>174.61283270788891</v>
          </cell>
        </row>
        <row r="1850">
          <cell r="B1850">
            <v>37124</v>
          </cell>
          <cell r="C1850">
            <v>286.505275552</v>
          </cell>
          <cell r="D1850">
            <v>239.24539269800002</v>
          </cell>
          <cell r="E1850">
            <v>-35</v>
          </cell>
          <cell r="F1850">
            <v>274.24539269800005</v>
          </cell>
          <cell r="G1850">
            <v>275.224351168</v>
          </cell>
          <cell r="H1850">
            <v>154.02498058200001</v>
          </cell>
          <cell r="L1850">
            <v>59.973021181052417</v>
          </cell>
          <cell r="M1850">
            <v>12.11555932970599</v>
          </cell>
          <cell r="N1850">
            <v>31.995559329705991</v>
          </cell>
          <cell r="O1850">
            <v>45.68994443254018</v>
          </cell>
          <cell r="P1850">
            <v>37.944307764590334</v>
          </cell>
          <cell r="Q1850">
            <v>0</v>
          </cell>
          <cell r="R1850">
            <v>175.60283270788892</v>
          </cell>
        </row>
        <row r="1851">
          <cell r="B1851">
            <v>37125</v>
          </cell>
          <cell r="C1851">
            <v>247.44444109400001</v>
          </cell>
          <cell r="D1851">
            <v>243.983803784</v>
          </cell>
          <cell r="E1851">
            <v>-35</v>
          </cell>
          <cell r="F1851">
            <v>278.98380378399997</v>
          </cell>
          <cell r="G1851">
            <v>240.04318915240009</v>
          </cell>
          <cell r="H1851">
            <v>142.52856596960001</v>
          </cell>
          <cell r="L1851">
            <v>60.220465622146413</v>
          </cell>
          <cell r="M1851">
            <v>12.359543133489989</v>
          </cell>
          <cell r="N1851">
            <v>32.274543133489992</v>
          </cell>
          <cell r="O1851">
            <v>45.929987621692582</v>
          </cell>
          <cell r="P1851">
            <v>38.086836330559933</v>
          </cell>
          <cell r="Q1851">
            <v>0</v>
          </cell>
          <cell r="R1851">
            <v>176.51183270788891</v>
          </cell>
        </row>
        <row r="1852">
          <cell r="B1852">
            <v>37126</v>
          </cell>
          <cell r="C1852">
            <v>55.984238246800004</v>
          </cell>
          <cell r="D1852">
            <v>243.98735315560003</v>
          </cell>
          <cell r="E1852">
            <v>-35</v>
          </cell>
          <cell r="F1852">
            <v>278.98735315560003</v>
          </cell>
          <cell r="G1852">
            <v>239.72160745639994</v>
          </cell>
          <cell r="H1852">
            <v>144.3068011412</v>
          </cell>
          <cell r="L1852">
            <v>60.276449860393214</v>
          </cell>
          <cell r="M1852">
            <v>12.603530486645589</v>
          </cell>
          <cell r="N1852">
            <v>32.553530486645592</v>
          </cell>
          <cell r="O1852">
            <v>46.169709229148985</v>
          </cell>
          <cell r="P1852">
            <v>38.231143131701131</v>
          </cell>
          <cell r="Q1852">
            <v>0</v>
          </cell>
          <cell r="R1852">
            <v>177.23083270788891</v>
          </cell>
        </row>
        <row r="1853">
          <cell r="B1853">
            <v>37127</v>
          </cell>
          <cell r="C1853">
            <v>40.572866759599997</v>
          </cell>
          <cell r="D1853">
            <v>224.4409637544</v>
          </cell>
          <cell r="E1853">
            <v>-35</v>
          </cell>
          <cell r="F1853">
            <v>259.4409637544</v>
          </cell>
          <cell r="G1853">
            <v>211.32485656439997</v>
          </cell>
          <cell r="H1853">
            <v>132.6613129216</v>
          </cell>
          <cell r="L1853">
            <v>60.317022727152811</v>
          </cell>
          <cell r="M1853">
            <v>12.827971450399989</v>
          </cell>
          <cell r="N1853">
            <v>32.812971450399992</v>
          </cell>
          <cell r="O1853">
            <v>46.381034085713388</v>
          </cell>
          <cell r="P1853">
            <v>38.36380444462273</v>
          </cell>
          <cell r="Q1853">
            <v>0</v>
          </cell>
          <cell r="R1853">
            <v>177.87483270788891</v>
          </cell>
        </row>
        <row r="1854">
          <cell r="B1854">
            <v>37128</v>
          </cell>
          <cell r="C1854">
            <v>114.35010483719999</v>
          </cell>
          <cell r="D1854">
            <v>232.79618450080002</v>
          </cell>
          <cell r="E1854">
            <v>-35</v>
          </cell>
          <cell r="F1854">
            <v>267.7961845008</v>
          </cell>
          <cell r="G1854">
            <v>289.88764919440001</v>
          </cell>
          <cell r="H1854">
            <v>143.96606146760001</v>
          </cell>
          <cell r="L1854">
            <v>60.431372831990011</v>
          </cell>
          <cell r="M1854">
            <v>13.06076763490079</v>
          </cell>
          <cell r="N1854">
            <v>33.080767634900795</v>
          </cell>
          <cell r="O1854">
            <v>46.670921734907786</v>
          </cell>
          <cell r="P1854">
            <v>38.507770506090331</v>
          </cell>
          <cell r="Q1854">
            <v>0</v>
          </cell>
          <cell r="R1854">
            <v>178.69083270788892</v>
          </cell>
        </row>
        <row r="1855">
          <cell r="B1855">
            <v>37129</v>
          </cell>
          <cell r="C1855">
            <v>112.1636919316</v>
          </cell>
          <cell r="D1855">
            <v>213.15041269480002</v>
          </cell>
          <cell r="E1855">
            <v>-35</v>
          </cell>
          <cell r="F1855">
            <v>248.15041269480002</v>
          </cell>
          <cell r="G1855">
            <v>214.05872799719998</v>
          </cell>
          <cell r="H1855">
            <v>145.6271673764</v>
          </cell>
          <cell r="L1855">
            <v>60.54353652392161</v>
          </cell>
          <cell r="M1855">
            <v>13.27391804759559</v>
          </cell>
          <cell r="N1855">
            <v>33.328918047595593</v>
          </cell>
          <cell r="O1855">
            <v>46.884980462904984</v>
          </cell>
          <cell r="P1855">
            <v>38.653397673466728</v>
          </cell>
          <cell r="Q1855">
            <v>0</v>
          </cell>
          <cell r="R1855">
            <v>179.41083270788891</v>
          </cell>
        </row>
        <row r="1856">
          <cell r="B1856">
            <v>37130</v>
          </cell>
          <cell r="C1856">
            <v>-2.0692836427999999</v>
          </cell>
          <cell r="D1856">
            <v>218.64838930319999</v>
          </cell>
          <cell r="E1856">
            <v>-35</v>
          </cell>
          <cell r="F1856">
            <v>253.64838930319999</v>
          </cell>
          <cell r="G1856">
            <v>274.43389226080001</v>
          </cell>
          <cell r="H1856">
            <v>158.9870020788</v>
          </cell>
          <cell r="L1856">
            <v>60.541467240278813</v>
          </cell>
          <cell r="M1856">
            <v>13.492566436898789</v>
          </cell>
          <cell r="N1856">
            <v>33.582566436898794</v>
          </cell>
          <cell r="O1856">
            <v>47.159414355165787</v>
          </cell>
          <cell r="P1856">
            <v>38.81238467554553</v>
          </cell>
          <cell r="Q1856">
            <v>0</v>
          </cell>
          <cell r="R1856">
            <v>180.09583270788892</v>
          </cell>
        </row>
        <row r="1857">
          <cell r="B1857">
            <v>37131</v>
          </cell>
          <cell r="C1857">
            <v>-417.86751846800001</v>
          </cell>
          <cell r="D1857">
            <v>221.12230130839998</v>
          </cell>
          <cell r="E1857">
            <v>-35</v>
          </cell>
          <cell r="F1857">
            <v>256.12230130839998</v>
          </cell>
          <cell r="G1857">
            <v>222.30261710640002</v>
          </cell>
          <cell r="H1857">
            <v>145.44260005320001</v>
          </cell>
          <cell r="L1857">
            <v>60.123599721810812</v>
          </cell>
          <cell r="M1857">
            <v>13.713688738207189</v>
          </cell>
          <cell r="N1857">
            <v>33.838688738207196</v>
          </cell>
          <cell r="O1857">
            <v>47.381716972272187</v>
          </cell>
          <cell r="P1857">
            <v>38.957827275598731</v>
          </cell>
          <cell r="Q1857">
            <v>0</v>
          </cell>
          <cell r="R1857">
            <v>180.30183270788893</v>
          </cell>
        </row>
        <row r="1858">
          <cell r="B1858">
            <v>37132</v>
          </cell>
          <cell r="C1858">
            <v>-232.59387031960003</v>
          </cell>
          <cell r="D1858">
            <v>223.41164599039999</v>
          </cell>
          <cell r="E1858">
            <v>-35</v>
          </cell>
          <cell r="F1858">
            <v>258.41164599039996</v>
          </cell>
          <cell r="G1858">
            <v>98.395900132800037</v>
          </cell>
          <cell r="H1858">
            <v>79.786324196400003</v>
          </cell>
          <cell r="L1858">
            <v>59.891005851491215</v>
          </cell>
          <cell r="M1858">
            <v>13.937100384197588</v>
          </cell>
          <cell r="N1858">
            <v>34.097100384197596</v>
          </cell>
          <cell r="O1858">
            <v>47.480112872404987</v>
          </cell>
          <cell r="P1858">
            <v>39.037613599795129</v>
          </cell>
          <cell r="Q1858">
            <v>0</v>
          </cell>
          <cell r="R1858">
            <v>180.50583270788891</v>
          </cell>
        </row>
        <row r="1859">
          <cell r="B1859">
            <v>37133</v>
          </cell>
          <cell r="C1859">
            <v>80.691413954400005</v>
          </cell>
          <cell r="D1859">
            <v>214.96059221080003</v>
          </cell>
          <cell r="E1859">
            <v>-35</v>
          </cell>
          <cell r="F1859">
            <v>249.96059221080003</v>
          </cell>
          <cell r="G1859">
            <v>67.621160467199928</v>
          </cell>
          <cell r="H1859">
            <v>153.72683336760002</v>
          </cell>
          <cell r="L1859">
            <v>59.971697265445613</v>
          </cell>
          <cell r="M1859">
            <v>14.152060976408389</v>
          </cell>
          <cell r="N1859">
            <v>34.347060976408393</v>
          </cell>
          <cell r="O1859">
            <v>47.547734032872185</v>
          </cell>
          <cell r="P1859">
            <v>39.191340433162729</v>
          </cell>
          <cell r="Q1859">
            <v>0</v>
          </cell>
          <cell r="R1859">
            <v>181.05783270788891</v>
          </cell>
        </row>
        <row r="1860">
          <cell r="B1860">
            <v>37134</v>
          </cell>
          <cell r="C1860">
            <v>264.13003698560004</v>
          </cell>
          <cell r="D1860">
            <v>213.3775724772</v>
          </cell>
          <cell r="E1860">
            <v>-35</v>
          </cell>
          <cell r="F1860">
            <v>248.3775724772</v>
          </cell>
          <cell r="G1860">
            <v>191.4529288823999</v>
          </cell>
          <cell r="H1860">
            <v>162.03946165480002</v>
          </cell>
          <cell r="L1860">
            <v>60.235827302431211</v>
          </cell>
          <cell r="M1860">
            <v>14.365438548885589</v>
          </cell>
          <cell r="N1860">
            <v>34.595438548885596</v>
          </cell>
          <cell r="O1860">
            <v>47.739186961754584</v>
          </cell>
          <cell r="P1860">
            <v>39.353379894817529</v>
          </cell>
          <cell r="Q1860">
            <v>0</v>
          </cell>
          <cell r="R1860">
            <v>181.92383270788889</v>
          </cell>
        </row>
        <row r="1861">
          <cell r="B1861">
            <v>37135</v>
          </cell>
          <cell r="C1861">
            <v>582.59030505240003</v>
          </cell>
          <cell r="D1861">
            <v>221.03001764680002</v>
          </cell>
          <cell r="E1861">
            <v>-35</v>
          </cell>
          <cell r="F1861">
            <v>256.03001764680005</v>
          </cell>
          <cell r="G1861">
            <v>239.44669679399985</v>
          </cell>
          <cell r="H1861">
            <v>161.93298050680002</v>
          </cell>
          <cell r="L1861">
            <v>60.81841760748361</v>
          </cell>
          <cell r="M1861">
            <v>14.586468566532389</v>
          </cell>
          <cell r="N1861">
            <v>34.851468566532397</v>
          </cell>
          <cell r="O1861">
            <v>47.978633658548581</v>
          </cell>
          <cell r="P1861">
            <v>39.515312875324327</v>
          </cell>
          <cell r="Q1861">
            <v>0</v>
          </cell>
          <cell r="R1861">
            <v>183.1638327078889</v>
          </cell>
        </row>
        <row r="1862">
          <cell r="B1862">
            <v>37136</v>
          </cell>
          <cell r="C1862">
            <v>674.88461476720011</v>
          </cell>
          <cell r="D1862">
            <v>241.020078498</v>
          </cell>
          <cell r="E1862">
            <v>-35</v>
          </cell>
          <cell r="F1862">
            <v>276.02007849799998</v>
          </cell>
          <cell r="G1862">
            <v>253.57206595799983</v>
          </cell>
          <cell r="H1862">
            <v>167.52324077680001</v>
          </cell>
          <cell r="L1862">
            <v>61.493302222250811</v>
          </cell>
          <cell r="M1862">
            <v>14.827488645030389</v>
          </cell>
          <cell r="N1862">
            <v>35.127488645030397</v>
          </cell>
          <cell r="O1862">
            <v>48.232205724506578</v>
          </cell>
          <cell r="P1862">
            <v>39.682836116101129</v>
          </cell>
          <cell r="Q1862">
            <v>0</v>
          </cell>
          <cell r="R1862">
            <v>184.53583270788891</v>
          </cell>
        </row>
        <row r="1863">
          <cell r="B1863">
            <v>37137</v>
          </cell>
          <cell r="C1863">
            <v>685.03226817159998</v>
          </cell>
          <cell r="D1863">
            <v>236.62240708560003</v>
          </cell>
          <cell r="E1863">
            <v>-35</v>
          </cell>
          <cell r="F1863">
            <v>271.6224070856</v>
          </cell>
          <cell r="G1863">
            <v>309.20080214279994</v>
          </cell>
          <cell r="H1863">
            <v>172.14452260000002</v>
          </cell>
          <cell r="L1863">
            <v>62.178334490422408</v>
          </cell>
          <cell r="M1863">
            <v>15.064111052115988</v>
          </cell>
          <cell r="N1863">
            <v>35.399111052115998</v>
          </cell>
          <cell r="O1863">
            <v>48.541406526649375</v>
          </cell>
          <cell r="P1863">
            <v>39.854980638701129</v>
          </cell>
          <cell r="Q1863">
            <v>0</v>
          </cell>
          <cell r="R1863">
            <v>185.97383270788893</v>
          </cell>
        </row>
        <row r="1864">
          <cell r="B1864">
            <v>37138</v>
          </cell>
          <cell r="C1864">
            <v>0</v>
          </cell>
          <cell r="D1864">
            <v>0</v>
          </cell>
          <cell r="E1864">
            <v>-35</v>
          </cell>
          <cell r="F1864">
            <v>35</v>
          </cell>
          <cell r="G1864">
            <v>75</v>
          </cell>
          <cell r="H1864">
            <v>0</v>
          </cell>
          <cell r="L1864">
            <v>62.178334490422408</v>
          </cell>
          <cell r="M1864">
            <v>15.064111052115988</v>
          </cell>
          <cell r="N1864">
            <v>35.434111052115995</v>
          </cell>
          <cell r="O1864">
            <v>48.616406526649378</v>
          </cell>
          <cell r="P1864">
            <v>39.854980638701129</v>
          </cell>
          <cell r="Q1864">
            <v>0</v>
          </cell>
          <cell r="R1864">
            <v>186.08383270788892</v>
          </cell>
        </row>
        <row r="1865">
          <cell r="B1865">
            <v>37139</v>
          </cell>
          <cell r="C1865">
            <v>0</v>
          </cell>
          <cell r="D1865">
            <v>0</v>
          </cell>
          <cell r="E1865">
            <v>-35</v>
          </cell>
          <cell r="F1865">
            <v>35</v>
          </cell>
          <cell r="G1865">
            <v>75</v>
          </cell>
          <cell r="H1865">
            <v>0</v>
          </cell>
          <cell r="L1865">
            <v>62.178334490422408</v>
          </cell>
          <cell r="M1865">
            <v>15.064111052115988</v>
          </cell>
          <cell r="N1865">
            <v>35.469111052115991</v>
          </cell>
          <cell r="O1865">
            <v>48.691406526649381</v>
          </cell>
          <cell r="P1865">
            <v>39.854980638701129</v>
          </cell>
          <cell r="Q1865">
            <v>0</v>
          </cell>
          <cell r="R1865">
            <v>186.19383270788893</v>
          </cell>
        </row>
        <row r="1866">
          <cell r="B1866">
            <v>37140</v>
          </cell>
          <cell r="C1866">
            <v>0</v>
          </cell>
          <cell r="D1866">
            <v>0</v>
          </cell>
          <cell r="E1866">
            <v>-35</v>
          </cell>
          <cell r="F1866">
            <v>35</v>
          </cell>
          <cell r="G1866">
            <v>75</v>
          </cell>
          <cell r="H1866">
            <v>0</v>
          </cell>
          <cell r="L1866">
            <v>62.178334490422408</v>
          </cell>
          <cell r="M1866">
            <v>15.064111052115988</v>
          </cell>
          <cell r="N1866">
            <v>35.504111052115988</v>
          </cell>
          <cell r="O1866">
            <v>48.766406526649384</v>
          </cell>
          <cell r="P1866">
            <v>39.854980638701129</v>
          </cell>
          <cell r="Q1866">
            <v>0</v>
          </cell>
          <cell r="R1866">
            <v>186.30383270788892</v>
          </cell>
        </row>
        <row r="1867">
          <cell r="B1867">
            <v>37141</v>
          </cell>
          <cell r="C1867">
            <v>0</v>
          </cell>
          <cell r="D1867">
            <v>0</v>
          </cell>
          <cell r="E1867">
            <v>-35</v>
          </cell>
          <cell r="F1867">
            <v>35</v>
          </cell>
          <cell r="G1867">
            <v>75</v>
          </cell>
          <cell r="H1867">
            <v>0</v>
          </cell>
          <cell r="L1867">
            <v>62.178334490422408</v>
          </cell>
          <cell r="M1867">
            <v>15.064111052115988</v>
          </cell>
          <cell r="N1867">
            <v>35.539111052115985</v>
          </cell>
          <cell r="O1867">
            <v>48.841406526649386</v>
          </cell>
          <cell r="P1867">
            <v>39.854980638701129</v>
          </cell>
          <cell r="Q1867">
            <v>0</v>
          </cell>
          <cell r="R1867">
            <v>186.41383270788893</v>
          </cell>
        </row>
        <row r="1868">
          <cell r="B1868">
            <v>37142</v>
          </cell>
          <cell r="C1868">
            <v>0</v>
          </cell>
          <cell r="D1868">
            <v>0</v>
          </cell>
          <cell r="E1868">
            <v>-35</v>
          </cell>
          <cell r="F1868">
            <v>35</v>
          </cell>
          <cell r="G1868">
            <v>75</v>
          </cell>
          <cell r="H1868">
            <v>0</v>
          </cell>
          <cell r="L1868">
            <v>62.178334490422408</v>
          </cell>
          <cell r="M1868">
            <v>15.064111052115988</v>
          </cell>
          <cell r="N1868">
            <v>35.574111052115981</v>
          </cell>
          <cell r="O1868">
            <v>48.916406526649389</v>
          </cell>
          <cell r="P1868">
            <v>39.854980638701129</v>
          </cell>
          <cell r="Q1868">
            <v>0</v>
          </cell>
          <cell r="R1868">
            <v>186.52383270788891</v>
          </cell>
        </row>
        <row r="1869">
          <cell r="B1869">
            <v>37143</v>
          </cell>
          <cell r="C1869">
            <v>0</v>
          </cell>
          <cell r="D1869">
            <v>0</v>
          </cell>
          <cell r="E1869">
            <v>-35</v>
          </cell>
          <cell r="F1869">
            <v>35</v>
          </cell>
          <cell r="G1869">
            <v>75</v>
          </cell>
          <cell r="H1869">
            <v>0</v>
          </cell>
          <cell r="L1869">
            <v>62.178334490422408</v>
          </cell>
          <cell r="M1869">
            <v>15.064111052115988</v>
          </cell>
          <cell r="N1869">
            <v>35.609111052115978</v>
          </cell>
          <cell r="O1869">
            <v>48.991406526649392</v>
          </cell>
          <cell r="P1869">
            <v>39.854980638701129</v>
          </cell>
          <cell r="Q1869">
            <v>0</v>
          </cell>
          <cell r="R1869">
            <v>186.63383270788893</v>
          </cell>
        </row>
        <row r="1870">
          <cell r="B1870">
            <v>37144</v>
          </cell>
          <cell r="C1870">
            <v>0</v>
          </cell>
          <cell r="D1870">
            <v>0</v>
          </cell>
          <cell r="E1870">
            <v>-35</v>
          </cell>
          <cell r="F1870">
            <v>35</v>
          </cell>
          <cell r="G1870">
            <v>75</v>
          </cell>
          <cell r="H1870">
            <v>0</v>
          </cell>
          <cell r="L1870">
            <v>62.178334490422408</v>
          </cell>
          <cell r="M1870">
            <v>15.064111052115988</v>
          </cell>
          <cell r="N1870">
            <v>35.644111052115974</v>
          </cell>
          <cell r="O1870">
            <v>49.066406526649395</v>
          </cell>
          <cell r="P1870">
            <v>39.854980638701129</v>
          </cell>
          <cell r="Q1870">
            <v>0</v>
          </cell>
          <cell r="R1870">
            <v>186.74383270788891</v>
          </cell>
        </row>
        <row r="1871">
          <cell r="B1871">
            <v>37145</v>
          </cell>
          <cell r="C1871">
            <v>0</v>
          </cell>
          <cell r="D1871">
            <v>0</v>
          </cell>
          <cell r="E1871">
            <v>-35</v>
          </cell>
          <cell r="F1871">
            <v>35</v>
          </cell>
          <cell r="G1871">
            <v>75</v>
          </cell>
          <cell r="H1871">
            <v>0</v>
          </cell>
          <cell r="L1871">
            <v>62.178334490422408</v>
          </cell>
          <cell r="M1871">
            <v>15.064111052115988</v>
          </cell>
          <cell r="N1871">
            <v>35.679111052115971</v>
          </cell>
          <cell r="O1871">
            <v>49.141406526649398</v>
          </cell>
          <cell r="P1871">
            <v>39.854980638701129</v>
          </cell>
          <cell r="Q1871">
            <v>0</v>
          </cell>
          <cell r="R1871">
            <v>186.85383270788893</v>
          </cell>
        </row>
        <row r="1872">
          <cell r="B1872">
            <v>37146</v>
          </cell>
          <cell r="C1872">
            <v>0</v>
          </cell>
          <cell r="D1872">
            <v>0</v>
          </cell>
          <cell r="E1872">
            <v>-35</v>
          </cell>
          <cell r="F1872">
            <v>35</v>
          </cell>
          <cell r="G1872">
            <v>75</v>
          </cell>
          <cell r="H1872">
            <v>0</v>
          </cell>
          <cell r="L1872">
            <v>62.178334490422408</v>
          </cell>
          <cell r="M1872">
            <v>15.064111052115988</v>
          </cell>
          <cell r="N1872">
            <v>35.714111052115967</v>
          </cell>
          <cell r="O1872">
            <v>49.216406526649401</v>
          </cell>
          <cell r="P1872">
            <v>39.854980638701129</v>
          </cell>
          <cell r="Q1872">
            <v>0</v>
          </cell>
          <cell r="R1872">
            <v>186.96383270788891</v>
          </cell>
        </row>
        <row r="1873">
          <cell r="B1873">
            <v>37147</v>
          </cell>
          <cell r="C1873">
            <v>0</v>
          </cell>
          <cell r="D1873">
            <v>0</v>
          </cell>
          <cell r="E1873">
            <v>-35</v>
          </cell>
          <cell r="F1873">
            <v>35</v>
          </cell>
          <cell r="G1873">
            <v>75</v>
          </cell>
          <cell r="H1873">
            <v>0</v>
          </cell>
          <cell r="L1873">
            <v>62.178334490422408</v>
          </cell>
          <cell r="M1873">
            <v>15.064111052115988</v>
          </cell>
          <cell r="N1873">
            <v>35.749111052115964</v>
          </cell>
          <cell r="O1873">
            <v>49.291406526649403</v>
          </cell>
          <cell r="P1873">
            <v>39.854980638701129</v>
          </cell>
          <cell r="Q1873">
            <v>0</v>
          </cell>
          <cell r="R1873">
            <v>187.07383270788893</v>
          </cell>
        </row>
        <row r="1874">
          <cell r="B1874">
            <v>37148</v>
          </cell>
          <cell r="C1874">
            <v>0</v>
          </cell>
          <cell r="D1874">
            <v>0</v>
          </cell>
          <cell r="E1874">
            <v>-35</v>
          </cell>
          <cell r="F1874">
            <v>35</v>
          </cell>
          <cell r="G1874">
            <v>75</v>
          </cell>
          <cell r="H1874">
            <v>0</v>
          </cell>
          <cell r="L1874">
            <v>62.178334490422408</v>
          </cell>
          <cell r="M1874">
            <v>15.064111052115988</v>
          </cell>
          <cell r="N1874">
            <v>35.784111052115961</v>
          </cell>
          <cell r="O1874">
            <v>49.366406526649406</v>
          </cell>
          <cell r="P1874">
            <v>39.854980638701129</v>
          </cell>
          <cell r="Q1874">
            <v>0</v>
          </cell>
          <cell r="R1874">
            <v>187.18383270788891</v>
          </cell>
        </row>
        <row r="1875">
          <cell r="B1875">
            <v>37149</v>
          </cell>
          <cell r="C1875">
            <v>0</v>
          </cell>
          <cell r="D1875">
            <v>0</v>
          </cell>
          <cell r="E1875">
            <v>-35</v>
          </cell>
          <cell r="F1875">
            <v>35</v>
          </cell>
          <cell r="G1875">
            <v>75</v>
          </cell>
          <cell r="H1875">
            <v>0</v>
          </cell>
          <cell r="L1875">
            <v>62.178334490422408</v>
          </cell>
          <cell r="M1875">
            <v>15.064111052115988</v>
          </cell>
          <cell r="N1875">
            <v>35.819111052115957</v>
          </cell>
          <cell r="O1875">
            <v>49.441406526649409</v>
          </cell>
          <cell r="P1875">
            <v>39.854980638701129</v>
          </cell>
          <cell r="Q1875">
            <v>0</v>
          </cell>
          <cell r="R1875">
            <v>187.29383270788892</v>
          </cell>
        </row>
        <row r="1876">
          <cell r="B1876">
            <v>37150</v>
          </cell>
          <cell r="C1876">
            <v>0</v>
          </cell>
          <cell r="D1876">
            <v>0</v>
          </cell>
          <cell r="E1876">
            <v>-35</v>
          </cell>
          <cell r="F1876">
            <v>35</v>
          </cell>
          <cell r="G1876">
            <v>75</v>
          </cell>
          <cell r="H1876">
            <v>0</v>
          </cell>
          <cell r="L1876">
            <v>62.178334490422408</v>
          </cell>
          <cell r="M1876">
            <v>15.064111052115988</v>
          </cell>
          <cell r="N1876">
            <v>35.854111052115954</v>
          </cell>
          <cell r="O1876">
            <v>49.516406526649412</v>
          </cell>
          <cell r="P1876">
            <v>39.854980638701129</v>
          </cell>
          <cell r="Q1876">
            <v>0</v>
          </cell>
          <cell r="R1876">
            <v>187.40383270788891</v>
          </cell>
        </row>
        <row r="1877">
          <cell r="B1877">
            <v>37151</v>
          </cell>
          <cell r="C1877">
            <v>0</v>
          </cell>
          <cell r="D1877">
            <v>0</v>
          </cell>
          <cell r="E1877">
            <v>-35</v>
          </cell>
          <cell r="F1877">
            <v>35</v>
          </cell>
          <cell r="G1877">
            <v>75</v>
          </cell>
          <cell r="H1877">
            <v>0</v>
          </cell>
          <cell r="L1877">
            <v>62.178334490422408</v>
          </cell>
          <cell r="M1877">
            <v>15.064111052115988</v>
          </cell>
          <cell r="N1877">
            <v>35.88911105211595</v>
          </cell>
          <cell r="O1877">
            <v>49.591406526649415</v>
          </cell>
          <cell r="P1877">
            <v>39.854980638701129</v>
          </cell>
          <cell r="Q1877">
            <v>0</v>
          </cell>
          <cell r="R1877">
            <v>187.51383270788892</v>
          </cell>
        </row>
        <row r="1878">
          <cell r="B1878">
            <v>37152</v>
          </cell>
          <cell r="C1878">
            <v>0</v>
          </cell>
          <cell r="D1878">
            <v>0</v>
          </cell>
          <cell r="E1878">
            <v>-35</v>
          </cell>
          <cell r="F1878">
            <v>35</v>
          </cell>
          <cell r="G1878">
            <v>75</v>
          </cell>
          <cell r="H1878">
            <v>0</v>
          </cell>
          <cell r="L1878">
            <v>62.178334490422408</v>
          </cell>
          <cell r="M1878">
            <v>15.064111052115988</v>
          </cell>
          <cell r="N1878">
            <v>35.924111052115947</v>
          </cell>
          <cell r="O1878">
            <v>49.666406526649418</v>
          </cell>
          <cell r="P1878">
            <v>39.854980638701129</v>
          </cell>
          <cell r="Q1878">
            <v>0</v>
          </cell>
          <cell r="R1878">
            <v>187.62383270788891</v>
          </cell>
        </row>
        <row r="1879">
          <cell r="B1879">
            <v>37153</v>
          </cell>
          <cell r="C1879">
            <v>0</v>
          </cell>
          <cell r="D1879">
            <v>0</v>
          </cell>
          <cell r="E1879">
            <v>-35</v>
          </cell>
          <cell r="F1879">
            <v>35</v>
          </cell>
          <cell r="G1879">
            <v>75</v>
          </cell>
          <cell r="H1879">
            <v>0</v>
          </cell>
          <cell r="L1879">
            <v>62.178334490422408</v>
          </cell>
          <cell r="M1879">
            <v>15.064111052115988</v>
          </cell>
          <cell r="N1879">
            <v>35.959111052115944</v>
          </cell>
          <cell r="O1879">
            <v>49.741406526649421</v>
          </cell>
          <cell r="P1879">
            <v>39.854980638701129</v>
          </cell>
          <cell r="Q1879">
            <v>0</v>
          </cell>
          <cell r="R1879">
            <v>187.73383270788892</v>
          </cell>
        </row>
        <row r="1880">
          <cell r="B1880">
            <v>37154</v>
          </cell>
          <cell r="C1880">
            <v>0</v>
          </cell>
          <cell r="D1880">
            <v>0</v>
          </cell>
          <cell r="E1880">
            <v>-35</v>
          </cell>
          <cell r="F1880">
            <v>35</v>
          </cell>
          <cell r="G1880">
            <v>75</v>
          </cell>
          <cell r="H1880">
            <v>0</v>
          </cell>
          <cell r="L1880">
            <v>62.178334490422408</v>
          </cell>
          <cell r="M1880">
            <v>15.064111052115988</v>
          </cell>
          <cell r="N1880">
            <v>35.99411105211594</v>
          </cell>
          <cell r="O1880">
            <v>49.816406526649423</v>
          </cell>
          <cell r="P1880">
            <v>39.854980638701129</v>
          </cell>
          <cell r="Q1880">
            <v>0</v>
          </cell>
          <cell r="R1880">
            <v>187.84383270788891</v>
          </cell>
        </row>
        <row r="1881">
          <cell r="B1881">
            <v>37155</v>
          </cell>
          <cell r="C1881">
            <v>0</v>
          </cell>
          <cell r="D1881">
            <v>0</v>
          </cell>
          <cell r="E1881">
            <v>-35</v>
          </cell>
          <cell r="F1881">
            <v>35</v>
          </cell>
          <cell r="G1881">
            <v>75</v>
          </cell>
          <cell r="H1881">
            <v>0</v>
          </cell>
          <cell r="L1881">
            <v>62.178334490422408</v>
          </cell>
          <cell r="M1881">
            <v>15.064111052115988</v>
          </cell>
          <cell r="N1881">
            <v>36.029111052115937</v>
          </cell>
          <cell r="O1881">
            <v>49.891406526649426</v>
          </cell>
          <cell r="P1881">
            <v>39.854980638701129</v>
          </cell>
          <cell r="Q1881">
            <v>0</v>
          </cell>
          <cell r="R1881">
            <v>187.95383270788892</v>
          </cell>
        </row>
        <row r="1882">
          <cell r="B1882">
            <v>37156</v>
          </cell>
          <cell r="C1882">
            <v>0</v>
          </cell>
          <cell r="D1882">
            <v>0</v>
          </cell>
          <cell r="E1882">
            <v>-35</v>
          </cell>
          <cell r="F1882">
            <v>35</v>
          </cell>
          <cell r="G1882">
            <v>75</v>
          </cell>
          <cell r="H1882">
            <v>0</v>
          </cell>
          <cell r="L1882">
            <v>62.178334490422408</v>
          </cell>
          <cell r="M1882">
            <v>15.064111052115988</v>
          </cell>
          <cell r="N1882">
            <v>36.064111052115933</v>
          </cell>
          <cell r="O1882">
            <v>49.966406526649429</v>
          </cell>
          <cell r="P1882">
            <v>39.854980638701129</v>
          </cell>
          <cell r="Q1882">
            <v>0</v>
          </cell>
          <cell r="R1882">
            <v>188.06383270788891</v>
          </cell>
        </row>
        <row r="1883">
          <cell r="B1883">
            <v>37157</v>
          </cell>
          <cell r="C1883">
            <v>0</v>
          </cell>
          <cell r="D1883">
            <v>0</v>
          </cell>
          <cell r="E1883">
            <v>-35</v>
          </cell>
          <cell r="F1883">
            <v>35</v>
          </cell>
          <cell r="G1883">
            <v>75</v>
          </cell>
          <cell r="H1883">
            <v>0</v>
          </cell>
          <cell r="L1883">
            <v>62.178334490422408</v>
          </cell>
          <cell r="M1883">
            <v>15.064111052115988</v>
          </cell>
          <cell r="N1883">
            <v>36.09911105211593</v>
          </cell>
          <cell r="O1883">
            <v>50.041406526649432</v>
          </cell>
          <cell r="P1883">
            <v>39.854980638701129</v>
          </cell>
          <cell r="Q1883">
            <v>0</v>
          </cell>
          <cell r="R1883">
            <v>188.17383270788892</v>
          </cell>
        </row>
        <row r="1884">
          <cell r="B1884">
            <v>37158</v>
          </cell>
          <cell r="C1884">
            <v>0</v>
          </cell>
          <cell r="D1884">
            <v>0</v>
          </cell>
          <cell r="E1884">
            <v>-35</v>
          </cell>
          <cell r="F1884">
            <v>35</v>
          </cell>
          <cell r="G1884">
            <v>75</v>
          </cell>
          <cell r="H1884">
            <v>0</v>
          </cell>
          <cell r="L1884">
            <v>62.178334490422408</v>
          </cell>
          <cell r="M1884">
            <v>15.064111052115988</v>
          </cell>
          <cell r="N1884">
            <v>36.134111052115927</v>
          </cell>
          <cell r="O1884">
            <v>50.116406526649435</v>
          </cell>
          <cell r="P1884">
            <v>39.854980638701129</v>
          </cell>
          <cell r="Q1884">
            <v>0</v>
          </cell>
          <cell r="R1884">
            <v>188.28383270788891</v>
          </cell>
        </row>
        <row r="1885">
          <cell r="B1885">
            <v>37159</v>
          </cell>
          <cell r="C1885">
            <v>0</v>
          </cell>
          <cell r="D1885">
            <v>0</v>
          </cell>
          <cell r="E1885">
            <v>-35</v>
          </cell>
          <cell r="F1885">
            <v>35</v>
          </cell>
          <cell r="G1885">
            <v>75</v>
          </cell>
          <cell r="H1885">
            <v>0</v>
          </cell>
          <cell r="L1885">
            <v>62.178334490422408</v>
          </cell>
          <cell r="M1885">
            <v>15.064111052115988</v>
          </cell>
          <cell r="N1885">
            <v>36.169111052115923</v>
          </cell>
          <cell r="O1885">
            <v>50.191406526649438</v>
          </cell>
          <cell r="P1885">
            <v>39.854980638701129</v>
          </cell>
          <cell r="Q1885">
            <v>0</v>
          </cell>
          <cell r="R1885">
            <v>188.39383270788892</v>
          </cell>
        </row>
        <row r="1886">
          <cell r="B1886">
            <v>37160</v>
          </cell>
          <cell r="C1886">
            <v>0</v>
          </cell>
          <cell r="D1886">
            <v>0</v>
          </cell>
          <cell r="E1886">
            <v>-35</v>
          </cell>
          <cell r="F1886">
            <v>35</v>
          </cell>
          <cell r="G1886">
            <v>75</v>
          </cell>
          <cell r="H1886">
            <v>0</v>
          </cell>
          <cell r="L1886">
            <v>62.178334490422408</v>
          </cell>
          <cell r="M1886">
            <v>15.064111052115988</v>
          </cell>
          <cell r="N1886">
            <v>36.20411105211592</v>
          </cell>
          <cell r="O1886">
            <v>50.26640652664944</v>
          </cell>
          <cell r="P1886">
            <v>39.854980638701129</v>
          </cell>
          <cell r="Q1886">
            <v>0</v>
          </cell>
          <cell r="R1886">
            <v>188.5038327078889</v>
          </cell>
        </row>
        <row r="1887">
          <cell r="B1887">
            <v>37161</v>
          </cell>
          <cell r="C1887">
            <v>0</v>
          </cell>
          <cell r="D1887">
            <v>0</v>
          </cell>
          <cell r="E1887">
            <v>-35</v>
          </cell>
          <cell r="F1887">
            <v>35</v>
          </cell>
          <cell r="G1887">
            <v>75</v>
          </cell>
          <cell r="H1887">
            <v>0</v>
          </cell>
          <cell r="L1887">
            <v>62.178334490422408</v>
          </cell>
          <cell r="M1887">
            <v>15.064111052115988</v>
          </cell>
          <cell r="N1887">
            <v>36.239111052115916</v>
          </cell>
          <cell r="O1887">
            <v>50.341406526649443</v>
          </cell>
          <cell r="P1887">
            <v>39.854980638701129</v>
          </cell>
          <cell r="Q1887">
            <v>0</v>
          </cell>
          <cell r="R1887">
            <v>188.61383270788892</v>
          </cell>
        </row>
        <row r="1888">
          <cell r="B1888">
            <v>37162</v>
          </cell>
          <cell r="C1888">
            <v>0</v>
          </cell>
          <cell r="D1888">
            <v>0</v>
          </cell>
          <cell r="E1888">
            <v>-35</v>
          </cell>
          <cell r="F1888">
            <v>35</v>
          </cell>
          <cell r="G1888">
            <v>75</v>
          </cell>
          <cell r="H1888">
            <v>0</v>
          </cell>
          <cell r="L1888">
            <v>62.178334490422408</v>
          </cell>
          <cell r="M1888">
            <v>15.064111052115988</v>
          </cell>
          <cell r="N1888">
            <v>36.274111052115913</v>
          </cell>
          <cell r="O1888">
            <v>50.416406526649446</v>
          </cell>
          <cell r="P1888">
            <v>39.854980638701129</v>
          </cell>
          <cell r="Q1888">
            <v>0</v>
          </cell>
          <cell r="R1888">
            <v>188.7238327078889</v>
          </cell>
        </row>
        <row r="1889">
          <cell r="B1889">
            <v>37163</v>
          </cell>
          <cell r="C1889">
            <v>0</v>
          </cell>
          <cell r="D1889">
            <v>0</v>
          </cell>
          <cell r="E1889">
            <v>-35</v>
          </cell>
          <cell r="F1889">
            <v>35</v>
          </cell>
          <cell r="G1889">
            <v>75</v>
          </cell>
          <cell r="H1889">
            <v>0</v>
          </cell>
          <cell r="L1889">
            <v>62.178334490422408</v>
          </cell>
          <cell r="M1889">
            <v>15.064111052115988</v>
          </cell>
          <cell r="N1889">
            <v>36.30911105211591</v>
          </cell>
          <cell r="O1889">
            <v>50.491406526649449</v>
          </cell>
          <cell r="P1889">
            <v>39.854980638701129</v>
          </cell>
          <cell r="Q1889">
            <v>0</v>
          </cell>
          <cell r="R1889">
            <v>188.83383270788892</v>
          </cell>
        </row>
        <row r="1890">
          <cell r="B1890">
            <v>37164</v>
          </cell>
          <cell r="C1890">
            <v>0</v>
          </cell>
          <cell r="D1890">
            <v>0</v>
          </cell>
          <cell r="E1890">
            <v>-35</v>
          </cell>
          <cell r="F1890">
            <v>35</v>
          </cell>
          <cell r="G1890">
            <v>75</v>
          </cell>
          <cell r="H1890">
            <v>0</v>
          </cell>
          <cell r="L1890">
            <v>62.178334490422408</v>
          </cell>
          <cell r="M1890">
            <v>15.064111052115988</v>
          </cell>
          <cell r="N1890">
            <v>36.344111052115906</v>
          </cell>
          <cell r="O1890">
            <v>50.566406526649452</v>
          </cell>
          <cell r="P1890">
            <v>39.854980638701129</v>
          </cell>
          <cell r="Q1890">
            <v>0</v>
          </cell>
          <cell r="R1890">
            <v>188.9438327078889</v>
          </cell>
        </row>
        <row r="1891">
          <cell r="B1891">
            <v>37165</v>
          </cell>
          <cell r="C1891">
            <v>0</v>
          </cell>
          <cell r="D1891">
            <v>0</v>
          </cell>
          <cell r="E1891">
            <v>-35</v>
          </cell>
          <cell r="F1891">
            <v>35</v>
          </cell>
          <cell r="G1891">
            <v>75</v>
          </cell>
          <cell r="H1891">
            <v>0</v>
          </cell>
          <cell r="L1891">
            <v>62.178334490422408</v>
          </cell>
          <cell r="M1891">
            <v>15.064111052115988</v>
          </cell>
          <cell r="N1891">
            <v>36.379111052115903</v>
          </cell>
          <cell r="O1891">
            <v>50.641406526649455</v>
          </cell>
          <cell r="P1891">
            <v>39.854980638701129</v>
          </cell>
          <cell r="Q1891">
            <v>0</v>
          </cell>
          <cell r="R1891">
            <v>189.05383270788892</v>
          </cell>
        </row>
        <row r="1892">
          <cell r="B1892">
            <v>37166</v>
          </cell>
          <cell r="C1892">
            <v>0</v>
          </cell>
          <cell r="D1892">
            <v>0</v>
          </cell>
          <cell r="E1892">
            <v>-35</v>
          </cell>
          <cell r="F1892">
            <v>35</v>
          </cell>
          <cell r="G1892">
            <v>75</v>
          </cell>
          <cell r="H1892">
            <v>0</v>
          </cell>
          <cell r="L1892">
            <v>62.178334490422408</v>
          </cell>
          <cell r="M1892">
            <v>15.064111052115988</v>
          </cell>
          <cell r="N1892">
            <v>36.414111052115899</v>
          </cell>
          <cell r="O1892">
            <v>50.716406526649457</v>
          </cell>
          <cell r="P1892">
            <v>39.854980638701129</v>
          </cell>
          <cell r="Q1892">
            <v>0</v>
          </cell>
          <cell r="R1892">
            <v>189.1638327078889</v>
          </cell>
        </row>
        <row r="1893">
          <cell r="B1893">
            <v>37167</v>
          </cell>
          <cell r="C1893">
            <v>0</v>
          </cell>
          <cell r="D1893">
            <v>0</v>
          </cell>
          <cell r="E1893">
            <v>-35</v>
          </cell>
          <cell r="F1893">
            <v>35</v>
          </cell>
          <cell r="G1893">
            <v>75</v>
          </cell>
          <cell r="H1893">
            <v>0</v>
          </cell>
          <cell r="L1893">
            <v>62.178334490422408</v>
          </cell>
          <cell r="M1893">
            <v>15.064111052115988</v>
          </cell>
          <cell r="N1893">
            <v>36.449111052115896</v>
          </cell>
          <cell r="O1893">
            <v>50.79140652664946</v>
          </cell>
          <cell r="P1893">
            <v>39.854980638701129</v>
          </cell>
          <cell r="Q1893">
            <v>0</v>
          </cell>
          <cell r="R1893">
            <v>189.27383270788891</v>
          </cell>
        </row>
        <row r="1894">
          <cell r="B1894">
            <v>37168</v>
          </cell>
          <cell r="C1894">
            <v>0</v>
          </cell>
          <cell r="D1894">
            <v>0</v>
          </cell>
          <cell r="E1894">
            <v>-35</v>
          </cell>
          <cell r="F1894">
            <v>35</v>
          </cell>
          <cell r="G1894">
            <v>75</v>
          </cell>
          <cell r="H1894">
            <v>0</v>
          </cell>
          <cell r="L1894">
            <v>62.178334490422408</v>
          </cell>
          <cell r="M1894">
            <v>15.064111052115988</v>
          </cell>
          <cell r="N1894">
            <v>36.484111052115892</v>
          </cell>
          <cell r="O1894">
            <v>50.866406526649463</v>
          </cell>
          <cell r="P1894">
            <v>39.854980638701129</v>
          </cell>
          <cell r="Q1894">
            <v>0</v>
          </cell>
          <cell r="R1894">
            <v>189.3838327078889</v>
          </cell>
        </row>
        <row r="1895">
          <cell r="B1895">
            <v>37169</v>
          </cell>
          <cell r="C1895">
            <v>0</v>
          </cell>
          <cell r="D1895">
            <v>0</v>
          </cell>
          <cell r="E1895">
            <v>-35</v>
          </cell>
          <cell r="F1895">
            <v>35</v>
          </cell>
          <cell r="G1895">
            <v>75</v>
          </cell>
          <cell r="H1895">
            <v>0</v>
          </cell>
          <cell r="L1895">
            <v>62.178334490422408</v>
          </cell>
          <cell r="M1895">
            <v>15.064111052115988</v>
          </cell>
          <cell r="N1895">
            <v>36.519111052115889</v>
          </cell>
          <cell r="O1895">
            <v>50.941406526649466</v>
          </cell>
          <cell r="P1895">
            <v>39.854980638701129</v>
          </cell>
          <cell r="Q1895">
            <v>0</v>
          </cell>
          <cell r="R1895">
            <v>189.49383270788891</v>
          </cell>
        </row>
        <row r="1896">
          <cell r="B1896">
            <v>37170</v>
          </cell>
          <cell r="C1896">
            <v>0</v>
          </cell>
          <cell r="D1896">
            <v>0</v>
          </cell>
          <cell r="E1896">
            <v>-35</v>
          </cell>
          <cell r="F1896">
            <v>35</v>
          </cell>
          <cell r="G1896">
            <v>75</v>
          </cell>
          <cell r="H1896">
            <v>0</v>
          </cell>
          <cell r="L1896">
            <v>62.178334490422408</v>
          </cell>
          <cell r="M1896">
            <v>15.064111052115988</v>
          </cell>
          <cell r="N1896">
            <v>36.554111052115886</v>
          </cell>
          <cell r="O1896">
            <v>51.016406526649469</v>
          </cell>
          <cell r="P1896">
            <v>39.854980638701129</v>
          </cell>
          <cell r="Q1896">
            <v>0</v>
          </cell>
          <cell r="R1896">
            <v>189.6038327078889</v>
          </cell>
        </row>
        <row r="1897">
          <cell r="B1897">
            <v>37171</v>
          </cell>
          <cell r="C1897">
            <v>0</v>
          </cell>
          <cell r="D1897">
            <v>0</v>
          </cell>
          <cell r="E1897">
            <v>-35</v>
          </cell>
          <cell r="F1897">
            <v>35</v>
          </cell>
          <cell r="G1897">
            <v>75</v>
          </cell>
          <cell r="H1897">
            <v>0</v>
          </cell>
          <cell r="L1897">
            <v>62.178334490422408</v>
          </cell>
          <cell r="M1897">
            <v>15.064111052115988</v>
          </cell>
          <cell r="N1897">
            <v>36.589111052115882</v>
          </cell>
          <cell r="O1897">
            <v>51.091406526649472</v>
          </cell>
          <cell r="P1897">
            <v>39.854980638701129</v>
          </cell>
          <cell r="Q1897">
            <v>0</v>
          </cell>
          <cell r="R1897">
            <v>189.71383270788891</v>
          </cell>
        </row>
        <row r="1898">
          <cell r="B1898">
            <v>37172</v>
          </cell>
          <cell r="C1898">
            <v>0</v>
          </cell>
          <cell r="D1898">
            <v>0</v>
          </cell>
          <cell r="E1898">
            <v>-35</v>
          </cell>
          <cell r="F1898">
            <v>35</v>
          </cell>
          <cell r="G1898">
            <v>75</v>
          </cell>
          <cell r="H1898">
            <v>0</v>
          </cell>
          <cell r="L1898">
            <v>62.178334490422408</v>
          </cell>
          <cell r="M1898">
            <v>15.064111052115988</v>
          </cell>
          <cell r="N1898">
            <v>36.624111052115879</v>
          </cell>
          <cell r="O1898">
            <v>51.166406526649475</v>
          </cell>
          <cell r="P1898">
            <v>39.854980638701129</v>
          </cell>
          <cell r="Q1898">
            <v>0</v>
          </cell>
          <cell r="R1898">
            <v>189.8238327078889</v>
          </cell>
        </row>
        <row r="1899">
          <cell r="B1899">
            <v>37173</v>
          </cell>
          <cell r="C1899">
            <v>0</v>
          </cell>
          <cell r="D1899">
            <v>0</v>
          </cell>
          <cell r="E1899">
            <v>-35</v>
          </cell>
          <cell r="F1899">
            <v>35</v>
          </cell>
          <cell r="G1899">
            <v>75</v>
          </cell>
          <cell r="H1899">
            <v>0</v>
          </cell>
          <cell r="L1899">
            <v>62.178334490422408</v>
          </cell>
          <cell r="M1899">
            <v>15.064111052115988</v>
          </cell>
          <cell r="N1899">
            <v>36.659111052115875</v>
          </cell>
          <cell r="O1899">
            <v>51.241406526649477</v>
          </cell>
          <cell r="P1899">
            <v>39.854980638701129</v>
          </cell>
          <cell r="Q1899">
            <v>0</v>
          </cell>
          <cell r="R1899">
            <v>189.93383270788891</v>
          </cell>
        </row>
        <row r="1900">
          <cell r="B1900">
            <v>37174</v>
          </cell>
          <cell r="C1900">
            <v>0</v>
          </cell>
          <cell r="D1900">
            <v>0</v>
          </cell>
          <cell r="E1900">
            <v>-35</v>
          </cell>
          <cell r="F1900">
            <v>35</v>
          </cell>
          <cell r="G1900">
            <v>75</v>
          </cell>
          <cell r="H1900">
            <v>0</v>
          </cell>
          <cell r="L1900">
            <v>62.178334490422408</v>
          </cell>
          <cell r="M1900">
            <v>15.064111052115988</v>
          </cell>
          <cell r="N1900">
            <v>36.694111052115872</v>
          </cell>
          <cell r="O1900">
            <v>51.31640652664948</v>
          </cell>
          <cell r="P1900">
            <v>39.854980638701129</v>
          </cell>
          <cell r="Q1900">
            <v>0</v>
          </cell>
          <cell r="R1900">
            <v>190.0438327078889</v>
          </cell>
        </row>
        <row r="1901">
          <cell r="B1901">
            <v>37175</v>
          </cell>
          <cell r="C1901">
            <v>0</v>
          </cell>
          <cell r="D1901">
            <v>0</v>
          </cell>
          <cell r="E1901">
            <v>-35</v>
          </cell>
          <cell r="F1901">
            <v>35</v>
          </cell>
          <cell r="G1901">
            <v>75</v>
          </cell>
          <cell r="H1901">
            <v>0</v>
          </cell>
          <cell r="L1901">
            <v>62.178334490422408</v>
          </cell>
          <cell r="M1901">
            <v>15.064111052115988</v>
          </cell>
          <cell r="N1901">
            <v>36.729111052115869</v>
          </cell>
          <cell r="O1901">
            <v>51.391406526649483</v>
          </cell>
          <cell r="P1901">
            <v>39.854980638701129</v>
          </cell>
          <cell r="Q1901">
            <v>0</v>
          </cell>
          <cell r="R1901">
            <v>190.15383270788891</v>
          </cell>
        </row>
        <row r="1902">
          <cell r="B1902">
            <v>37176</v>
          </cell>
          <cell r="C1902">
            <v>0</v>
          </cell>
          <cell r="D1902">
            <v>0</v>
          </cell>
          <cell r="E1902">
            <v>-35</v>
          </cell>
          <cell r="F1902">
            <v>35</v>
          </cell>
          <cell r="G1902">
            <v>75</v>
          </cell>
          <cell r="H1902">
            <v>0</v>
          </cell>
          <cell r="L1902">
            <v>62.178334490422408</v>
          </cell>
          <cell r="M1902">
            <v>15.064111052115988</v>
          </cell>
          <cell r="N1902">
            <v>36.764111052115865</v>
          </cell>
          <cell r="O1902">
            <v>51.466406526649486</v>
          </cell>
          <cell r="P1902">
            <v>39.854980638701129</v>
          </cell>
          <cell r="Q1902">
            <v>0</v>
          </cell>
          <cell r="R1902">
            <v>190.26383270788889</v>
          </cell>
        </row>
        <row r="1903">
          <cell r="B1903">
            <v>37177</v>
          </cell>
          <cell r="C1903">
            <v>0</v>
          </cell>
          <cell r="D1903">
            <v>0</v>
          </cell>
          <cell r="E1903">
            <v>-35</v>
          </cell>
          <cell r="F1903">
            <v>35</v>
          </cell>
          <cell r="G1903">
            <v>75</v>
          </cell>
          <cell r="H1903">
            <v>0</v>
          </cell>
          <cell r="L1903">
            <v>62.178334490422408</v>
          </cell>
          <cell r="M1903">
            <v>15.064111052115988</v>
          </cell>
          <cell r="N1903">
            <v>36.799111052115862</v>
          </cell>
          <cell r="O1903">
            <v>51.541406526649489</v>
          </cell>
          <cell r="P1903">
            <v>39.854980638701129</v>
          </cell>
          <cell r="Q1903">
            <v>0</v>
          </cell>
          <cell r="R1903">
            <v>190.37383270788891</v>
          </cell>
        </row>
        <row r="1904">
          <cell r="B1904">
            <v>37178</v>
          </cell>
          <cell r="C1904">
            <v>0</v>
          </cell>
          <cell r="D1904">
            <v>0</v>
          </cell>
          <cell r="E1904">
            <v>-35</v>
          </cell>
          <cell r="F1904">
            <v>35</v>
          </cell>
          <cell r="G1904">
            <v>75</v>
          </cell>
          <cell r="H1904">
            <v>0</v>
          </cell>
          <cell r="L1904">
            <v>62.178334490422408</v>
          </cell>
          <cell r="M1904">
            <v>15.064111052115988</v>
          </cell>
          <cell r="N1904">
            <v>36.834111052115858</v>
          </cell>
          <cell r="O1904">
            <v>51.616406526649492</v>
          </cell>
          <cell r="P1904">
            <v>39.854980638701129</v>
          </cell>
          <cell r="Q1904">
            <v>0</v>
          </cell>
          <cell r="R1904">
            <v>190.48383270788889</v>
          </cell>
        </row>
        <row r="1905">
          <cell r="B1905">
            <v>37179</v>
          </cell>
          <cell r="C1905">
            <v>0</v>
          </cell>
          <cell r="D1905">
            <v>0</v>
          </cell>
          <cell r="E1905">
            <v>-35</v>
          </cell>
          <cell r="F1905">
            <v>35</v>
          </cell>
          <cell r="G1905">
            <v>75</v>
          </cell>
          <cell r="H1905">
            <v>0</v>
          </cell>
          <cell r="L1905">
            <v>62.178334490422408</v>
          </cell>
          <cell r="M1905">
            <v>15.064111052115988</v>
          </cell>
          <cell r="N1905">
            <v>36.869111052115855</v>
          </cell>
          <cell r="O1905">
            <v>51.691406526649494</v>
          </cell>
          <cell r="P1905">
            <v>39.854980638701129</v>
          </cell>
          <cell r="Q1905">
            <v>0</v>
          </cell>
          <cell r="R1905">
            <v>190.59383270788891</v>
          </cell>
        </row>
        <row r="1906">
          <cell r="B1906">
            <v>37180</v>
          </cell>
          <cell r="C1906">
            <v>0</v>
          </cell>
          <cell r="D1906">
            <v>0</v>
          </cell>
          <cell r="E1906">
            <v>-35</v>
          </cell>
          <cell r="F1906">
            <v>35</v>
          </cell>
          <cell r="G1906">
            <v>75</v>
          </cell>
          <cell r="H1906">
            <v>0</v>
          </cell>
          <cell r="L1906">
            <v>62.178334490422408</v>
          </cell>
          <cell r="M1906">
            <v>15.064111052115988</v>
          </cell>
          <cell r="N1906">
            <v>36.904111052115852</v>
          </cell>
          <cell r="O1906">
            <v>51.766406526649497</v>
          </cell>
          <cell r="P1906">
            <v>39.854980638701129</v>
          </cell>
          <cell r="Q1906">
            <v>0</v>
          </cell>
          <cell r="R1906">
            <v>190.70383270788889</v>
          </cell>
        </row>
        <row r="1907">
          <cell r="B1907">
            <v>37181</v>
          </cell>
          <cell r="C1907">
            <v>0</v>
          </cell>
          <cell r="D1907">
            <v>0</v>
          </cell>
          <cell r="E1907">
            <v>-35</v>
          </cell>
          <cell r="F1907">
            <v>35</v>
          </cell>
          <cell r="G1907">
            <v>75</v>
          </cell>
          <cell r="H1907">
            <v>0</v>
          </cell>
          <cell r="L1907">
            <v>62.178334490422408</v>
          </cell>
          <cell r="M1907">
            <v>15.064111052115988</v>
          </cell>
          <cell r="N1907">
            <v>36.939111052115848</v>
          </cell>
          <cell r="O1907">
            <v>51.8414065266495</v>
          </cell>
          <cell r="P1907">
            <v>39.854980638701129</v>
          </cell>
          <cell r="Q1907">
            <v>0</v>
          </cell>
          <cell r="R1907">
            <v>190.81383270788891</v>
          </cell>
        </row>
        <row r="1908">
          <cell r="B1908">
            <v>37182</v>
          </cell>
          <cell r="C1908">
            <v>0</v>
          </cell>
          <cell r="D1908">
            <v>0</v>
          </cell>
          <cell r="E1908">
            <v>-35</v>
          </cell>
          <cell r="F1908">
            <v>35</v>
          </cell>
          <cell r="G1908">
            <v>75</v>
          </cell>
          <cell r="H1908">
            <v>0</v>
          </cell>
          <cell r="L1908">
            <v>62.178334490422408</v>
          </cell>
          <cell r="M1908">
            <v>15.064111052115988</v>
          </cell>
          <cell r="N1908">
            <v>36.974111052115845</v>
          </cell>
          <cell r="O1908">
            <v>51.916406526649503</v>
          </cell>
          <cell r="P1908">
            <v>39.854980638701129</v>
          </cell>
          <cell r="Q1908">
            <v>0</v>
          </cell>
          <cell r="R1908">
            <v>190.92383270788889</v>
          </cell>
        </row>
        <row r="1909">
          <cell r="B1909">
            <v>37183</v>
          </cell>
          <cell r="C1909">
            <v>0</v>
          </cell>
          <cell r="D1909">
            <v>0</v>
          </cell>
          <cell r="E1909">
            <v>-35</v>
          </cell>
          <cell r="F1909">
            <v>35</v>
          </cell>
          <cell r="G1909">
            <v>75</v>
          </cell>
          <cell r="H1909">
            <v>0</v>
          </cell>
          <cell r="L1909">
            <v>62.178334490422408</v>
          </cell>
          <cell r="M1909">
            <v>15.064111052115988</v>
          </cell>
          <cell r="N1909">
            <v>37.009111052115841</v>
          </cell>
          <cell r="O1909">
            <v>51.991406526649506</v>
          </cell>
          <cell r="P1909">
            <v>39.854980638701129</v>
          </cell>
          <cell r="Q1909">
            <v>0</v>
          </cell>
          <cell r="R1909">
            <v>191.03383270788891</v>
          </cell>
        </row>
        <row r="1910">
          <cell r="B1910">
            <v>37184</v>
          </cell>
          <cell r="C1910">
            <v>0</v>
          </cell>
          <cell r="D1910">
            <v>0</v>
          </cell>
          <cell r="E1910">
            <v>-35</v>
          </cell>
          <cell r="F1910">
            <v>35</v>
          </cell>
          <cell r="G1910">
            <v>75</v>
          </cell>
          <cell r="H1910">
            <v>0</v>
          </cell>
          <cell r="L1910">
            <v>62.178334490422408</v>
          </cell>
          <cell r="M1910">
            <v>15.064111052115988</v>
          </cell>
          <cell r="N1910">
            <v>37.044111052115838</v>
          </cell>
          <cell r="O1910">
            <v>52.066406526649509</v>
          </cell>
          <cell r="P1910">
            <v>39.854980638701129</v>
          </cell>
          <cell r="Q1910">
            <v>0</v>
          </cell>
          <cell r="R1910">
            <v>191.14383270788889</v>
          </cell>
        </row>
        <row r="1911">
          <cell r="B1911">
            <v>37185</v>
          </cell>
          <cell r="C1911">
            <v>0</v>
          </cell>
          <cell r="D1911">
            <v>0</v>
          </cell>
          <cell r="E1911">
            <v>-35</v>
          </cell>
          <cell r="F1911">
            <v>35</v>
          </cell>
          <cell r="G1911">
            <v>75</v>
          </cell>
          <cell r="H1911">
            <v>0</v>
          </cell>
          <cell r="L1911">
            <v>62.178334490422408</v>
          </cell>
          <cell r="M1911">
            <v>15.064111052115988</v>
          </cell>
          <cell r="N1911">
            <v>37.079111052115834</v>
          </cell>
          <cell r="O1911">
            <v>52.141406526649511</v>
          </cell>
          <cell r="P1911">
            <v>39.854980638701129</v>
          </cell>
          <cell r="Q1911">
            <v>0</v>
          </cell>
          <cell r="R1911">
            <v>191.2538327078889</v>
          </cell>
        </row>
        <row r="1912">
          <cell r="B1912">
            <v>37186</v>
          </cell>
          <cell r="C1912">
            <v>0</v>
          </cell>
          <cell r="D1912">
            <v>0</v>
          </cell>
          <cell r="E1912">
            <v>-35</v>
          </cell>
          <cell r="F1912">
            <v>35</v>
          </cell>
          <cell r="G1912">
            <v>75</v>
          </cell>
          <cell r="H1912">
            <v>0</v>
          </cell>
          <cell r="L1912">
            <v>62.178334490422408</v>
          </cell>
          <cell r="M1912">
            <v>15.064111052115988</v>
          </cell>
          <cell r="N1912">
            <v>37.114111052115831</v>
          </cell>
          <cell r="O1912">
            <v>52.216406526649514</v>
          </cell>
          <cell r="P1912">
            <v>39.854980638701129</v>
          </cell>
          <cell r="Q1912">
            <v>0</v>
          </cell>
          <cell r="R1912">
            <v>191.36383270788889</v>
          </cell>
        </row>
        <row r="1913">
          <cell r="B1913">
            <v>37187</v>
          </cell>
          <cell r="C1913">
            <v>0</v>
          </cell>
          <cell r="D1913">
            <v>0</v>
          </cell>
          <cell r="E1913">
            <v>-35</v>
          </cell>
          <cell r="F1913">
            <v>35</v>
          </cell>
          <cell r="G1913">
            <v>75</v>
          </cell>
          <cell r="H1913">
            <v>0</v>
          </cell>
          <cell r="L1913">
            <v>62.178334490422408</v>
          </cell>
          <cell r="M1913">
            <v>15.064111052115988</v>
          </cell>
          <cell r="N1913">
            <v>37.149111052115828</v>
          </cell>
          <cell r="O1913">
            <v>52.291406526649517</v>
          </cell>
          <cell r="P1913">
            <v>39.854980638701129</v>
          </cell>
          <cell r="Q1913">
            <v>0</v>
          </cell>
          <cell r="R1913">
            <v>191.4738327078889</v>
          </cell>
        </row>
        <row r="1914">
          <cell r="B1914">
            <v>37188</v>
          </cell>
          <cell r="C1914">
            <v>0</v>
          </cell>
          <cell r="D1914">
            <v>0</v>
          </cell>
          <cell r="E1914">
            <v>-35</v>
          </cell>
          <cell r="F1914">
            <v>35</v>
          </cell>
          <cell r="G1914">
            <v>75</v>
          </cell>
          <cell r="H1914">
            <v>0</v>
          </cell>
          <cell r="L1914">
            <v>62.178334490422408</v>
          </cell>
          <cell r="M1914">
            <v>15.064111052115988</v>
          </cell>
          <cell r="N1914">
            <v>37.184111052115824</v>
          </cell>
          <cell r="O1914">
            <v>52.36640652664952</v>
          </cell>
          <cell r="P1914">
            <v>39.854980638701129</v>
          </cell>
          <cell r="Q1914">
            <v>0</v>
          </cell>
          <cell r="R1914">
            <v>191.58383270788889</v>
          </cell>
        </row>
        <row r="1915">
          <cell r="B1915">
            <v>37189</v>
          </cell>
          <cell r="C1915">
            <v>0</v>
          </cell>
          <cell r="D1915">
            <v>0</v>
          </cell>
          <cell r="E1915">
            <v>-35</v>
          </cell>
          <cell r="F1915">
            <v>35</v>
          </cell>
          <cell r="G1915">
            <v>75</v>
          </cell>
          <cell r="H1915">
            <v>0</v>
          </cell>
          <cell r="L1915">
            <v>62.178334490422408</v>
          </cell>
          <cell r="M1915">
            <v>15.064111052115988</v>
          </cell>
          <cell r="N1915">
            <v>37.219111052115821</v>
          </cell>
          <cell r="O1915">
            <v>52.441406526649523</v>
          </cell>
          <cell r="P1915">
            <v>39.854980638701129</v>
          </cell>
          <cell r="Q1915">
            <v>0</v>
          </cell>
          <cell r="R1915">
            <v>191.6938327078889</v>
          </cell>
        </row>
        <row r="1916">
          <cell r="B1916">
            <v>37190</v>
          </cell>
          <cell r="C1916">
            <v>0</v>
          </cell>
          <cell r="D1916">
            <v>0</v>
          </cell>
          <cell r="E1916">
            <v>-35</v>
          </cell>
          <cell r="F1916">
            <v>35</v>
          </cell>
          <cell r="G1916">
            <v>75</v>
          </cell>
          <cell r="H1916">
            <v>0</v>
          </cell>
          <cell r="L1916">
            <v>62.178334490422408</v>
          </cell>
          <cell r="M1916">
            <v>15.064111052115988</v>
          </cell>
          <cell r="N1916">
            <v>37.254111052115817</v>
          </cell>
          <cell r="O1916">
            <v>52.516406526649526</v>
          </cell>
          <cell r="P1916">
            <v>39.854980638701129</v>
          </cell>
          <cell r="Q1916">
            <v>0</v>
          </cell>
          <cell r="R1916">
            <v>191.80383270788889</v>
          </cell>
        </row>
        <row r="1917">
          <cell r="B1917">
            <v>37191</v>
          </cell>
          <cell r="C1917">
            <v>0</v>
          </cell>
          <cell r="D1917">
            <v>0</v>
          </cell>
          <cell r="E1917">
            <v>-35</v>
          </cell>
          <cell r="F1917">
            <v>35</v>
          </cell>
          <cell r="G1917">
            <v>75</v>
          </cell>
          <cell r="H1917">
            <v>0</v>
          </cell>
          <cell r="L1917">
            <v>62.178334490422408</v>
          </cell>
          <cell r="M1917">
            <v>15.064111052115988</v>
          </cell>
          <cell r="N1917">
            <v>37.289111052115814</v>
          </cell>
          <cell r="O1917">
            <v>52.591406526649529</v>
          </cell>
          <cell r="P1917">
            <v>39.854980638701129</v>
          </cell>
          <cell r="Q1917">
            <v>0</v>
          </cell>
          <cell r="R1917">
            <v>191.9138327078889</v>
          </cell>
        </row>
        <row r="1918">
          <cell r="B1918">
            <v>37192</v>
          </cell>
          <cell r="C1918">
            <v>0</v>
          </cell>
          <cell r="D1918">
            <v>0</v>
          </cell>
          <cell r="E1918">
            <v>-35</v>
          </cell>
          <cell r="F1918">
            <v>35</v>
          </cell>
          <cell r="G1918">
            <v>75</v>
          </cell>
          <cell r="H1918">
            <v>0</v>
          </cell>
          <cell r="L1918">
            <v>62.178334490422408</v>
          </cell>
          <cell r="M1918">
            <v>15.064111052115988</v>
          </cell>
          <cell r="N1918">
            <v>37.324111052115811</v>
          </cell>
          <cell r="O1918">
            <v>52.666406526649531</v>
          </cell>
          <cell r="P1918">
            <v>39.854980638701129</v>
          </cell>
          <cell r="Q1918">
            <v>0</v>
          </cell>
          <cell r="R1918">
            <v>192.02383270788889</v>
          </cell>
        </row>
        <row r="1919">
          <cell r="B1919">
            <v>37193</v>
          </cell>
          <cell r="C1919">
            <v>0</v>
          </cell>
          <cell r="D1919">
            <v>0</v>
          </cell>
          <cell r="E1919">
            <v>-35</v>
          </cell>
          <cell r="F1919">
            <v>35</v>
          </cell>
          <cell r="G1919">
            <v>75</v>
          </cell>
          <cell r="H1919">
            <v>0</v>
          </cell>
          <cell r="L1919">
            <v>62.178334490422408</v>
          </cell>
          <cell r="M1919">
            <v>15.064111052115988</v>
          </cell>
          <cell r="N1919">
            <v>37.359111052115807</v>
          </cell>
          <cell r="O1919">
            <v>52.741406526649534</v>
          </cell>
          <cell r="P1919">
            <v>39.854980638701129</v>
          </cell>
          <cell r="Q1919">
            <v>0</v>
          </cell>
          <cell r="R1919">
            <v>192.1338327078889</v>
          </cell>
        </row>
        <row r="1920">
          <cell r="B1920">
            <v>37194</v>
          </cell>
          <cell r="C1920">
            <v>0</v>
          </cell>
          <cell r="D1920">
            <v>0</v>
          </cell>
          <cell r="E1920">
            <v>-35</v>
          </cell>
          <cell r="F1920">
            <v>35</v>
          </cell>
          <cell r="G1920">
            <v>75</v>
          </cell>
          <cell r="H1920">
            <v>0</v>
          </cell>
          <cell r="L1920">
            <v>62.178334490422408</v>
          </cell>
          <cell r="M1920">
            <v>15.064111052115988</v>
          </cell>
          <cell r="N1920">
            <v>37.394111052115804</v>
          </cell>
          <cell r="O1920">
            <v>52.816406526649537</v>
          </cell>
          <cell r="P1920">
            <v>39.854980638701129</v>
          </cell>
          <cell r="Q1920">
            <v>0</v>
          </cell>
          <cell r="R1920">
            <v>192.24383270788888</v>
          </cell>
        </row>
        <row r="1921">
          <cell r="B1921">
            <v>37195</v>
          </cell>
          <cell r="C1921">
            <v>0</v>
          </cell>
          <cell r="D1921">
            <v>0</v>
          </cell>
          <cell r="E1921">
            <v>-35</v>
          </cell>
          <cell r="F1921">
            <v>35</v>
          </cell>
          <cell r="G1921">
            <v>75</v>
          </cell>
          <cell r="H1921">
            <v>0</v>
          </cell>
          <cell r="L1921">
            <v>62.178334490422408</v>
          </cell>
          <cell r="M1921">
            <v>15.064111052115988</v>
          </cell>
          <cell r="N1921">
            <v>37.4291110521158</v>
          </cell>
          <cell r="O1921">
            <v>52.89140652664954</v>
          </cell>
          <cell r="P1921">
            <v>39.854980638701129</v>
          </cell>
          <cell r="Q1921">
            <v>0</v>
          </cell>
          <cell r="R1921">
            <v>192.3538327078889</v>
          </cell>
        </row>
        <row r="1922">
          <cell r="B1922">
            <v>37196</v>
          </cell>
          <cell r="C1922">
            <v>0</v>
          </cell>
          <cell r="D1922">
            <v>0</v>
          </cell>
          <cell r="E1922">
            <v>-35</v>
          </cell>
          <cell r="F1922">
            <v>35</v>
          </cell>
          <cell r="G1922">
            <v>0</v>
          </cell>
          <cell r="H1922">
            <v>0</v>
          </cell>
          <cell r="L1922">
            <v>62.178334490422408</v>
          </cell>
          <cell r="M1922">
            <v>15.064111052115988</v>
          </cell>
          <cell r="N1922">
            <v>37.464111052115797</v>
          </cell>
          <cell r="O1922">
            <v>52.89140652664954</v>
          </cell>
          <cell r="P1922">
            <v>39.854980638701129</v>
          </cell>
          <cell r="Q1922">
            <v>0</v>
          </cell>
          <cell r="R1922">
            <v>192.38883270788889</v>
          </cell>
        </row>
        <row r="1923">
          <cell r="B1923">
            <v>37197</v>
          </cell>
          <cell r="C1923">
            <v>0</v>
          </cell>
          <cell r="D1923">
            <v>0</v>
          </cell>
          <cell r="E1923">
            <v>-35</v>
          </cell>
          <cell r="F1923">
            <v>35</v>
          </cell>
          <cell r="G1923">
            <v>0</v>
          </cell>
          <cell r="H1923">
            <v>0</v>
          </cell>
          <cell r="L1923">
            <v>62.178334490422408</v>
          </cell>
          <cell r="M1923">
            <v>15.064111052115988</v>
          </cell>
          <cell r="N1923">
            <v>37.499111052115794</v>
          </cell>
          <cell r="O1923">
            <v>52.89140652664954</v>
          </cell>
          <cell r="P1923">
            <v>39.854980638701129</v>
          </cell>
          <cell r="Q1923">
            <v>0</v>
          </cell>
          <cell r="R1923">
            <v>192.42383270788889</v>
          </cell>
        </row>
        <row r="1924">
          <cell r="B1924">
            <v>37198</v>
          </cell>
          <cell r="C1924">
            <v>0</v>
          </cell>
          <cell r="D1924">
            <v>0</v>
          </cell>
          <cell r="E1924">
            <v>-35</v>
          </cell>
          <cell r="F1924">
            <v>35</v>
          </cell>
          <cell r="G1924">
            <v>0</v>
          </cell>
          <cell r="H1924">
            <v>0</v>
          </cell>
          <cell r="L1924">
            <v>62.178334490422408</v>
          </cell>
          <cell r="M1924">
            <v>15.064111052115988</v>
          </cell>
          <cell r="N1924">
            <v>37.53411105211579</v>
          </cell>
          <cell r="O1924">
            <v>52.89140652664954</v>
          </cell>
          <cell r="P1924">
            <v>39.854980638701129</v>
          </cell>
          <cell r="Q1924">
            <v>0</v>
          </cell>
          <cell r="R1924">
            <v>192.45883270788889</v>
          </cell>
        </row>
        <row r="1925">
          <cell r="B1925">
            <v>37199</v>
          </cell>
          <cell r="C1925">
            <v>0</v>
          </cell>
          <cell r="D1925">
            <v>0</v>
          </cell>
          <cell r="E1925">
            <v>-35</v>
          </cell>
          <cell r="F1925">
            <v>35</v>
          </cell>
          <cell r="G1925">
            <v>0</v>
          </cell>
          <cell r="H1925">
            <v>0</v>
          </cell>
          <cell r="L1925">
            <v>62.178334490422408</v>
          </cell>
          <cell r="M1925">
            <v>15.064111052115988</v>
          </cell>
          <cell r="N1925">
            <v>37.569111052115787</v>
          </cell>
          <cell r="O1925">
            <v>52.89140652664954</v>
          </cell>
          <cell r="P1925">
            <v>39.854980638701129</v>
          </cell>
          <cell r="Q1925">
            <v>0</v>
          </cell>
          <cell r="R1925">
            <v>192.49383270788888</v>
          </cell>
        </row>
        <row r="1926">
          <cell r="B1926">
            <v>37200</v>
          </cell>
          <cell r="C1926">
            <v>0</v>
          </cell>
          <cell r="D1926">
            <v>0</v>
          </cell>
          <cell r="E1926">
            <v>-35</v>
          </cell>
          <cell r="F1926">
            <v>35</v>
          </cell>
          <cell r="G1926">
            <v>0</v>
          </cell>
          <cell r="H1926">
            <v>0</v>
          </cell>
          <cell r="L1926">
            <v>62.178334490422408</v>
          </cell>
          <cell r="M1926">
            <v>15.064111052115988</v>
          </cell>
          <cell r="N1926">
            <v>37.604111052115783</v>
          </cell>
          <cell r="O1926">
            <v>52.89140652664954</v>
          </cell>
          <cell r="P1926">
            <v>39.854980638701129</v>
          </cell>
          <cell r="Q1926">
            <v>0</v>
          </cell>
          <cell r="R1926">
            <v>192.52883270788888</v>
          </cell>
        </row>
        <row r="1927">
          <cell r="B1927">
            <v>37201</v>
          </cell>
          <cell r="C1927">
            <v>0</v>
          </cell>
          <cell r="D1927">
            <v>0</v>
          </cell>
          <cell r="E1927">
            <v>-35</v>
          </cell>
          <cell r="F1927">
            <v>35</v>
          </cell>
          <cell r="G1927">
            <v>0</v>
          </cell>
          <cell r="H1927">
            <v>0</v>
          </cell>
          <cell r="L1927">
            <v>62.178334490422408</v>
          </cell>
          <cell r="M1927">
            <v>15.064111052115988</v>
          </cell>
          <cell r="N1927">
            <v>37.63911105211578</v>
          </cell>
          <cell r="O1927">
            <v>52.89140652664954</v>
          </cell>
          <cell r="P1927">
            <v>39.854980638701129</v>
          </cell>
          <cell r="Q1927">
            <v>0</v>
          </cell>
          <cell r="R1927">
            <v>192.56383270788888</v>
          </cell>
        </row>
        <row r="1928">
          <cell r="B1928">
            <v>37202</v>
          </cell>
          <cell r="C1928">
            <v>0</v>
          </cell>
          <cell r="D1928">
            <v>0</v>
          </cell>
          <cell r="E1928">
            <v>-35</v>
          </cell>
          <cell r="F1928">
            <v>35</v>
          </cell>
          <cell r="G1928">
            <v>0</v>
          </cell>
          <cell r="H1928">
            <v>0</v>
          </cell>
          <cell r="L1928">
            <v>62.178334490422408</v>
          </cell>
          <cell r="M1928">
            <v>15.064111052115988</v>
          </cell>
          <cell r="N1928">
            <v>37.674111052115776</v>
          </cell>
          <cell r="O1928">
            <v>52.89140652664954</v>
          </cell>
          <cell r="P1928">
            <v>39.854980638701129</v>
          </cell>
          <cell r="Q1928">
            <v>0</v>
          </cell>
          <cell r="R1928">
            <v>192.59883270788887</v>
          </cell>
        </row>
        <row r="1929">
          <cell r="B1929">
            <v>37203</v>
          </cell>
          <cell r="C1929">
            <v>0</v>
          </cell>
          <cell r="D1929">
            <v>0</v>
          </cell>
          <cell r="E1929">
            <v>-35</v>
          </cell>
          <cell r="F1929">
            <v>35</v>
          </cell>
          <cell r="G1929">
            <v>0</v>
          </cell>
          <cell r="H1929">
            <v>0</v>
          </cell>
          <cell r="L1929">
            <v>62.178334490422408</v>
          </cell>
          <cell r="M1929">
            <v>15.064111052115988</v>
          </cell>
          <cell r="N1929">
            <v>37.709111052115773</v>
          </cell>
          <cell r="O1929">
            <v>52.89140652664954</v>
          </cell>
          <cell r="P1929">
            <v>39.854980638701129</v>
          </cell>
          <cell r="Q1929">
            <v>0</v>
          </cell>
          <cell r="R1929">
            <v>192.63383270788887</v>
          </cell>
        </row>
        <row r="1930">
          <cell r="B1930">
            <v>37204</v>
          </cell>
          <cell r="C1930">
            <v>0</v>
          </cell>
          <cell r="D1930">
            <v>0</v>
          </cell>
          <cell r="E1930">
            <v>-35</v>
          </cell>
          <cell r="F1930">
            <v>35</v>
          </cell>
          <cell r="G1930">
            <v>0</v>
          </cell>
          <cell r="H1930">
            <v>0</v>
          </cell>
        </row>
        <row r="1931">
          <cell r="B1931">
            <v>37205</v>
          </cell>
          <cell r="C1931">
            <v>0</v>
          </cell>
          <cell r="D1931">
            <v>0</v>
          </cell>
          <cell r="E1931">
            <v>-35</v>
          </cell>
          <cell r="F1931">
            <v>35</v>
          </cell>
          <cell r="G1931">
            <v>0</v>
          </cell>
          <cell r="H1931">
            <v>0</v>
          </cell>
        </row>
        <row r="1932">
          <cell r="B1932">
            <v>37206</v>
          </cell>
          <cell r="C1932">
            <v>0</v>
          </cell>
          <cell r="D1932">
            <v>0</v>
          </cell>
          <cell r="E1932">
            <v>-35</v>
          </cell>
          <cell r="F1932">
            <v>35</v>
          </cell>
          <cell r="G1932">
            <v>0</v>
          </cell>
          <cell r="H1932">
            <v>0</v>
          </cell>
        </row>
        <row r="1933">
          <cell r="B1933">
            <v>37207</v>
          </cell>
          <cell r="C1933">
            <v>0</v>
          </cell>
          <cell r="D1933">
            <v>0</v>
          </cell>
          <cell r="E1933">
            <v>-35</v>
          </cell>
          <cell r="F1933">
            <v>35</v>
          </cell>
          <cell r="G1933">
            <v>0</v>
          </cell>
          <cell r="H1933">
            <v>0</v>
          </cell>
        </row>
        <row r="1934">
          <cell r="B1934">
            <v>37208</v>
          </cell>
          <cell r="C1934">
            <v>0</v>
          </cell>
          <cell r="D1934">
            <v>0</v>
          </cell>
          <cell r="E1934">
            <v>-35</v>
          </cell>
          <cell r="F1934">
            <v>35</v>
          </cell>
          <cell r="G1934">
            <v>0</v>
          </cell>
          <cell r="H1934">
            <v>0</v>
          </cell>
        </row>
        <row r="1935">
          <cell r="B1935">
            <v>37209</v>
          </cell>
          <cell r="C1935">
            <v>0</v>
          </cell>
          <cell r="D1935">
            <v>0</v>
          </cell>
          <cell r="E1935">
            <v>-35</v>
          </cell>
          <cell r="F1935">
            <v>35</v>
          </cell>
          <cell r="G1935">
            <v>0</v>
          </cell>
          <cell r="H1935">
            <v>0</v>
          </cell>
        </row>
        <row r="1936">
          <cell r="B1936">
            <v>37210</v>
          </cell>
          <cell r="C1936">
            <v>0</v>
          </cell>
          <cell r="D1936">
            <v>0</v>
          </cell>
          <cell r="E1936">
            <v>-35</v>
          </cell>
          <cell r="F1936">
            <v>35</v>
          </cell>
          <cell r="G1936">
            <v>0</v>
          </cell>
          <cell r="H1936">
            <v>0</v>
          </cell>
        </row>
        <row r="1937">
          <cell r="B1937">
            <v>37211</v>
          </cell>
          <cell r="C1937">
            <v>0</v>
          </cell>
          <cell r="D1937">
            <v>0</v>
          </cell>
          <cell r="E1937">
            <v>-35</v>
          </cell>
          <cell r="F1937">
            <v>35</v>
          </cell>
          <cell r="G1937">
            <v>0</v>
          </cell>
          <cell r="H1937">
            <v>0</v>
          </cell>
        </row>
        <row r="1938">
          <cell r="B1938">
            <v>37212</v>
          </cell>
          <cell r="C1938">
            <v>0</v>
          </cell>
          <cell r="D1938">
            <v>0</v>
          </cell>
          <cell r="E1938">
            <v>-35</v>
          </cell>
          <cell r="F1938">
            <v>35</v>
          </cell>
          <cell r="G1938">
            <v>0</v>
          </cell>
          <cell r="H1938">
            <v>0</v>
          </cell>
        </row>
        <row r="1939">
          <cell r="B1939">
            <v>37213</v>
          </cell>
          <cell r="C1939">
            <v>0</v>
          </cell>
          <cell r="D1939">
            <v>0</v>
          </cell>
          <cell r="E1939">
            <v>-35</v>
          </cell>
          <cell r="F1939">
            <v>35</v>
          </cell>
          <cell r="G1939">
            <v>0</v>
          </cell>
          <cell r="H1939">
            <v>0</v>
          </cell>
        </row>
        <row r="1940">
          <cell r="B1940">
            <v>37214</v>
          </cell>
          <cell r="C1940">
            <v>0</v>
          </cell>
          <cell r="D1940">
            <v>0</v>
          </cell>
          <cell r="E1940">
            <v>-35</v>
          </cell>
          <cell r="F1940">
            <v>35</v>
          </cell>
          <cell r="G1940">
            <v>0</v>
          </cell>
          <cell r="H1940">
            <v>0</v>
          </cell>
        </row>
        <row r="1941">
          <cell r="B1941">
            <v>37215</v>
          </cell>
          <cell r="C1941">
            <v>0</v>
          </cell>
          <cell r="D1941">
            <v>0</v>
          </cell>
          <cell r="E1941">
            <v>-35</v>
          </cell>
          <cell r="F1941">
            <v>35</v>
          </cell>
          <cell r="G1941">
            <v>0</v>
          </cell>
          <cell r="H1941">
            <v>0</v>
          </cell>
        </row>
        <row r="1942">
          <cell r="B1942">
            <v>37216</v>
          </cell>
          <cell r="C1942">
            <v>0</v>
          </cell>
          <cell r="D1942">
            <v>0</v>
          </cell>
          <cell r="E1942">
            <v>-35</v>
          </cell>
          <cell r="F1942">
            <v>35</v>
          </cell>
          <cell r="G1942">
            <v>0</v>
          </cell>
          <cell r="H1942">
            <v>0</v>
          </cell>
        </row>
        <row r="1943">
          <cell r="B1943">
            <v>37217</v>
          </cell>
          <cell r="C1943">
            <v>0</v>
          </cell>
          <cell r="D1943">
            <v>0</v>
          </cell>
          <cell r="E1943">
            <v>-35</v>
          </cell>
          <cell r="F1943">
            <v>35</v>
          </cell>
          <cell r="G1943">
            <v>0</v>
          </cell>
          <cell r="H1943">
            <v>0</v>
          </cell>
        </row>
        <row r="1944">
          <cell r="B1944">
            <v>37218</v>
          </cell>
          <cell r="C1944">
            <v>0</v>
          </cell>
          <cell r="D1944">
            <v>0</v>
          </cell>
          <cell r="E1944">
            <v>-35</v>
          </cell>
          <cell r="F1944">
            <v>35</v>
          </cell>
          <cell r="G1944">
            <v>0</v>
          </cell>
          <cell r="H1944">
            <v>0</v>
          </cell>
        </row>
        <row r="1945">
          <cell r="B1945">
            <v>37219</v>
          </cell>
          <cell r="C1945">
            <v>0</v>
          </cell>
          <cell r="D1945">
            <v>0</v>
          </cell>
          <cell r="E1945">
            <v>-35</v>
          </cell>
          <cell r="F1945">
            <v>35</v>
          </cell>
          <cell r="G1945">
            <v>0</v>
          </cell>
          <cell r="H1945">
            <v>0</v>
          </cell>
        </row>
        <row r="1946">
          <cell r="B1946">
            <v>37220</v>
          </cell>
          <cell r="C1946">
            <v>0</v>
          </cell>
          <cell r="D1946">
            <v>0</v>
          </cell>
          <cell r="E1946">
            <v>-35</v>
          </cell>
          <cell r="F1946">
            <v>35</v>
          </cell>
          <cell r="G1946">
            <v>0</v>
          </cell>
          <cell r="H1946">
            <v>0</v>
          </cell>
        </row>
        <row r="1947">
          <cell r="B1947">
            <v>37221</v>
          </cell>
          <cell r="C1947">
            <v>0</v>
          </cell>
          <cell r="D1947">
            <v>0</v>
          </cell>
          <cell r="E1947">
            <v>-35</v>
          </cell>
          <cell r="F1947">
            <v>35</v>
          </cell>
          <cell r="G1947">
            <v>0</v>
          </cell>
          <cell r="H1947">
            <v>0</v>
          </cell>
        </row>
        <row r="1948">
          <cell r="B1948">
            <v>37222</v>
          </cell>
          <cell r="C1948">
            <v>0</v>
          </cell>
          <cell r="D1948">
            <v>0</v>
          </cell>
          <cell r="E1948">
            <v>-35</v>
          </cell>
          <cell r="F1948">
            <v>35</v>
          </cell>
          <cell r="G1948">
            <v>0</v>
          </cell>
          <cell r="H1948">
            <v>0</v>
          </cell>
        </row>
        <row r="1949">
          <cell r="B1949">
            <v>37223</v>
          </cell>
          <cell r="C1949">
            <v>0</v>
          </cell>
          <cell r="D1949">
            <v>0</v>
          </cell>
          <cell r="E1949">
            <v>-35</v>
          </cell>
          <cell r="F1949">
            <v>35</v>
          </cell>
          <cell r="G1949">
            <v>0</v>
          </cell>
          <cell r="H1949">
            <v>0</v>
          </cell>
        </row>
        <row r="1950">
          <cell r="B1950">
            <v>37224</v>
          </cell>
          <cell r="C1950">
            <v>0</v>
          </cell>
          <cell r="D1950">
            <v>0</v>
          </cell>
          <cell r="E1950">
            <v>-35</v>
          </cell>
          <cell r="F1950">
            <v>35</v>
          </cell>
          <cell r="G1950">
            <v>0</v>
          </cell>
          <cell r="H1950">
            <v>0</v>
          </cell>
        </row>
        <row r="1951">
          <cell r="B1951">
            <v>37225</v>
          </cell>
          <cell r="C1951">
            <v>0</v>
          </cell>
          <cell r="D1951">
            <v>0</v>
          </cell>
          <cell r="E1951">
            <v>-35</v>
          </cell>
          <cell r="F1951">
            <v>35</v>
          </cell>
          <cell r="G1951">
            <v>0</v>
          </cell>
          <cell r="H1951">
            <v>0</v>
          </cell>
        </row>
        <row r="1952">
          <cell r="B1952">
            <v>37226</v>
          </cell>
          <cell r="C1952">
            <v>0</v>
          </cell>
          <cell r="D1952">
            <v>0</v>
          </cell>
          <cell r="E1952">
            <v>-35</v>
          </cell>
          <cell r="F1952">
            <v>35</v>
          </cell>
          <cell r="G1952">
            <v>0</v>
          </cell>
          <cell r="H1952">
            <v>0</v>
          </cell>
        </row>
        <row r="1953">
          <cell r="B1953">
            <v>37227</v>
          </cell>
          <cell r="C1953">
            <v>0</v>
          </cell>
          <cell r="D1953">
            <v>0</v>
          </cell>
          <cell r="E1953">
            <v>-35</v>
          </cell>
          <cell r="F1953">
            <v>35</v>
          </cell>
          <cell r="G1953">
            <v>0</v>
          </cell>
          <cell r="H1953">
            <v>0</v>
          </cell>
        </row>
        <row r="1954">
          <cell r="B1954">
            <v>37228</v>
          </cell>
          <cell r="C1954">
            <v>0</v>
          </cell>
          <cell r="D1954">
            <v>0</v>
          </cell>
          <cell r="E1954">
            <v>-35</v>
          </cell>
          <cell r="F1954">
            <v>35</v>
          </cell>
          <cell r="G1954">
            <v>0</v>
          </cell>
          <cell r="H1954">
            <v>0</v>
          </cell>
        </row>
        <row r="1955">
          <cell r="B1955">
            <v>37229</v>
          </cell>
          <cell r="C1955">
            <v>0</v>
          </cell>
          <cell r="D1955">
            <v>0</v>
          </cell>
          <cell r="E1955">
            <v>-35</v>
          </cell>
          <cell r="F1955">
            <v>35</v>
          </cell>
          <cell r="G1955">
            <v>0</v>
          </cell>
          <cell r="H1955">
            <v>0</v>
          </cell>
        </row>
        <row r="1956">
          <cell r="B1956">
            <v>37230</v>
          </cell>
          <cell r="C1956">
            <v>0</v>
          </cell>
          <cell r="D1956">
            <v>0</v>
          </cell>
          <cell r="E1956">
            <v>-35</v>
          </cell>
          <cell r="F1956">
            <v>35</v>
          </cell>
          <cell r="G1956">
            <v>0</v>
          </cell>
          <cell r="H1956">
            <v>0</v>
          </cell>
        </row>
        <row r="1957">
          <cell r="B1957">
            <v>37231</v>
          </cell>
          <cell r="C1957">
            <v>0</v>
          </cell>
          <cell r="D1957">
            <v>0</v>
          </cell>
          <cell r="E1957">
            <v>-35</v>
          </cell>
          <cell r="F1957">
            <v>35</v>
          </cell>
          <cell r="G1957">
            <v>0</v>
          </cell>
          <cell r="H1957">
            <v>0</v>
          </cell>
        </row>
        <row r="1958">
          <cell r="B1958">
            <v>37232</v>
          </cell>
          <cell r="C1958">
            <v>0</v>
          </cell>
          <cell r="D1958">
            <v>0</v>
          </cell>
          <cell r="E1958">
            <v>-35</v>
          </cell>
          <cell r="F1958">
            <v>35</v>
          </cell>
          <cell r="G1958">
            <v>0</v>
          </cell>
          <cell r="H1958">
            <v>0</v>
          </cell>
        </row>
        <row r="1959">
          <cell r="B1959">
            <v>37233</v>
          </cell>
          <cell r="C1959">
            <v>0</v>
          </cell>
          <cell r="D1959">
            <v>0</v>
          </cell>
          <cell r="E1959">
            <v>-35</v>
          </cell>
          <cell r="F1959">
            <v>35</v>
          </cell>
          <cell r="G1959">
            <v>0</v>
          </cell>
          <cell r="H1959">
            <v>0</v>
          </cell>
        </row>
        <row r="1960">
          <cell r="B1960">
            <v>37234</v>
          </cell>
          <cell r="C1960">
            <v>0</v>
          </cell>
          <cell r="D1960">
            <v>0</v>
          </cell>
          <cell r="E1960">
            <v>-35</v>
          </cell>
          <cell r="F1960">
            <v>35</v>
          </cell>
          <cell r="G1960">
            <v>0</v>
          </cell>
          <cell r="H1960">
            <v>0</v>
          </cell>
        </row>
        <row r="1961">
          <cell r="B1961">
            <v>37235</v>
          </cell>
          <cell r="C1961">
            <v>0</v>
          </cell>
          <cell r="D1961">
            <v>0</v>
          </cell>
          <cell r="E1961">
            <v>-35</v>
          </cell>
          <cell r="F1961">
            <v>35</v>
          </cell>
          <cell r="G1961">
            <v>0</v>
          </cell>
          <cell r="H1961">
            <v>0</v>
          </cell>
        </row>
        <row r="1962">
          <cell r="B1962">
            <v>37236</v>
          </cell>
          <cell r="C1962">
            <v>0</v>
          </cell>
          <cell r="D1962">
            <v>0</v>
          </cell>
          <cell r="E1962">
            <v>-35</v>
          </cell>
          <cell r="F1962">
            <v>35</v>
          </cell>
          <cell r="G1962">
            <v>0</v>
          </cell>
          <cell r="H1962">
            <v>0</v>
          </cell>
        </row>
        <row r="1963">
          <cell r="B1963">
            <v>37237</v>
          </cell>
          <cell r="C1963">
            <v>0</v>
          </cell>
          <cell r="D1963">
            <v>0</v>
          </cell>
          <cell r="E1963">
            <v>-35</v>
          </cell>
          <cell r="F1963">
            <v>35</v>
          </cell>
          <cell r="G1963">
            <v>0</v>
          </cell>
          <cell r="H1963">
            <v>0</v>
          </cell>
        </row>
        <row r="1964">
          <cell r="B1964">
            <v>37238</v>
          </cell>
          <cell r="C1964">
            <v>0</v>
          </cell>
          <cell r="D1964">
            <v>0</v>
          </cell>
          <cell r="E1964">
            <v>-35</v>
          </cell>
          <cell r="F1964">
            <v>35</v>
          </cell>
          <cell r="G1964">
            <v>0</v>
          </cell>
          <cell r="H1964">
            <v>0</v>
          </cell>
        </row>
        <row r="1965">
          <cell r="B1965">
            <v>37239</v>
          </cell>
          <cell r="C1965">
            <v>0</v>
          </cell>
          <cell r="D1965">
            <v>0</v>
          </cell>
          <cell r="E1965">
            <v>-35</v>
          </cell>
          <cell r="F1965">
            <v>35</v>
          </cell>
          <cell r="G1965">
            <v>0</v>
          </cell>
          <cell r="H1965">
            <v>0</v>
          </cell>
        </row>
        <row r="1966">
          <cell r="B1966">
            <v>37240</v>
          </cell>
          <cell r="C1966">
            <v>0</v>
          </cell>
          <cell r="D1966">
            <v>0</v>
          </cell>
          <cell r="E1966">
            <v>-35</v>
          </cell>
          <cell r="F1966">
            <v>35</v>
          </cell>
          <cell r="G1966">
            <v>0</v>
          </cell>
          <cell r="H1966">
            <v>0</v>
          </cell>
        </row>
        <row r="1967">
          <cell r="B1967">
            <v>37241</v>
          </cell>
          <cell r="C1967">
            <v>0</v>
          </cell>
          <cell r="D1967">
            <v>0</v>
          </cell>
          <cell r="E1967">
            <v>-35</v>
          </cell>
          <cell r="F1967">
            <v>35</v>
          </cell>
          <cell r="G1967">
            <v>0</v>
          </cell>
          <cell r="H1967">
            <v>0</v>
          </cell>
        </row>
        <row r="1968">
          <cell r="B1968">
            <v>37242</v>
          </cell>
          <cell r="C1968">
            <v>0</v>
          </cell>
          <cell r="D1968">
            <v>0</v>
          </cell>
          <cell r="E1968">
            <v>-35</v>
          </cell>
          <cell r="F1968">
            <v>35</v>
          </cell>
          <cell r="G1968">
            <v>0</v>
          </cell>
          <cell r="H1968">
            <v>0</v>
          </cell>
        </row>
        <row r="1969">
          <cell r="B1969">
            <v>37243</v>
          </cell>
          <cell r="C1969">
            <v>0</v>
          </cell>
          <cell r="D1969">
            <v>0</v>
          </cell>
          <cell r="E1969">
            <v>-35</v>
          </cell>
          <cell r="F1969">
            <v>35</v>
          </cell>
          <cell r="G1969">
            <v>0</v>
          </cell>
          <cell r="H1969">
            <v>0</v>
          </cell>
        </row>
        <row r="1970">
          <cell r="B1970">
            <v>37244</v>
          </cell>
          <cell r="C1970">
            <v>0</v>
          </cell>
          <cell r="D1970">
            <v>0</v>
          </cell>
          <cell r="E1970">
            <v>-35</v>
          </cell>
          <cell r="F1970">
            <v>35</v>
          </cell>
          <cell r="G1970">
            <v>0</v>
          </cell>
          <cell r="H1970">
            <v>0</v>
          </cell>
        </row>
        <row r="1971">
          <cell r="B1971">
            <v>37245</v>
          </cell>
          <cell r="C1971">
            <v>0</v>
          </cell>
          <cell r="D1971">
            <v>0</v>
          </cell>
          <cell r="E1971">
            <v>-35</v>
          </cell>
          <cell r="F1971">
            <v>35</v>
          </cell>
          <cell r="G1971">
            <v>0</v>
          </cell>
          <cell r="H1971">
            <v>0</v>
          </cell>
        </row>
        <row r="1972">
          <cell r="B1972">
            <v>37246</v>
          </cell>
          <cell r="C1972">
            <v>0</v>
          </cell>
          <cell r="D1972">
            <v>0</v>
          </cell>
          <cell r="E1972">
            <v>-35</v>
          </cell>
          <cell r="F1972">
            <v>35</v>
          </cell>
          <cell r="G1972">
            <v>0</v>
          </cell>
          <cell r="H1972">
            <v>0</v>
          </cell>
        </row>
        <row r="1973">
          <cell r="B1973">
            <v>37247</v>
          </cell>
          <cell r="C1973">
            <v>0</v>
          </cell>
          <cell r="D1973">
            <v>0</v>
          </cell>
          <cell r="E1973">
            <v>-35</v>
          </cell>
          <cell r="F1973">
            <v>35</v>
          </cell>
          <cell r="G1973">
            <v>0</v>
          </cell>
          <cell r="H1973">
            <v>0</v>
          </cell>
        </row>
        <row r="1974">
          <cell r="B1974">
            <v>37248</v>
          </cell>
          <cell r="C1974">
            <v>0</v>
          </cell>
          <cell r="D1974">
            <v>0</v>
          </cell>
          <cell r="E1974">
            <v>-35</v>
          </cell>
          <cell r="F1974">
            <v>35</v>
          </cell>
          <cell r="G1974">
            <v>0</v>
          </cell>
          <cell r="H1974">
            <v>0</v>
          </cell>
        </row>
        <row r="1975">
          <cell r="B1975">
            <v>37249</v>
          </cell>
          <cell r="C1975">
            <v>0</v>
          </cell>
          <cell r="D1975">
            <v>0</v>
          </cell>
          <cell r="E1975">
            <v>-35</v>
          </cell>
          <cell r="F1975">
            <v>35</v>
          </cell>
          <cell r="G1975">
            <v>0</v>
          </cell>
          <cell r="H1975">
            <v>0</v>
          </cell>
        </row>
        <row r="1976">
          <cell r="B1976">
            <v>37250</v>
          </cell>
          <cell r="C1976">
            <v>0</v>
          </cell>
          <cell r="D1976">
            <v>0</v>
          </cell>
          <cell r="E1976">
            <v>-35</v>
          </cell>
          <cell r="F1976">
            <v>35</v>
          </cell>
          <cell r="G1976">
            <v>0</v>
          </cell>
          <cell r="H1976">
            <v>0</v>
          </cell>
        </row>
        <row r="1977">
          <cell r="B1977">
            <v>37251</v>
          </cell>
          <cell r="C1977">
            <v>0</v>
          </cell>
          <cell r="D1977">
            <v>0</v>
          </cell>
          <cell r="E1977">
            <v>-35</v>
          </cell>
          <cell r="F1977">
            <v>35</v>
          </cell>
          <cell r="G1977">
            <v>0</v>
          </cell>
          <cell r="H1977">
            <v>0</v>
          </cell>
        </row>
        <row r="1978">
          <cell r="B1978">
            <v>37252</v>
          </cell>
          <cell r="C1978">
            <v>0</v>
          </cell>
          <cell r="D1978">
            <v>0</v>
          </cell>
          <cell r="E1978">
            <v>-35</v>
          </cell>
          <cell r="F1978">
            <v>35</v>
          </cell>
          <cell r="G1978">
            <v>0</v>
          </cell>
          <cell r="H1978">
            <v>0</v>
          </cell>
        </row>
        <row r="1979">
          <cell r="B1979">
            <v>37253</v>
          </cell>
          <cell r="C1979">
            <v>0</v>
          </cell>
          <cell r="D1979">
            <v>0</v>
          </cell>
          <cell r="E1979">
            <v>-35</v>
          </cell>
          <cell r="F1979">
            <v>35</v>
          </cell>
          <cell r="G1979">
            <v>0</v>
          </cell>
          <cell r="H1979">
            <v>0</v>
          </cell>
        </row>
        <row r="1980">
          <cell r="B1980">
            <v>37254</v>
          </cell>
          <cell r="C1980">
            <v>0</v>
          </cell>
          <cell r="D1980">
            <v>0</v>
          </cell>
          <cell r="E1980">
            <v>-35</v>
          </cell>
          <cell r="F1980">
            <v>35</v>
          </cell>
          <cell r="G1980">
            <v>0</v>
          </cell>
          <cell r="H1980">
            <v>0</v>
          </cell>
        </row>
        <row r="1981">
          <cell r="B1981">
            <v>37255</v>
          </cell>
          <cell r="C1981">
            <v>0</v>
          </cell>
          <cell r="D1981">
            <v>0</v>
          </cell>
          <cell r="E1981">
            <v>-35</v>
          </cell>
          <cell r="F1981">
            <v>35</v>
          </cell>
          <cell r="G1981">
            <v>0</v>
          </cell>
          <cell r="H1981">
            <v>0</v>
          </cell>
        </row>
        <row r="1982">
          <cell r="B1982">
            <v>37256</v>
          </cell>
          <cell r="C1982">
            <v>0</v>
          </cell>
          <cell r="D1982">
            <v>0</v>
          </cell>
          <cell r="E1982">
            <v>-35</v>
          </cell>
          <cell r="F1982">
            <v>35</v>
          </cell>
          <cell r="G1982">
            <v>0</v>
          </cell>
          <cell r="H1982">
            <v>0</v>
          </cell>
        </row>
        <row r="1983">
          <cell r="B1983">
            <v>37257</v>
          </cell>
          <cell r="C1983">
            <v>0</v>
          </cell>
          <cell r="D1983">
            <v>0</v>
          </cell>
          <cell r="E1983">
            <v>-35</v>
          </cell>
          <cell r="F1983">
            <v>35</v>
          </cell>
          <cell r="G1983">
            <v>0</v>
          </cell>
          <cell r="H1983">
            <v>0</v>
          </cell>
        </row>
        <row r="1984">
          <cell r="B1984">
            <v>37258</v>
          </cell>
          <cell r="C1984">
            <v>0</v>
          </cell>
          <cell r="D1984">
            <v>0</v>
          </cell>
          <cell r="E1984">
            <v>-35</v>
          </cell>
          <cell r="F1984">
            <v>35</v>
          </cell>
          <cell r="G1984">
            <v>0</v>
          </cell>
          <cell r="H1984">
            <v>0</v>
          </cell>
        </row>
        <row r="1985">
          <cell r="B1985">
            <v>37259</v>
          </cell>
          <cell r="C1985">
            <v>0</v>
          </cell>
          <cell r="D1985">
            <v>0</v>
          </cell>
          <cell r="E1985">
            <v>-35</v>
          </cell>
          <cell r="F1985">
            <v>35</v>
          </cell>
          <cell r="G1985">
            <v>0</v>
          </cell>
          <cell r="H1985">
            <v>0</v>
          </cell>
        </row>
        <row r="1986">
          <cell r="B1986">
            <v>37260</v>
          </cell>
          <cell r="C1986">
            <v>0</v>
          </cell>
          <cell r="D1986">
            <v>0</v>
          </cell>
          <cell r="E1986">
            <v>-35</v>
          </cell>
          <cell r="F1986">
            <v>35</v>
          </cell>
          <cell r="G1986">
            <v>0</v>
          </cell>
          <cell r="H1986">
            <v>0</v>
          </cell>
        </row>
        <row r="1987">
          <cell r="B1987">
            <v>37261</v>
          </cell>
          <cell r="C1987">
            <v>0</v>
          </cell>
          <cell r="D1987">
            <v>0</v>
          </cell>
          <cell r="E1987">
            <v>-35</v>
          </cell>
          <cell r="F1987">
            <v>35</v>
          </cell>
          <cell r="G1987">
            <v>0</v>
          </cell>
          <cell r="H1987">
            <v>0</v>
          </cell>
        </row>
        <row r="1988">
          <cell r="B1988">
            <v>37262</v>
          </cell>
          <cell r="C1988">
            <v>0</v>
          </cell>
          <cell r="D1988">
            <v>0</v>
          </cell>
          <cell r="E1988">
            <v>-35</v>
          </cell>
          <cell r="F1988">
            <v>35</v>
          </cell>
          <cell r="G1988">
            <v>0</v>
          </cell>
          <cell r="H1988">
            <v>0</v>
          </cell>
        </row>
        <row r="1989">
          <cell r="B1989">
            <v>37263</v>
          </cell>
          <cell r="C1989">
            <v>0</v>
          </cell>
          <cell r="D1989">
            <v>0</v>
          </cell>
          <cell r="E1989">
            <v>-35</v>
          </cell>
          <cell r="F1989">
            <v>35</v>
          </cell>
          <cell r="G1989">
            <v>0</v>
          </cell>
          <cell r="H1989">
            <v>0</v>
          </cell>
        </row>
        <row r="1990">
          <cell r="B1990">
            <v>37264</v>
          </cell>
          <cell r="C1990">
            <v>0</v>
          </cell>
          <cell r="D1990">
            <v>0</v>
          </cell>
          <cell r="E1990">
            <v>-35</v>
          </cell>
          <cell r="F1990">
            <v>35</v>
          </cell>
          <cell r="G1990">
            <v>0</v>
          </cell>
          <cell r="H1990">
            <v>0</v>
          </cell>
        </row>
        <row r="1991">
          <cell r="B1991">
            <v>37265</v>
          </cell>
          <cell r="C1991">
            <v>0</v>
          </cell>
          <cell r="D1991">
            <v>0</v>
          </cell>
          <cell r="E1991">
            <v>-35</v>
          </cell>
          <cell r="F1991">
            <v>35</v>
          </cell>
          <cell r="G1991">
            <v>0</v>
          </cell>
          <cell r="H1991">
            <v>0</v>
          </cell>
        </row>
        <row r="1992">
          <cell r="B1992">
            <v>37266</v>
          </cell>
          <cell r="C1992">
            <v>0</v>
          </cell>
          <cell r="D1992">
            <v>0</v>
          </cell>
          <cell r="E1992">
            <v>-35</v>
          </cell>
          <cell r="F1992">
            <v>35</v>
          </cell>
          <cell r="G1992">
            <v>0</v>
          </cell>
          <cell r="H1992">
            <v>0</v>
          </cell>
        </row>
        <row r="1993">
          <cell r="B1993">
            <v>37267</v>
          </cell>
          <cell r="C1993">
            <v>0</v>
          </cell>
          <cell r="D1993">
            <v>0</v>
          </cell>
          <cell r="E1993">
            <v>-35</v>
          </cell>
          <cell r="F1993">
            <v>35</v>
          </cell>
          <cell r="G1993">
            <v>0</v>
          </cell>
          <cell r="H1993">
            <v>0</v>
          </cell>
        </row>
        <row r="1994">
          <cell r="B1994">
            <v>37268</v>
          </cell>
          <cell r="C1994">
            <v>0</v>
          </cell>
          <cell r="D1994">
            <v>0</v>
          </cell>
          <cell r="E1994">
            <v>-35</v>
          </cell>
          <cell r="F1994">
            <v>35</v>
          </cell>
          <cell r="G1994">
            <v>0</v>
          </cell>
          <cell r="H1994">
            <v>0</v>
          </cell>
        </row>
        <row r="1995">
          <cell r="B1995">
            <v>37269</v>
          </cell>
          <cell r="C1995">
            <v>0</v>
          </cell>
          <cell r="D1995">
            <v>0</v>
          </cell>
          <cell r="E1995">
            <v>-35</v>
          </cell>
          <cell r="F1995">
            <v>35</v>
          </cell>
          <cell r="G1995">
            <v>0</v>
          </cell>
          <cell r="H1995">
            <v>0</v>
          </cell>
        </row>
        <row r="1996">
          <cell r="B1996">
            <v>37270</v>
          </cell>
          <cell r="C1996">
            <v>0</v>
          </cell>
          <cell r="D1996">
            <v>0</v>
          </cell>
          <cell r="E1996">
            <v>-35</v>
          </cell>
          <cell r="F1996">
            <v>35</v>
          </cell>
          <cell r="G1996">
            <v>0</v>
          </cell>
          <cell r="H1996">
            <v>0</v>
          </cell>
        </row>
        <row r="1997">
          <cell r="B1997">
            <v>37271</v>
          </cell>
          <cell r="C1997">
            <v>0</v>
          </cell>
          <cell r="D1997">
            <v>0</v>
          </cell>
          <cell r="E1997">
            <v>-35</v>
          </cell>
          <cell r="F1997">
            <v>35</v>
          </cell>
          <cell r="G1997">
            <v>0</v>
          </cell>
          <cell r="H1997">
            <v>0</v>
          </cell>
        </row>
        <row r="1998">
          <cell r="B1998">
            <v>37272</v>
          </cell>
          <cell r="C1998">
            <v>0</v>
          </cell>
          <cell r="D1998">
            <v>0</v>
          </cell>
          <cell r="E1998">
            <v>-35</v>
          </cell>
          <cell r="F1998">
            <v>35</v>
          </cell>
          <cell r="G1998">
            <v>0</v>
          </cell>
          <cell r="H1998">
            <v>0</v>
          </cell>
        </row>
        <row r="1999">
          <cell r="B1999">
            <v>37273</v>
          </cell>
          <cell r="C1999">
            <v>0</v>
          </cell>
          <cell r="D1999">
            <v>0</v>
          </cell>
          <cell r="E1999">
            <v>-35</v>
          </cell>
          <cell r="F1999">
            <v>35</v>
          </cell>
          <cell r="G1999">
            <v>0</v>
          </cell>
          <cell r="H1999">
            <v>0</v>
          </cell>
        </row>
        <row r="2000">
          <cell r="B2000">
            <v>37274</v>
          </cell>
          <cell r="C2000">
            <v>0</v>
          </cell>
          <cell r="D2000">
            <v>0</v>
          </cell>
          <cell r="E2000">
            <v>-35</v>
          </cell>
          <cell r="F2000">
            <v>35</v>
          </cell>
          <cell r="G2000">
            <v>0</v>
          </cell>
          <cell r="H2000">
            <v>0</v>
          </cell>
        </row>
        <row r="2001">
          <cell r="B2001">
            <v>37275</v>
          </cell>
          <cell r="C2001">
            <v>0</v>
          </cell>
          <cell r="D2001">
            <v>0</v>
          </cell>
          <cell r="E2001">
            <v>-35</v>
          </cell>
          <cell r="F2001">
            <v>35</v>
          </cell>
          <cell r="G2001">
            <v>0</v>
          </cell>
          <cell r="H2001">
            <v>0</v>
          </cell>
        </row>
        <row r="2002">
          <cell r="B2002">
            <v>37276</v>
          </cell>
          <cell r="C2002">
            <v>0</v>
          </cell>
          <cell r="D2002">
            <v>0</v>
          </cell>
          <cell r="E2002">
            <v>-35</v>
          </cell>
          <cell r="F2002">
            <v>35</v>
          </cell>
          <cell r="G2002">
            <v>0</v>
          </cell>
          <cell r="H2002">
            <v>0</v>
          </cell>
        </row>
        <row r="2003">
          <cell r="B2003">
            <v>37277</v>
          </cell>
          <cell r="C2003">
            <v>0</v>
          </cell>
          <cell r="D2003">
            <v>0</v>
          </cell>
          <cell r="E2003">
            <v>-35</v>
          </cell>
          <cell r="F2003">
            <v>35</v>
          </cell>
          <cell r="G2003">
            <v>0</v>
          </cell>
          <cell r="H2003">
            <v>0</v>
          </cell>
        </row>
        <row r="2004">
          <cell r="B2004">
            <v>37278</v>
          </cell>
          <cell r="C2004">
            <v>0</v>
          </cell>
          <cell r="D2004">
            <v>0</v>
          </cell>
          <cell r="E2004">
            <v>-35</v>
          </cell>
          <cell r="F2004">
            <v>35</v>
          </cell>
          <cell r="G2004">
            <v>0</v>
          </cell>
          <cell r="H2004">
            <v>0</v>
          </cell>
        </row>
        <row r="2005">
          <cell r="B2005">
            <v>37279</v>
          </cell>
          <cell r="C2005">
            <v>0</v>
          </cell>
          <cell r="D2005">
            <v>0</v>
          </cell>
          <cell r="E2005">
            <v>-35</v>
          </cell>
          <cell r="F2005">
            <v>35</v>
          </cell>
          <cell r="G2005">
            <v>0</v>
          </cell>
          <cell r="H2005">
            <v>0</v>
          </cell>
        </row>
        <row r="2006">
          <cell r="B2006">
            <v>37280</v>
          </cell>
          <cell r="C2006">
            <v>0</v>
          </cell>
          <cell r="D2006">
            <v>0</v>
          </cell>
          <cell r="E2006">
            <v>-35</v>
          </cell>
          <cell r="F2006">
            <v>35</v>
          </cell>
          <cell r="G2006">
            <v>0</v>
          </cell>
          <cell r="H2006">
            <v>0</v>
          </cell>
        </row>
        <row r="2007">
          <cell r="B2007">
            <v>37281</v>
          </cell>
          <cell r="C2007">
            <v>0</v>
          </cell>
          <cell r="D2007">
            <v>0</v>
          </cell>
          <cell r="E2007">
            <v>-35</v>
          </cell>
          <cell r="F2007">
            <v>35</v>
          </cell>
          <cell r="G2007">
            <v>0</v>
          </cell>
          <cell r="H2007">
            <v>0</v>
          </cell>
        </row>
        <row r="2008">
          <cell r="B2008">
            <v>37282</v>
          </cell>
          <cell r="C2008">
            <v>0</v>
          </cell>
          <cell r="D2008">
            <v>0</v>
          </cell>
          <cell r="E2008">
            <v>-35</v>
          </cell>
          <cell r="F2008">
            <v>35</v>
          </cell>
          <cell r="G2008">
            <v>0</v>
          </cell>
          <cell r="H2008">
            <v>0</v>
          </cell>
        </row>
        <row r="2009">
          <cell r="B2009">
            <v>37283</v>
          </cell>
          <cell r="C2009">
            <v>0</v>
          </cell>
          <cell r="D2009">
            <v>0</v>
          </cell>
          <cell r="E2009">
            <v>-35</v>
          </cell>
          <cell r="F2009">
            <v>35</v>
          </cell>
          <cell r="G2009">
            <v>0</v>
          </cell>
          <cell r="H2009">
            <v>0</v>
          </cell>
        </row>
        <row r="2010">
          <cell r="B2010">
            <v>37284</v>
          </cell>
          <cell r="C2010">
            <v>0</v>
          </cell>
          <cell r="D2010">
            <v>0</v>
          </cell>
          <cell r="E2010">
            <v>-35</v>
          </cell>
          <cell r="F2010">
            <v>35</v>
          </cell>
          <cell r="G2010">
            <v>0</v>
          </cell>
          <cell r="H2010">
            <v>0</v>
          </cell>
        </row>
        <row r="2011">
          <cell r="B2011">
            <v>37285</v>
          </cell>
          <cell r="C2011">
            <v>0</v>
          </cell>
          <cell r="D2011">
            <v>0</v>
          </cell>
          <cell r="E2011">
            <v>-35</v>
          </cell>
          <cell r="F2011">
            <v>35</v>
          </cell>
          <cell r="G2011">
            <v>0</v>
          </cell>
          <cell r="H2011">
            <v>0</v>
          </cell>
        </row>
        <row r="2012">
          <cell r="B2012">
            <v>37286</v>
          </cell>
          <cell r="C2012">
            <v>0</v>
          </cell>
          <cell r="D2012">
            <v>0</v>
          </cell>
          <cell r="E2012">
            <v>-35</v>
          </cell>
          <cell r="F2012">
            <v>35</v>
          </cell>
          <cell r="G2012">
            <v>0</v>
          </cell>
          <cell r="H2012">
            <v>0</v>
          </cell>
        </row>
        <row r="2013">
          <cell r="B2013">
            <v>37287</v>
          </cell>
          <cell r="C2013">
            <v>0</v>
          </cell>
          <cell r="D2013">
            <v>0</v>
          </cell>
          <cell r="E2013">
            <v>-35</v>
          </cell>
          <cell r="F2013">
            <v>35</v>
          </cell>
          <cell r="G2013">
            <v>0</v>
          </cell>
          <cell r="H2013">
            <v>0</v>
          </cell>
        </row>
        <row r="2014">
          <cell r="B2014">
            <v>37288</v>
          </cell>
          <cell r="C2014">
            <v>0</v>
          </cell>
          <cell r="D2014">
            <v>0</v>
          </cell>
          <cell r="E2014">
            <v>-35</v>
          </cell>
          <cell r="F2014">
            <v>35</v>
          </cell>
          <cell r="G2014">
            <v>0</v>
          </cell>
          <cell r="H2014">
            <v>0</v>
          </cell>
        </row>
        <row r="2015">
          <cell r="B2015">
            <v>37289</v>
          </cell>
          <cell r="C2015">
            <v>0</v>
          </cell>
          <cell r="D2015">
            <v>0</v>
          </cell>
          <cell r="E2015">
            <v>-35</v>
          </cell>
          <cell r="F2015">
            <v>35</v>
          </cell>
          <cell r="G2015">
            <v>0</v>
          </cell>
          <cell r="H2015">
            <v>0</v>
          </cell>
        </row>
        <row r="2016">
          <cell r="B2016">
            <v>37290</v>
          </cell>
          <cell r="C2016">
            <v>0</v>
          </cell>
          <cell r="D2016">
            <v>0</v>
          </cell>
          <cell r="E2016">
            <v>-35</v>
          </cell>
          <cell r="F2016">
            <v>35</v>
          </cell>
          <cell r="G2016">
            <v>0</v>
          </cell>
          <cell r="H2016">
            <v>0</v>
          </cell>
        </row>
        <row r="2017">
          <cell r="B2017">
            <v>37291</v>
          </cell>
          <cell r="C2017">
            <v>0</v>
          </cell>
          <cell r="D2017">
            <v>0</v>
          </cell>
          <cell r="E2017">
            <v>-35</v>
          </cell>
          <cell r="F2017">
            <v>35</v>
          </cell>
          <cell r="G2017">
            <v>0</v>
          </cell>
          <cell r="H2017">
            <v>0</v>
          </cell>
        </row>
        <row r="2018">
          <cell r="B2018">
            <v>37292</v>
          </cell>
          <cell r="C2018">
            <v>0</v>
          </cell>
          <cell r="D2018">
            <v>0</v>
          </cell>
          <cell r="E2018">
            <v>-35</v>
          </cell>
          <cell r="F2018">
            <v>35</v>
          </cell>
          <cell r="G2018">
            <v>0</v>
          </cell>
          <cell r="H2018">
            <v>0</v>
          </cell>
        </row>
        <row r="2019">
          <cell r="B2019">
            <v>37293</v>
          </cell>
          <cell r="C2019">
            <v>0</v>
          </cell>
          <cell r="D2019">
            <v>0</v>
          </cell>
          <cell r="E2019">
            <v>-35</v>
          </cell>
          <cell r="F2019">
            <v>35</v>
          </cell>
          <cell r="G2019">
            <v>0</v>
          </cell>
          <cell r="H2019">
            <v>0</v>
          </cell>
        </row>
        <row r="2020">
          <cell r="B2020">
            <v>37294</v>
          </cell>
          <cell r="C2020">
            <v>0</v>
          </cell>
          <cell r="D2020">
            <v>0</v>
          </cell>
          <cell r="E2020">
            <v>-35</v>
          </cell>
          <cell r="F2020">
            <v>35</v>
          </cell>
          <cell r="G2020">
            <v>0</v>
          </cell>
          <cell r="H2020">
            <v>0</v>
          </cell>
        </row>
        <row r="2021">
          <cell r="B2021">
            <v>37295</v>
          </cell>
          <cell r="C2021">
            <v>0</v>
          </cell>
          <cell r="D2021">
            <v>0</v>
          </cell>
          <cell r="E2021">
            <v>-35</v>
          </cell>
          <cell r="F2021">
            <v>35</v>
          </cell>
          <cell r="G2021">
            <v>0</v>
          </cell>
          <cell r="H2021">
            <v>0</v>
          </cell>
        </row>
        <row r="2022">
          <cell r="B2022">
            <v>37296</v>
          </cell>
          <cell r="C2022">
            <v>0</v>
          </cell>
          <cell r="D2022">
            <v>0</v>
          </cell>
          <cell r="E2022">
            <v>-35</v>
          </cell>
          <cell r="F2022">
            <v>35</v>
          </cell>
          <cell r="G2022">
            <v>0</v>
          </cell>
          <cell r="H2022">
            <v>0</v>
          </cell>
        </row>
        <row r="2023">
          <cell r="B2023">
            <v>37297</v>
          </cell>
          <cell r="C2023">
            <v>0</v>
          </cell>
          <cell r="D2023">
            <v>0</v>
          </cell>
          <cell r="E2023">
            <v>-35</v>
          </cell>
          <cell r="F2023">
            <v>35</v>
          </cell>
          <cell r="G2023">
            <v>0</v>
          </cell>
          <cell r="H2023">
            <v>0</v>
          </cell>
        </row>
        <row r="2024">
          <cell r="B2024">
            <v>37298</v>
          </cell>
          <cell r="C2024">
            <v>0</v>
          </cell>
          <cell r="D2024">
            <v>0</v>
          </cell>
          <cell r="E2024">
            <v>-35</v>
          </cell>
          <cell r="F2024">
            <v>35</v>
          </cell>
          <cell r="G2024">
            <v>0</v>
          </cell>
          <cell r="H2024">
            <v>0</v>
          </cell>
        </row>
        <row r="2025">
          <cell r="B2025">
            <v>37299</v>
          </cell>
          <cell r="C2025">
            <v>0</v>
          </cell>
          <cell r="D2025">
            <v>0</v>
          </cell>
          <cell r="E2025">
            <v>-35</v>
          </cell>
          <cell r="F2025">
            <v>35</v>
          </cell>
          <cell r="G2025">
            <v>0</v>
          </cell>
          <cell r="H2025">
            <v>0</v>
          </cell>
        </row>
        <row r="2026">
          <cell r="B2026">
            <v>37300</v>
          </cell>
          <cell r="C2026">
            <v>0</v>
          </cell>
          <cell r="D2026">
            <v>0</v>
          </cell>
          <cell r="E2026">
            <v>-35</v>
          </cell>
          <cell r="F2026">
            <v>35</v>
          </cell>
          <cell r="G2026">
            <v>0</v>
          </cell>
          <cell r="H2026">
            <v>0</v>
          </cell>
        </row>
        <row r="2027">
          <cell r="B2027">
            <v>37301</v>
          </cell>
          <cell r="C2027">
            <v>0</v>
          </cell>
          <cell r="D2027">
            <v>0</v>
          </cell>
          <cell r="E2027">
            <v>-35</v>
          </cell>
          <cell r="F2027">
            <v>35</v>
          </cell>
          <cell r="G2027">
            <v>0</v>
          </cell>
          <cell r="H2027">
            <v>0</v>
          </cell>
        </row>
        <row r="2028">
          <cell r="B2028">
            <v>37302</v>
          </cell>
          <cell r="C2028">
            <v>0</v>
          </cell>
          <cell r="D2028">
            <v>0</v>
          </cell>
          <cell r="E2028">
            <v>-35</v>
          </cell>
          <cell r="F2028">
            <v>35</v>
          </cell>
          <cell r="G2028">
            <v>0</v>
          </cell>
          <cell r="H2028">
            <v>0</v>
          </cell>
        </row>
        <row r="2029">
          <cell r="B2029">
            <v>37303</v>
          </cell>
          <cell r="C2029">
            <v>0</v>
          </cell>
          <cell r="D2029">
            <v>0</v>
          </cell>
          <cell r="E2029">
            <v>-35</v>
          </cell>
          <cell r="F2029">
            <v>35</v>
          </cell>
          <cell r="G2029">
            <v>0</v>
          </cell>
          <cell r="H2029">
            <v>0</v>
          </cell>
        </row>
        <row r="2030">
          <cell r="B2030">
            <v>37304</v>
          </cell>
          <cell r="C2030">
            <v>0</v>
          </cell>
          <cell r="D2030">
            <v>0</v>
          </cell>
          <cell r="E2030">
            <v>-35</v>
          </cell>
          <cell r="F2030">
            <v>35</v>
          </cell>
          <cell r="G2030">
            <v>0</v>
          </cell>
          <cell r="H2030">
            <v>0</v>
          </cell>
        </row>
        <row r="2031">
          <cell r="B2031">
            <v>37305</v>
          </cell>
          <cell r="C2031">
            <v>0</v>
          </cell>
          <cell r="D2031">
            <v>0</v>
          </cell>
          <cell r="E2031">
            <v>-35</v>
          </cell>
          <cell r="F2031">
            <v>35</v>
          </cell>
          <cell r="G2031">
            <v>0</v>
          </cell>
          <cell r="H2031">
            <v>0</v>
          </cell>
        </row>
        <row r="2032">
          <cell r="B2032">
            <v>37306</v>
          </cell>
          <cell r="C2032">
            <v>0</v>
          </cell>
          <cell r="D2032">
            <v>0</v>
          </cell>
          <cell r="E2032">
            <v>-35</v>
          </cell>
          <cell r="F2032">
            <v>35</v>
          </cell>
          <cell r="G2032">
            <v>0</v>
          </cell>
          <cell r="H2032">
            <v>0</v>
          </cell>
        </row>
        <row r="2033">
          <cell r="B2033">
            <v>37307</v>
          </cell>
          <cell r="C2033">
            <v>0</v>
          </cell>
          <cell r="D2033">
            <v>0</v>
          </cell>
          <cell r="E2033">
            <v>-35</v>
          </cell>
          <cell r="F2033">
            <v>35</v>
          </cell>
          <cell r="G2033">
            <v>0</v>
          </cell>
          <cell r="H2033">
            <v>0</v>
          </cell>
        </row>
        <row r="2034">
          <cell r="B2034">
            <v>37308</v>
          </cell>
          <cell r="C2034">
            <v>0</v>
          </cell>
          <cell r="D2034">
            <v>0</v>
          </cell>
          <cell r="E2034">
            <v>-35</v>
          </cell>
          <cell r="F2034">
            <v>35</v>
          </cell>
          <cell r="G2034">
            <v>0</v>
          </cell>
          <cell r="H2034">
            <v>0</v>
          </cell>
        </row>
        <row r="2035">
          <cell r="B2035">
            <v>37309</v>
          </cell>
          <cell r="C2035">
            <v>0</v>
          </cell>
          <cell r="D2035">
            <v>0</v>
          </cell>
          <cell r="E2035">
            <v>-35</v>
          </cell>
          <cell r="F2035">
            <v>35</v>
          </cell>
          <cell r="G2035">
            <v>0</v>
          </cell>
          <cell r="H2035">
            <v>0</v>
          </cell>
        </row>
        <row r="2036">
          <cell r="B2036">
            <v>37310</v>
          </cell>
          <cell r="C2036">
            <v>0</v>
          </cell>
          <cell r="D2036">
            <v>0</v>
          </cell>
          <cell r="E2036">
            <v>-35</v>
          </cell>
          <cell r="F2036">
            <v>35</v>
          </cell>
          <cell r="G2036">
            <v>0</v>
          </cell>
          <cell r="H2036">
            <v>0</v>
          </cell>
        </row>
        <row r="2037">
          <cell r="B2037">
            <v>37311</v>
          </cell>
          <cell r="C2037">
            <v>0</v>
          </cell>
          <cell r="D2037">
            <v>0</v>
          </cell>
          <cell r="E2037">
            <v>-35</v>
          </cell>
          <cell r="F2037">
            <v>35</v>
          </cell>
          <cell r="G2037">
            <v>0</v>
          </cell>
          <cell r="H2037">
            <v>0</v>
          </cell>
        </row>
        <row r="2038">
          <cell r="B2038">
            <v>37312</v>
          </cell>
          <cell r="C2038">
            <v>0</v>
          </cell>
          <cell r="D2038">
            <v>0</v>
          </cell>
          <cell r="E2038">
            <v>-35</v>
          </cell>
          <cell r="F2038">
            <v>35</v>
          </cell>
          <cell r="G2038">
            <v>0</v>
          </cell>
          <cell r="H2038">
            <v>0</v>
          </cell>
        </row>
        <row r="2039">
          <cell r="B2039">
            <v>37313</v>
          </cell>
          <cell r="C2039">
            <v>0</v>
          </cell>
          <cell r="D2039">
            <v>0</v>
          </cell>
          <cell r="E2039">
            <v>-35</v>
          </cell>
          <cell r="F2039">
            <v>35</v>
          </cell>
          <cell r="G2039">
            <v>0</v>
          </cell>
          <cell r="H2039">
            <v>0</v>
          </cell>
        </row>
        <row r="2040">
          <cell r="B2040">
            <v>37314</v>
          </cell>
          <cell r="C2040">
            <v>0</v>
          </cell>
          <cell r="D2040">
            <v>0</v>
          </cell>
          <cell r="E2040">
            <v>-35</v>
          </cell>
          <cell r="F2040">
            <v>35</v>
          </cell>
          <cell r="G2040">
            <v>0</v>
          </cell>
          <cell r="H2040">
            <v>0</v>
          </cell>
        </row>
        <row r="2041">
          <cell r="B2041">
            <v>37315</v>
          </cell>
          <cell r="C2041">
            <v>0</v>
          </cell>
          <cell r="D2041">
            <v>0</v>
          </cell>
          <cell r="E2041">
            <v>-35</v>
          </cell>
          <cell r="F2041">
            <v>35</v>
          </cell>
          <cell r="G2041">
            <v>0</v>
          </cell>
          <cell r="H2041">
            <v>0</v>
          </cell>
        </row>
        <row r="2042">
          <cell r="B2042">
            <v>37316</v>
          </cell>
          <cell r="C2042">
            <v>0</v>
          </cell>
          <cell r="D2042">
            <v>0</v>
          </cell>
          <cell r="E2042">
            <v>-35</v>
          </cell>
          <cell r="F2042">
            <v>35</v>
          </cell>
          <cell r="G2042">
            <v>0</v>
          </cell>
          <cell r="H2042">
            <v>0</v>
          </cell>
        </row>
        <row r="2043">
          <cell r="B2043">
            <v>37317</v>
          </cell>
          <cell r="C2043">
            <v>0</v>
          </cell>
          <cell r="D2043">
            <v>0</v>
          </cell>
          <cell r="E2043">
            <v>-35</v>
          </cell>
          <cell r="F2043">
            <v>35</v>
          </cell>
          <cell r="G2043">
            <v>0</v>
          </cell>
          <cell r="H2043">
            <v>0</v>
          </cell>
        </row>
        <row r="2044">
          <cell r="B2044">
            <v>37318</v>
          </cell>
          <cell r="C2044">
            <v>0</v>
          </cell>
          <cell r="D2044">
            <v>0</v>
          </cell>
          <cell r="E2044">
            <v>-35</v>
          </cell>
          <cell r="F2044">
            <v>35</v>
          </cell>
          <cell r="G2044">
            <v>0</v>
          </cell>
          <cell r="H2044">
            <v>0</v>
          </cell>
        </row>
        <row r="2045">
          <cell r="B2045">
            <v>37319</v>
          </cell>
          <cell r="C2045">
            <v>0</v>
          </cell>
          <cell r="D2045">
            <v>0</v>
          </cell>
          <cell r="E2045">
            <v>-35</v>
          </cell>
          <cell r="F2045">
            <v>35</v>
          </cell>
          <cell r="G2045">
            <v>0</v>
          </cell>
          <cell r="H2045">
            <v>0</v>
          </cell>
        </row>
        <row r="2046">
          <cell r="B2046">
            <v>37320</v>
          </cell>
          <cell r="C2046">
            <v>0</v>
          </cell>
          <cell r="D2046">
            <v>0</v>
          </cell>
          <cell r="E2046">
            <v>-35</v>
          </cell>
          <cell r="F2046">
            <v>35</v>
          </cell>
          <cell r="G2046">
            <v>0</v>
          </cell>
          <cell r="H2046">
            <v>0</v>
          </cell>
        </row>
        <row r="2047">
          <cell r="B2047">
            <v>37321</v>
          </cell>
          <cell r="C2047">
            <v>0</v>
          </cell>
          <cell r="D2047">
            <v>0</v>
          </cell>
          <cell r="E2047">
            <v>-35</v>
          </cell>
          <cell r="F2047">
            <v>35</v>
          </cell>
          <cell r="G2047">
            <v>0</v>
          </cell>
          <cell r="H2047">
            <v>0</v>
          </cell>
        </row>
        <row r="2048">
          <cell r="B2048">
            <v>37322</v>
          </cell>
          <cell r="C2048">
            <v>0</v>
          </cell>
          <cell r="D2048">
            <v>0</v>
          </cell>
          <cell r="E2048">
            <v>-35</v>
          </cell>
          <cell r="F2048">
            <v>35</v>
          </cell>
          <cell r="G2048">
            <v>0</v>
          </cell>
          <cell r="H2048">
            <v>0</v>
          </cell>
        </row>
        <row r="2049">
          <cell r="B2049">
            <v>37323</v>
          </cell>
          <cell r="C2049">
            <v>0</v>
          </cell>
          <cell r="D2049">
            <v>0</v>
          </cell>
          <cell r="E2049">
            <v>-35</v>
          </cell>
          <cell r="F2049">
            <v>35</v>
          </cell>
          <cell r="G2049">
            <v>0</v>
          </cell>
          <cell r="H2049">
            <v>0</v>
          </cell>
        </row>
        <row r="2050">
          <cell r="B2050">
            <v>37324</v>
          </cell>
          <cell r="C2050">
            <v>0</v>
          </cell>
          <cell r="D2050">
            <v>0</v>
          </cell>
          <cell r="E2050">
            <v>-35</v>
          </cell>
          <cell r="F2050">
            <v>35</v>
          </cell>
          <cell r="G2050">
            <v>0</v>
          </cell>
          <cell r="H2050">
            <v>0</v>
          </cell>
        </row>
        <row r="2051">
          <cell r="B2051">
            <v>37325</v>
          </cell>
          <cell r="C2051">
            <v>0</v>
          </cell>
          <cell r="D2051">
            <v>0</v>
          </cell>
          <cell r="E2051">
            <v>-35</v>
          </cell>
          <cell r="F2051">
            <v>35</v>
          </cell>
          <cell r="G2051">
            <v>0</v>
          </cell>
          <cell r="H2051">
            <v>0</v>
          </cell>
        </row>
        <row r="2052">
          <cell r="B2052">
            <v>37326</v>
          </cell>
          <cell r="C2052">
            <v>0</v>
          </cell>
          <cell r="D2052">
            <v>0</v>
          </cell>
          <cell r="E2052">
            <v>-35</v>
          </cell>
          <cell r="F2052">
            <v>35</v>
          </cell>
          <cell r="G2052">
            <v>0</v>
          </cell>
          <cell r="H2052">
            <v>0</v>
          </cell>
        </row>
        <row r="2053">
          <cell r="B2053">
            <v>37327</v>
          </cell>
          <cell r="C2053">
            <v>0</v>
          </cell>
          <cell r="D2053">
            <v>0</v>
          </cell>
          <cell r="E2053">
            <v>-35</v>
          </cell>
          <cell r="F2053">
            <v>35</v>
          </cell>
          <cell r="G2053">
            <v>0</v>
          </cell>
          <cell r="H2053">
            <v>0</v>
          </cell>
        </row>
        <row r="2054">
          <cell r="B2054">
            <v>37328</v>
          </cell>
          <cell r="C2054">
            <v>0</v>
          </cell>
          <cell r="D2054">
            <v>0</v>
          </cell>
          <cell r="E2054">
            <v>-35</v>
          </cell>
          <cell r="F2054">
            <v>35</v>
          </cell>
          <cell r="G2054">
            <v>0</v>
          </cell>
          <cell r="H2054">
            <v>0</v>
          </cell>
        </row>
        <row r="2055">
          <cell r="B2055">
            <v>37329</v>
          </cell>
          <cell r="C2055">
            <v>0</v>
          </cell>
          <cell r="D2055">
            <v>0</v>
          </cell>
          <cell r="E2055">
            <v>-35</v>
          </cell>
          <cell r="F2055">
            <v>35</v>
          </cell>
          <cell r="G2055">
            <v>0</v>
          </cell>
          <cell r="H2055">
            <v>0</v>
          </cell>
        </row>
        <row r="2056">
          <cell r="B2056">
            <v>37330</v>
          </cell>
          <cell r="C2056">
            <v>0</v>
          </cell>
          <cell r="D2056">
            <v>0</v>
          </cell>
          <cell r="E2056">
            <v>-35</v>
          </cell>
          <cell r="F2056">
            <v>35</v>
          </cell>
          <cell r="G2056">
            <v>0</v>
          </cell>
          <cell r="H2056">
            <v>0</v>
          </cell>
        </row>
        <row r="2057">
          <cell r="B2057">
            <v>37331</v>
          </cell>
          <cell r="C2057">
            <v>0</v>
          </cell>
          <cell r="D2057">
            <v>0</v>
          </cell>
          <cell r="E2057">
            <v>-35</v>
          </cell>
          <cell r="F2057">
            <v>35</v>
          </cell>
          <cell r="G2057">
            <v>0</v>
          </cell>
          <cell r="H2057">
            <v>0</v>
          </cell>
        </row>
        <row r="2058">
          <cell r="B2058">
            <v>37332</v>
          </cell>
          <cell r="C2058">
            <v>0</v>
          </cell>
          <cell r="D2058">
            <v>0</v>
          </cell>
          <cell r="E2058">
            <v>-35</v>
          </cell>
          <cell r="F2058">
            <v>35</v>
          </cell>
          <cell r="G2058">
            <v>0</v>
          </cell>
          <cell r="H2058">
            <v>0</v>
          </cell>
        </row>
        <row r="2059">
          <cell r="B2059">
            <v>37333</v>
          </cell>
          <cell r="C2059">
            <v>0</v>
          </cell>
          <cell r="D2059">
            <v>0</v>
          </cell>
          <cell r="E2059">
            <v>-35</v>
          </cell>
          <cell r="F2059">
            <v>35</v>
          </cell>
          <cell r="G2059">
            <v>0</v>
          </cell>
          <cell r="H2059">
            <v>0</v>
          </cell>
        </row>
        <row r="2060">
          <cell r="B2060">
            <v>37334</v>
          </cell>
          <cell r="C2060">
            <v>0</v>
          </cell>
          <cell r="D2060">
            <v>0</v>
          </cell>
          <cell r="E2060">
            <v>-35</v>
          </cell>
          <cell r="F2060">
            <v>35</v>
          </cell>
          <cell r="G2060">
            <v>0</v>
          </cell>
          <cell r="H2060">
            <v>0</v>
          </cell>
        </row>
        <row r="2061">
          <cell r="B2061">
            <v>37335</v>
          </cell>
          <cell r="C2061">
            <v>0</v>
          </cell>
          <cell r="D2061">
            <v>0</v>
          </cell>
          <cell r="E2061">
            <v>-35</v>
          </cell>
          <cell r="F2061">
            <v>35</v>
          </cell>
          <cell r="G2061">
            <v>0</v>
          </cell>
          <cell r="H2061">
            <v>0</v>
          </cell>
        </row>
        <row r="2062">
          <cell r="B2062">
            <v>37336</v>
          </cell>
          <cell r="C2062">
            <v>0</v>
          </cell>
          <cell r="D2062">
            <v>0</v>
          </cell>
          <cell r="E2062">
            <v>-35</v>
          </cell>
          <cell r="F2062">
            <v>35</v>
          </cell>
          <cell r="G2062">
            <v>0</v>
          </cell>
          <cell r="H2062">
            <v>0</v>
          </cell>
        </row>
        <row r="2063">
          <cell r="B2063">
            <v>37337</v>
          </cell>
          <cell r="C2063">
            <v>0</v>
          </cell>
          <cell r="D2063">
            <v>0</v>
          </cell>
          <cell r="E2063">
            <v>-35</v>
          </cell>
          <cell r="F2063">
            <v>35</v>
          </cell>
          <cell r="G2063">
            <v>0</v>
          </cell>
          <cell r="H2063">
            <v>0</v>
          </cell>
        </row>
        <row r="2064">
          <cell r="B2064">
            <v>37338</v>
          </cell>
          <cell r="C2064">
            <v>0</v>
          </cell>
          <cell r="D2064">
            <v>0</v>
          </cell>
          <cell r="E2064">
            <v>-35</v>
          </cell>
          <cell r="F2064">
            <v>35</v>
          </cell>
          <cell r="G2064">
            <v>0</v>
          </cell>
          <cell r="H2064">
            <v>0</v>
          </cell>
        </row>
        <row r="2065">
          <cell r="B2065">
            <v>37339</v>
          </cell>
          <cell r="C2065">
            <v>0</v>
          </cell>
          <cell r="D2065">
            <v>0</v>
          </cell>
          <cell r="E2065">
            <v>-35</v>
          </cell>
          <cell r="F2065">
            <v>35</v>
          </cell>
          <cell r="G2065">
            <v>0</v>
          </cell>
          <cell r="H2065">
            <v>0</v>
          </cell>
        </row>
        <row r="2066">
          <cell r="B2066">
            <v>37340</v>
          </cell>
          <cell r="C2066">
            <v>0</v>
          </cell>
          <cell r="D2066">
            <v>0</v>
          </cell>
          <cell r="E2066">
            <v>-35</v>
          </cell>
          <cell r="F2066">
            <v>35</v>
          </cell>
          <cell r="G2066">
            <v>0</v>
          </cell>
          <cell r="H2066">
            <v>0</v>
          </cell>
        </row>
        <row r="2067">
          <cell r="B2067">
            <v>37341</v>
          </cell>
          <cell r="C2067">
            <v>0</v>
          </cell>
          <cell r="D2067">
            <v>0</v>
          </cell>
          <cell r="E2067">
            <v>-35</v>
          </cell>
          <cell r="F2067">
            <v>35</v>
          </cell>
          <cell r="G2067">
            <v>0</v>
          </cell>
          <cell r="H2067">
            <v>0</v>
          </cell>
        </row>
        <row r="2068">
          <cell r="B2068">
            <v>37342</v>
          </cell>
          <cell r="C2068">
            <v>0</v>
          </cell>
          <cell r="D2068">
            <v>0</v>
          </cell>
          <cell r="E2068">
            <v>-35</v>
          </cell>
          <cell r="F2068">
            <v>35</v>
          </cell>
          <cell r="G2068">
            <v>0</v>
          </cell>
          <cell r="H2068">
            <v>0</v>
          </cell>
        </row>
        <row r="2069">
          <cell r="B2069">
            <v>37343</v>
          </cell>
          <cell r="C2069">
            <v>0</v>
          </cell>
          <cell r="D2069">
            <v>0</v>
          </cell>
          <cell r="E2069">
            <v>-35</v>
          </cell>
          <cell r="F2069">
            <v>35</v>
          </cell>
          <cell r="G2069">
            <v>0</v>
          </cell>
          <cell r="H2069">
            <v>0</v>
          </cell>
        </row>
        <row r="2070">
          <cell r="B2070">
            <v>37344</v>
          </cell>
          <cell r="C2070">
            <v>0</v>
          </cell>
          <cell r="D2070">
            <v>0</v>
          </cell>
          <cell r="E2070">
            <v>-35</v>
          </cell>
          <cell r="F2070">
            <v>35</v>
          </cell>
          <cell r="G2070">
            <v>0</v>
          </cell>
          <cell r="H2070">
            <v>0</v>
          </cell>
        </row>
        <row r="2071">
          <cell r="B2071">
            <v>37345</v>
          </cell>
          <cell r="C2071">
            <v>0</v>
          </cell>
          <cell r="D2071">
            <v>0</v>
          </cell>
          <cell r="E2071">
            <v>-35</v>
          </cell>
          <cell r="F2071">
            <v>35</v>
          </cell>
          <cell r="G2071">
            <v>0</v>
          </cell>
          <cell r="H2071">
            <v>0</v>
          </cell>
        </row>
        <row r="2072">
          <cell r="B2072">
            <v>37346</v>
          </cell>
          <cell r="C2072">
            <v>0</v>
          </cell>
          <cell r="D2072">
            <v>0</v>
          </cell>
          <cell r="E2072">
            <v>-35</v>
          </cell>
          <cell r="F2072">
            <v>35</v>
          </cell>
          <cell r="G2072">
            <v>0</v>
          </cell>
          <cell r="H2072">
            <v>0</v>
          </cell>
        </row>
        <row r="2073">
          <cell r="B2073">
            <v>37347</v>
          </cell>
          <cell r="C2073">
            <v>0</v>
          </cell>
          <cell r="D2073">
            <v>0</v>
          </cell>
          <cell r="E2073">
            <v>-35</v>
          </cell>
          <cell r="F2073">
            <v>35</v>
          </cell>
          <cell r="G2073">
            <v>0</v>
          </cell>
          <cell r="H2073">
            <v>0</v>
          </cell>
        </row>
        <row r="2074">
          <cell r="B2074">
            <v>37348</v>
          </cell>
          <cell r="C2074">
            <v>0</v>
          </cell>
          <cell r="D2074">
            <v>0</v>
          </cell>
          <cell r="E2074">
            <v>-35</v>
          </cell>
          <cell r="F2074">
            <v>35</v>
          </cell>
          <cell r="G2074">
            <v>0</v>
          </cell>
          <cell r="H2074">
            <v>0</v>
          </cell>
        </row>
        <row r="2075">
          <cell r="B2075">
            <v>37349</v>
          </cell>
          <cell r="C2075">
            <v>0</v>
          </cell>
          <cell r="D2075">
            <v>0</v>
          </cell>
          <cell r="E2075">
            <v>-35</v>
          </cell>
          <cell r="F2075">
            <v>35</v>
          </cell>
          <cell r="G2075">
            <v>0</v>
          </cell>
          <cell r="H2075">
            <v>0</v>
          </cell>
        </row>
        <row r="2076">
          <cell r="B2076">
            <v>37350</v>
          </cell>
          <cell r="C2076">
            <v>0</v>
          </cell>
          <cell r="D2076">
            <v>0</v>
          </cell>
          <cell r="E2076">
            <v>-35</v>
          </cell>
          <cell r="F2076">
            <v>35</v>
          </cell>
          <cell r="G2076">
            <v>0</v>
          </cell>
          <cell r="H2076">
            <v>0</v>
          </cell>
        </row>
        <row r="2077">
          <cell r="B2077">
            <v>37351</v>
          </cell>
          <cell r="C2077">
            <v>0</v>
          </cell>
          <cell r="D2077">
            <v>0</v>
          </cell>
          <cell r="E2077">
            <v>-35</v>
          </cell>
          <cell r="F2077">
            <v>35</v>
          </cell>
          <cell r="G2077">
            <v>0</v>
          </cell>
          <cell r="H2077">
            <v>0</v>
          </cell>
        </row>
        <row r="2078">
          <cell r="B2078">
            <v>37352</v>
          </cell>
          <cell r="C2078">
            <v>0</v>
          </cell>
          <cell r="D2078">
            <v>0</v>
          </cell>
          <cell r="E2078">
            <v>-35</v>
          </cell>
          <cell r="F2078">
            <v>35</v>
          </cell>
          <cell r="G2078">
            <v>0</v>
          </cell>
          <cell r="H2078">
            <v>0</v>
          </cell>
        </row>
        <row r="2079">
          <cell r="B2079">
            <v>37353</v>
          </cell>
          <cell r="C2079">
            <v>0</v>
          </cell>
          <cell r="D2079">
            <v>0</v>
          </cell>
          <cell r="E2079">
            <v>-35</v>
          </cell>
          <cell r="F2079">
            <v>35</v>
          </cell>
          <cell r="G2079">
            <v>0</v>
          </cell>
          <cell r="H2079">
            <v>0</v>
          </cell>
        </row>
        <row r="2080">
          <cell r="B2080">
            <v>37354</v>
          </cell>
          <cell r="C2080">
            <v>0</v>
          </cell>
          <cell r="D2080">
            <v>0</v>
          </cell>
          <cell r="E2080">
            <v>-35</v>
          </cell>
          <cell r="F2080">
            <v>35</v>
          </cell>
          <cell r="G2080">
            <v>0</v>
          </cell>
          <cell r="H2080">
            <v>0</v>
          </cell>
        </row>
        <row r="2081">
          <cell r="B2081">
            <v>37355</v>
          </cell>
          <cell r="C2081">
            <v>0</v>
          </cell>
          <cell r="D2081">
            <v>0</v>
          </cell>
          <cell r="E2081">
            <v>-35</v>
          </cell>
          <cell r="F2081">
            <v>35</v>
          </cell>
          <cell r="G2081">
            <v>0</v>
          </cell>
          <cell r="H2081">
            <v>0</v>
          </cell>
        </row>
        <row r="2082">
          <cell r="B2082">
            <v>37356</v>
          </cell>
          <cell r="C2082">
            <v>0</v>
          </cell>
          <cell r="D2082">
            <v>0</v>
          </cell>
          <cell r="E2082">
            <v>-35</v>
          </cell>
          <cell r="F2082">
            <v>35</v>
          </cell>
          <cell r="G2082">
            <v>0</v>
          </cell>
          <cell r="H2082">
            <v>0</v>
          </cell>
        </row>
        <row r="2083">
          <cell r="B2083">
            <v>37357</v>
          </cell>
          <cell r="C2083">
            <v>0</v>
          </cell>
          <cell r="D2083">
            <v>0</v>
          </cell>
          <cell r="E2083">
            <v>-35</v>
          </cell>
          <cell r="F2083">
            <v>35</v>
          </cell>
          <cell r="G2083">
            <v>0</v>
          </cell>
          <cell r="H2083">
            <v>0</v>
          </cell>
        </row>
        <row r="2084">
          <cell r="B2084">
            <v>37358</v>
          </cell>
          <cell r="C2084">
            <v>0</v>
          </cell>
          <cell r="D2084">
            <v>0</v>
          </cell>
          <cell r="E2084">
            <v>-35</v>
          </cell>
          <cell r="F2084">
            <v>35</v>
          </cell>
          <cell r="G2084">
            <v>0</v>
          </cell>
          <cell r="H2084">
            <v>0</v>
          </cell>
        </row>
        <row r="2085">
          <cell r="B2085">
            <v>37359</v>
          </cell>
          <cell r="C2085">
            <v>0</v>
          </cell>
          <cell r="D2085">
            <v>0</v>
          </cell>
          <cell r="E2085">
            <v>-35</v>
          </cell>
          <cell r="F2085">
            <v>35</v>
          </cell>
          <cell r="G2085">
            <v>0</v>
          </cell>
          <cell r="H2085">
            <v>0</v>
          </cell>
        </row>
        <row r="2086">
          <cell r="B2086">
            <v>37360</v>
          </cell>
          <cell r="C2086">
            <v>0</v>
          </cell>
          <cell r="D2086">
            <v>0</v>
          </cell>
          <cell r="E2086">
            <v>-35</v>
          </cell>
          <cell r="F2086">
            <v>35</v>
          </cell>
          <cell r="G2086">
            <v>0</v>
          </cell>
          <cell r="H2086">
            <v>0</v>
          </cell>
        </row>
        <row r="2087">
          <cell r="B2087">
            <v>37361</v>
          </cell>
          <cell r="C2087">
            <v>0</v>
          </cell>
          <cell r="D2087">
            <v>0</v>
          </cell>
          <cell r="E2087">
            <v>-35</v>
          </cell>
          <cell r="F2087">
            <v>35</v>
          </cell>
          <cell r="G2087">
            <v>0</v>
          </cell>
          <cell r="H2087">
            <v>0</v>
          </cell>
        </row>
        <row r="2088">
          <cell r="B2088">
            <v>37362</v>
          </cell>
          <cell r="C2088">
            <v>0</v>
          </cell>
          <cell r="D2088">
            <v>0</v>
          </cell>
          <cell r="E2088">
            <v>-35</v>
          </cell>
          <cell r="F2088">
            <v>35</v>
          </cell>
          <cell r="G2088">
            <v>0</v>
          </cell>
          <cell r="H2088">
            <v>0</v>
          </cell>
        </row>
        <row r="2089">
          <cell r="B2089">
            <v>37363</v>
          </cell>
          <cell r="C2089">
            <v>0</v>
          </cell>
          <cell r="D2089">
            <v>0</v>
          </cell>
          <cell r="E2089">
            <v>-35</v>
          </cell>
          <cell r="F2089">
            <v>35</v>
          </cell>
          <cell r="G2089">
            <v>0</v>
          </cell>
          <cell r="H2089">
            <v>0</v>
          </cell>
        </row>
        <row r="2090">
          <cell r="B2090">
            <v>37364</v>
          </cell>
          <cell r="C2090">
            <v>0</v>
          </cell>
          <cell r="D2090">
            <v>0</v>
          </cell>
          <cell r="E2090">
            <v>-35</v>
          </cell>
          <cell r="F2090">
            <v>35</v>
          </cell>
          <cell r="G2090">
            <v>0</v>
          </cell>
          <cell r="H2090">
            <v>0</v>
          </cell>
        </row>
        <row r="2091">
          <cell r="B2091">
            <v>37365</v>
          </cell>
          <cell r="C2091">
            <v>0</v>
          </cell>
          <cell r="D2091">
            <v>0</v>
          </cell>
          <cell r="E2091">
            <v>-35</v>
          </cell>
          <cell r="F2091">
            <v>35</v>
          </cell>
          <cell r="G2091">
            <v>0</v>
          </cell>
          <cell r="H2091">
            <v>0</v>
          </cell>
        </row>
        <row r="2092">
          <cell r="B2092">
            <v>37366</v>
          </cell>
          <cell r="C2092">
            <v>0</v>
          </cell>
          <cell r="D2092">
            <v>0</v>
          </cell>
          <cell r="E2092">
            <v>-35</v>
          </cell>
          <cell r="F2092">
            <v>35</v>
          </cell>
          <cell r="G2092">
            <v>0</v>
          </cell>
          <cell r="H2092">
            <v>0</v>
          </cell>
        </row>
        <row r="2093">
          <cell r="B2093">
            <v>37367</v>
          </cell>
          <cell r="C2093">
            <v>0</v>
          </cell>
          <cell r="D2093">
            <v>0</v>
          </cell>
          <cell r="E2093">
            <v>-35</v>
          </cell>
          <cell r="F2093">
            <v>35</v>
          </cell>
          <cell r="G2093">
            <v>0</v>
          </cell>
          <cell r="H2093">
            <v>0</v>
          </cell>
        </row>
        <row r="2094">
          <cell r="B2094">
            <v>37368</v>
          </cell>
          <cell r="C2094">
            <v>0</v>
          </cell>
          <cell r="D2094">
            <v>0</v>
          </cell>
          <cell r="E2094">
            <v>-35</v>
          </cell>
          <cell r="F2094">
            <v>35</v>
          </cell>
          <cell r="G2094">
            <v>0</v>
          </cell>
          <cell r="H2094">
            <v>0</v>
          </cell>
        </row>
        <row r="2095">
          <cell r="B2095">
            <v>37369</v>
          </cell>
          <cell r="C2095">
            <v>0</v>
          </cell>
          <cell r="D2095">
            <v>0</v>
          </cell>
          <cell r="E2095">
            <v>-35</v>
          </cell>
          <cell r="F2095">
            <v>35</v>
          </cell>
          <cell r="G2095">
            <v>0</v>
          </cell>
          <cell r="H2095">
            <v>0</v>
          </cell>
        </row>
        <row r="2096">
          <cell r="B2096">
            <v>37370</v>
          </cell>
          <cell r="C2096">
            <v>0</v>
          </cell>
          <cell r="D2096">
            <v>0</v>
          </cell>
          <cell r="E2096">
            <v>-35</v>
          </cell>
          <cell r="F2096">
            <v>35</v>
          </cell>
          <cell r="G2096">
            <v>0</v>
          </cell>
          <cell r="H2096">
            <v>0</v>
          </cell>
        </row>
        <row r="2097">
          <cell r="B2097">
            <v>37371</v>
          </cell>
          <cell r="C2097">
            <v>0</v>
          </cell>
          <cell r="D2097">
            <v>0</v>
          </cell>
          <cell r="E2097">
            <v>-35</v>
          </cell>
          <cell r="F2097">
            <v>35</v>
          </cell>
          <cell r="G2097">
            <v>0</v>
          </cell>
          <cell r="H2097">
            <v>0</v>
          </cell>
        </row>
        <row r="2098">
          <cell r="B2098">
            <v>37372</v>
          </cell>
          <cell r="C2098">
            <v>0</v>
          </cell>
          <cell r="D2098">
            <v>0</v>
          </cell>
          <cell r="E2098">
            <v>-35</v>
          </cell>
          <cell r="F2098">
            <v>35</v>
          </cell>
          <cell r="G2098">
            <v>0</v>
          </cell>
          <cell r="H2098">
            <v>0</v>
          </cell>
        </row>
        <row r="2099">
          <cell r="B2099">
            <v>37373</v>
          </cell>
          <cell r="C2099">
            <v>0</v>
          </cell>
          <cell r="D2099">
            <v>0</v>
          </cell>
          <cell r="E2099">
            <v>-35</v>
          </cell>
          <cell r="F2099">
            <v>35</v>
          </cell>
          <cell r="G2099">
            <v>0</v>
          </cell>
          <cell r="H2099">
            <v>0</v>
          </cell>
        </row>
        <row r="2100">
          <cell r="B2100">
            <v>37374</v>
          </cell>
          <cell r="C2100">
            <v>0</v>
          </cell>
          <cell r="D2100">
            <v>0</v>
          </cell>
          <cell r="E2100">
            <v>-35</v>
          </cell>
          <cell r="F2100">
            <v>35</v>
          </cell>
          <cell r="G2100">
            <v>0</v>
          </cell>
          <cell r="H2100">
            <v>0</v>
          </cell>
        </row>
        <row r="2101">
          <cell r="B2101">
            <v>37375</v>
          </cell>
          <cell r="C2101">
            <v>0</v>
          </cell>
          <cell r="D2101">
            <v>0</v>
          </cell>
          <cell r="E2101">
            <v>-35</v>
          </cell>
          <cell r="F2101">
            <v>35</v>
          </cell>
          <cell r="G2101">
            <v>0</v>
          </cell>
          <cell r="H2101">
            <v>0</v>
          </cell>
        </row>
        <row r="2102">
          <cell r="B2102">
            <v>37376</v>
          </cell>
          <cell r="C2102">
            <v>0</v>
          </cell>
          <cell r="D2102">
            <v>0</v>
          </cell>
          <cell r="E2102">
            <v>-35</v>
          </cell>
          <cell r="F2102">
            <v>35</v>
          </cell>
          <cell r="G2102">
            <v>0</v>
          </cell>
          <cell r="H2102">
            <v>0</v>
          </cell>
        </row>
        <row r="2103">
          <cell r="B2103">
            <v>37377</v>
          </cell>
          <cell r="C2103">
            <v>0</v>
          </cell>
          <cell r="D2103">
            <v>0</v>
          </cell>
          <cell r="E2103">
            <v>-35</v>
          </cell>
          <cell r="F2103">
            <v>35</v>
          </cell>
          <cell r="G2103">
            <v>0</v>
          </cell>
          <cell r="H2103">
            <v>0</v>
          </cell>
        </row>
        <row r="2104">
          <cell r="B2104">
            <v>37378</v>
          </cell>
          <cell r="C2104">
            <v>0</v>
          </cell>
          <cell r="D2104">
            <v>0</v>
          </cell>
          <cell r="E2104">
            <v>-35</v>
          </cell>
          <cell r="F2104">
            <v>35</v>
          </cell>
          <cell r="G2104">
            <v>0</v>
          </cell>
          <cell r="H2104">
            <v>0</v>
          </cell>
        </row>
        <row r="2105">
          <cell r="B2105">
            <v>37379</v>
          </cell>
          <cell r="C2105">
            <v>0</v>
          </cell>
          <cell r="D2105">
            <v>0</v>
          </cell>
          <cell r="E2105">
            <v>-35</v>
          </cell>
          <cell r="F2105">
            <v>35</v>
          </cell>
          <cell r="G2105">
            <v>0</v>
          </cell>
          <cell r="H2105">
            <v>0</v>
          </cell>
        </row>
      </sheetData>
      <sheetData sheetId="12"/>
      <sheetData sheetId="13">
        <row r="1">
          <cell r="E1">
            <v>1</v>
          </cell>
          <cell r="F1">
            <v>2</v>
          </cell>
          <cell r="G1">
            <v>3</v>
          </cell>
          <cell r="H1">
            <v>4</v>
          </cell>
        </row>
        <row r="4">
          <cell r="G4" t="str">
            <v>PowerGen</v>
          </cell>
          <cell r="H4" t="str">
            <v>mmcf</v>
          </cell>
        </row>
        <row r="5">
          <cell r="E5">
            <v>36617</v>
          </cell>
        </row>
        <row r="6">
          <cell r="E6">
            <v>36618</v>
          </cell>
        </row>
        <row r="7">
          <cell r="E7">
            <v>36619</v>
          </cell>
        </row>
        <row r="8">
          <cell r="E8">
            <v>36620</v>
          </cell>
        </row>
        <row r="9">
          <cell r="E9">
            <v>36621</v>
          </cell>
        </row>
        <row r="10">
          <cell r="E10">
            <v>36622</v>
          </cell>
        </row>
        <row r="11">
          <cell r="E11">
            <v>36623</v>
          </cell>
        </row>
        <row r="12">
          <cell r="E12">
            <v>36624</v>
          </cell>
        </row>
        <row r="13">
          <cell r="E13">
            <v>36625</v>
          </cell>
        </row>
        <row r="14">
          <cell r="E14">
            <v>36626</v>
          </cell>
        </row>
        <row r="15">
          <cell r="E15">
            <v>36627</v>
          </cell>
        </row>
        <row r="16">
          <cell r="E16">
            <v>36628</v>
          </cell>
        </row>
        <row r="17">
          <cell r="E17">
            <v>36629</v>
          </cell>
        </row>
        <row r="18">
          <cell r="E18">
            <v>36630</v>
          </cell>
        </row>
        <row r="19">
          <cell r="E19">
            <v>36631</v>
          </cell>
        </row>
        <row r="20">
          <cell r="E20">
            <v>36632</v>
          </cell>
        </row>
        <row r="21">
          <cell r="E21">
            <v>36633</v>
          </cell>
        </row>
        <row r="22">
          <cell r="E22">
            <v>36634</v>
          </cell>
        </row>
        <row r="23">
          <cell r="E23">
            <v>36635</v>
          </cell>
        </row>
        <row r="24">
          <cell r="E24">
            <v>36636</v>
          </cell>
        </row>
        <row r="25">
          <cell r="E25">
            <v>36637</v>
          </cell>
        </row>
        <row r="26">
          <cell r="E26">
            <v>36638</v>
          </cell>
        </row>
        <row r="27">
          <cell r="E27">
            <v>36639</v>
          </cell>
        </row>
        <row r="28">
          <cell r="E28">
            <v>36640</v>
          </cell>
        </row>
        <row r="29">
          <cell r="E29">
            <v>36641</v>
          </cell>
        </row>
        <row r="30">
          <cell r="E30">
            <v>36642</v>
          </cell>
        </row>
        <row r="31">
          <cell r="E31">
            <v>36643</v>
          </cell>
        </row>
        <row r="32">
          <cell r="E32">
            <v>36644</v>
          </cell>
        </row>
        <row r="33">
          <cell r="E33">
            <v>36645</v>
          </cell>
        </row>
        <row r="34">
          <cell r="E34">
            <v>36646</v>
          </cell>
        </row>
        <row r="35">
          <cell r="E35">
            <v>36647</v>
          </cell>
        </row>
        <row r="36">
          <cell r="E36">
            <v>36648</v>
          </cell>
        </row>
        <row r="37">
          <cell r="E37">
            <v>36649</v>
          </cell>
        </row>
        <row r="38">
          <cell r="E38">
            <v>36650</v>
          </cell>
        </row>
        <row r="39">
          <cell r="E39">
            <v>36651</v>
          </cell>
        </row>
        <row r="40">
          <cell r="E40">
            <v>36652</v>
          </cell>
        </row>
        <row r="41">
          <cell r="E41">
            <v>36653</v>
          </cell>
        </row>
        <row r="42">
          <cell r="E42">
            <v>36654</v>
          </cell>
        </row>
        <row r="43">
          <cell r="E43">
            <v>36655</v>
          </cell>
        </row>
        <row r="44">
          <cell r="E44">
            <v>36656</v>
          </cell>
        </row>
        <row r="45">
          <cell r="E45">
            <v>36657</v>
          </cell>
        </row>
        <row r="46">
          <cell r="E46">
            <v>36658</v>
          </cell>
        </row>
        <row r="47">
          <cell r="E47">
            <v>36659</v>
          </cell>
        </row>
        <row r="48">
          <cell r="E48">
            <v>36660</v>
          </cell>
        </row>
        <row r="49">
          <cell r="E49">
            <v>36661</v>
          </cell>
        </row>
        <row r="50">
          <cell r="E50">
            <v>36662</v>
          </cell>
        </row>
        <row r="51">
          <cell r="E51">
            <v>36663</v>
          </cell>
        </row>
        <row r="52">
          <cell r="E52">
            <v>36664</v>
          </cell>
        </row>
        <row r="53">
          <cell r="E53">
            <v>36665</v>
          </cell>
        </row>
        <row r="54">
          <cell r="E54">
            <v>36666</v>
          </cell>
        </row>
        <row r="55">
          <cell r="E55">
            <v>36667</v>
          </cell>
        </row>
        <row r="56">
          <cell r="E56">
            <v>36668</v>
          </cell>
        </row>
        <row r="57">
          <cell r="E57">
            <v>36669</v>
          </cell>
        </row>
        <row r="58">
          <cell r="E58">
            <v>36670</v>
          </cell>
        </row>
        <row r="59">
          <cell r="E59">
            <v>36671</v>
          </cell>
        </row>
        <row r="60">
          <cell r="E60">
            <v>36672</v>
          </cell>
        </row>
        <row r="61">
          <cell r="E61">
            <v>36673</v>
          </cell>
        </row>
        <row r="62">
          <cell r="E62">
            <v>36674</v>
          </cell>
        </row>
        <row r="63">
          <cell r="E63">
            <v>36675</v>
          </cell>
        </row>
        <row r="64">
          <cell r="E64">
            <v>36676</v>
          </cell>
        </row>
        <row r="65">
          <cell r="E65">
            <v>36677</v>
          </cell>
        </row>
        <row r="66">
          <cell r="E66">
            <v>36678</v>
          </cell>
        </row>
        <row r="67">
          <cell r="E67">
            <v>36679</v>
          </cell>
        </row>
        <row r="68">
          <cell r="E68">
            <v>36680</v>
          </cell>
        </row>
        <row r="69">
          <cell r="E69">
            <v>36681</v>
          </cell>
        </row>
        <row r="70">
          <cell r="E70">
            <v>36682</v>
          </cell>
        </row>
        <row r="71">
          <cell r="E71">
            <v>36683</v>
          </cell>
        </row>
        <row r="72">
          <cell r="E72">
            <v>36684</v>
          </cell>
        </row>
        <row r="73">
          <cell r="E73">
            <v>36685</v>
          </cell>
        </row>
        <row r="74">
          <cell r="E74">
            <v>36686</v>
          </cell>
        </row>
        <row r="75">
          <cell r="E75">
            <v>36687</v>
          </cell>
        </row>
        <row r="76">
          <cell r="E76">
            <v>36688</v>
          </cell>
        </row>
        <row r="77">
          <cell r="E77">
            <v>36689</v>
          </cell>
        </row>
        <row r="78">
          <cell r="E78">
            <v>36690</v>
          </cell>
        </row>
        <row r="79">
          <cell r="E79">
            <v>36691</v>
          </cell>
        </row>
        <row r="80">
          <cell r="E80">
            <v>36692</v>
          </cell>
        </row>
        <row r="81">
          <cell r="E81">
            <v>36693</v>
          </cell>
        </row>
        <row r="82">
          <cell r="E82">
            <v>36694</v>
          </cell>
        </row>
        <row r="83">
          <cell r="E83">
            <v>36695</v>
          </cell>
        </row>
        <row r="84">
          <cell r="E84">
            <v>36696</v>
          </cell>
        </row>
        <row r="85">
          <cell r="E85">
            <v>36697</v>
          </cell>
        </row>
        <row r="86">
          <cell r="E86">
            <v>36698</v>
          </cell>
        </row>
        <row r="87">
          <cell r="E87">
            <v>36699</v>
          </cell>
        </row>
        <row r="88">
          <cell r="E88">
            <v>36700</v>
          </cell>
        </row>
        <row r="89">
          <cell r="E89">
            <v>36701</v>
          </cell>
        </row>
        <row r="90">
          <cell r="E90">
            <v>36702</v>
          </cell>
        </row>
        <row r="91">
          <cell r="E91">
            <v>36703</v>
          </cell>
        </row>
        <row r="92">
          <cell r="E92">
            <v>36704</v>
          </cell>
        </row>
        <row r="93">
          <cell r="E93">
            <v>36705</v>
          </cell>
        </row>
        <row r="94">
          <cell r="E94">
            <v>36706</v>
          </cell>
        </row>
        <row r="95">
          <cell r="E95">
            <v>36707</v>
          </cell>
        </row>
        <row r="96">
          <cell r="E96">
            <v>36708</v>
          </cell>
        </row>
        <row r="97">
          <cell r="E97">
            <v>36709</v>
          </cell>
        </row>
        <row r="98">
          <cell r="E98">
            <v>36710</v>
          </cell>
        </row>
        <row r="99">
          <cell r="E99">
            <v>36711</v>
          </cell>
        </row>
        <row r="100">
          <cell r="E100">
            <v>36712</v>
          </cell>
        </row>
        <row r="101">
          <cell r="E101">
            <v>36713</v>
          </cell>
        </row>
        <row r="102">
          <cell r="E102">
            <v>36714</v>
          </cell>
        </row>
        <row r="103">
          <cell r="E103">
            <v>36715</v>
          </cell>
        </row>
        <row r="104">
          <cell r="E104">
            <v>36716</v>
          </cell>
        </row>
        <row r="105">
          <cell r="E105">
            <v>36717</v>
          </cell>
        </row>
        <row r="106">
          <cell r="E106">
            <v>36718</v>
          </cell>
        </row>
        <row r="107">
          <cell r="E107">
            <v>36719</v>
          </cell>
        </row>
        <row r="108">
          <cell r="E108">
            <v>36720</v>
          </cell>
        </row>
        <row r="109">
          <cell r="E109">
            <v>36721</v>
          </cell>
        </row>
        <row r="110">
          <cell r="E110">
            <v>36722</v>
          </cell>
        </row>
        <row r="111">
          <cell r="E111">
            <v>36723</v>
          </cell>
        </row>
        <row r="112">
          <cell r="E112">
            <v>36724</v>
          </cell>
        </row>
        <row r="113">
          <cell r="E113">
            <v>36725</v>
          </cell>
        </row>
        <row r="114">
          <cell r="E114">
            <v>36726</v>
          </cell>
        </row>
        <row r="115">
          <cell r="E115">
            <v>36727</v>
          </cell>
        </row>
        <row r="116">
          <cell r="E116">
            <v>36728</v>
          </cell>
        </row>
        <row r="117">
          <cell r="E117">
            <v>36729</v>
          </cell>
        </row>
        <row r="118">
          <cell r="E118">
            <v>36730</v>
          </cell>
        </row>
        <row r="119">
          <cell r="E119">
            <v>36731</v>
          </cell>
        </row>
        <row r="120">
          <cell r="E120">
            <v>36732</v>
          </cell>
        </row>
        <row r="121">
          <cell r="E121">
            <v>36733</v>
          </cell>
        </row>
        <row r="122">
          <cell r="E122">
            <v>36734</v>
          </cell>
        </row>
        <row r="123">
          <cell r="E123">
            <v>36735</v>
          </cell>
        </row>
        <row r="124">
          <cell r="E124">
            <v>36736</v>
          </cell>
        </row>
        <row r="125">
          <cell r="E125">
            <v>36737</v>
          </cell>
        </row>
        <row r="126">
          <cell r="E126">
            <v>36738</v>
          </cell>
        </row>
        <row r="127">
          <cell r="E127">
            <v>36739</v>
          </cell>
        </row>
        <row r="128">
          <cell r="E128">
            <v>36740</v>
          </cell>
        </row>
        <row r="129">
          <cell r="E129">
            <v>36741</v>
          </cell>
        </row>
        <row r="130">
          <cell r="E130">
            <v>36742</v>
          </cell>
        </row>
        <row r="131">
          <cell r="E131">
            <v>36743</v>
          </cell>
        </row>
        <row r="132">
          <cell r="E132">
            <v>36744</v>
          </cell>
        </row>
        <row r="133">
          <cell r="E133">
            <v>36745</v>
          </cell>
        </row>
        <row r="134">
          <cell r="E134">
            <v>36746</v>
          </cell>
        </row>
        <row r="135">
          <cell r="E135">
            <v>36747</v>
          </cell>
        </row>
        <row r="136">
          <cell r="E136">
            <v>36748</v>
          </cell>
        </row>
        <row r="137">
          <cell r="E137">
            <v>36749</v>
          </cell>
        </row>
        <row r="138">
          <cell r="E138">
            <v>36750</v>
          </cell>
        </row>
        <row r="139">
          <cell r="E139">
            <v>36751</v>
          </cell>
        </row>
        <row r="140">
          <cell r="E140">
            <v>36752</v>
          </cell>
        </row>
        <row r="141">
          <cell r="E141">
            <v>36753</v>
          </cell>
        </row>
        <row r="142">
          <cell r="E142">
            <v>36754</v>
          </cell>
        </row>
        <row r="143">
          <cell r="E143">
            <v>36755</v>
          </cell>
        </row>
        <row r="144">
          <cell r="E144">
            <v>36756</v>
          </cell>
        </row>
        <row r="145">
          <cell r="E145">
            <v>36757</v>
          </cell>
        </row>
        <row r="146">
          <cell r="E146">
            <v>36758</v>
          </cell>
        </row>
        <row r="147">
          <cell r="E147">
            <v>36759</v>
          </cell>
        </row>
        <row r="148">
          <cell r="E148">
            <v>36760</v>
          </cell>
        </row>
        <row r="149">
          <cell r="E149">
            <v>36761</v>
          </cell>
        </row>
        <row r="150">
          <cell r="E150">
            <v>36762</v>
          </cell>
        </row>
        <row r="151">
          <cell r="E151">
            <v>36763</v>
          </cell>
        </row>
        <row r="152">
          <cell r="E152">
            <v>36764</v>
          </cell>
        </row>
        <row r="153">
          <cell r="E153">
            <v>36765</v>
          </cell>
        </row>
        <row r="154">
          <cell r="E154">
            <v>36766</v>
          </cell>
        </row>
        <row r="155">
          <cell r="E155">
            <v>36767</v>
          </cell>
        </row>
        <row r="156">
          <cell r="E156">
            <v>36768</v>
          </cell>
        </row>
        <row r="157">
          <cell r="E157">
            <v>36769</v>
          </cell>
        </row>
        <row r="158">
          <cell r="E158">
            <v>36770</v>
          </cell>
        </row>
        <row r="159">
          <cell r="E159">
            <v>36771</v>
          </cell>
        </row>
        <row r="160">
          <cell r="E160">
            <v>36772</v>
          </cell>
        </row>
        <row r="161">
          <cell r="E161">
            <v>36773</v>
          </cell>
        </row>
        <row r="162">
          <cell r="E162">
            <v>36774</v>
          </cell>
        </row>
        <row r="163">
          <cell r="E163">
            <v>36775</v>
          </cell>
        </row>
        <row r="164">
          <cell r="E164">
            <v>36776</v>
          </cell>
        </row>
        <row r="165">
          <cell r="E165">
            <v>36777</v>
          </cell>
        </row>
        <row r="166">
          <cell r="E166">
            <v>36778</v>
          </cell>
        </row>
        <row r="167">
          <cell r="E167">
            <v>36779</v>
          </cell>
        </row>
        <row r="168">
          <cell r="E168">
            <v>36780</v>
          </cell>
        </row>
        <row r="169">
          <cell r="E169">
            <v>36781</v>
          </cell>
        </row>
        <row r="170">
          <cell r="E170">
            <v>36782</v>
          </cell>
        </row>
        <row r="171">
          <cell r="E171">
            <v>36783</v>
          </cell>
        </row>
        <row r="172">
          <cell r="E172">
            <v>36784</v>
          </cell>
        </row>
        <row r="173">
          <cell r="E173">
            <v>36785</v>
          </cell>
        </row>
        <row r="174">
          <cell r="E174">
            <v>36786</v>
          </cell>
        </row>
        <row r="175">
          <cell r="E175">
            <v>36787</v>
          </cell>
        </row>
        <row r="176">
          <cell r="E176">
            <v>36788</v>
          </cell>
        </row>
        <row r="177">
          <cell r="E177">
            <v>36789</v>
          </cell>
        </row>
        <row r="178">
          <cell r="E178">
            <v>36790</v>
          </cell>
        </row>
        <row r="179">
          <cell r="E179">
            <v>36791</v>
          </cell>
        </row>
        <row r="180">
          <cell r="E180">
            <v>36792</v>
          </cell>
        </row>
        <row r="181">
          <cell r="E181">
            <v>36793</v>
          </cell>
        </row>
        <row r="182">
          <cell r="E182">
            <v>36794</v>
          </cell>
        </row>
        <row r="183">
          <cell r="E183">
            <v>36795</v>
          </cell>
        </row>
        <row r="184">
          <cell r="E184">
            <v>36796</v>
          </cell>
        </row>
        <row r="185">
          <cell r="E185">
            <v>36797</v>
          </cell>
        </row>
        <row r="186">
          <cell r="E186">
            <v>36798</v>
          </cell>
        </row>
        <row r="187">
          <cell r="E187">
            <v>36799</v>
          </cell>
        </row>
        <row r="188">
          <cell r="E188">
            <v>36800</v>
          </cell>
        </row>
        <row r="189">
          <cell r="E189">
            <v>36801</v>
          </cell>
        </row>
        <row r="190">
          <cell r="E190">
            <v>36802</v>
          </cell>
        </row>
        <row r="191">
          <cell r="E191">
            <v>36803</v>
          </cell>
        </row>
        <row r="192">
          <cell r="E192">
            <v>36804</v>
          </cell>
        </row>
        <row r="193">
          <cell r="E193">
            <v>36805</v>
          </cell>
        </row>
        <row r="194">
          <cell r="E194">
            <v>36806</v>
          </cell>
        </row>
        <row r="195">
          <cell r="E195">
            <v>36807</v>
          </cell>
        </row>
        <row r="196">
          <cell r="E196">
            <v>36808</v>
          </cell>
        </row>
        <row r="197">
          <cell r="E197">
            <v>36809</v>
          </cell>
        </row>
        <row r="198">
          <cell r="E198">
            <v>36810</v>
          </cell>
        </row>
        <row r="199">
          <cell r="E199">
            <v>36811</v>
          </cell>
        </row>
        <row r="200">
          <cell r="E200">
            <v>36812</v>
          </cell>
        </row>
        <row r="201">
          <cell r="E201">
            <v>36813</v>
          </cell>
        </row>
        <row r="202">
          <cell r="E202">
            <v>36814</v>
          </cell>
        </row>
        <row r="203">
          <cell r="E203">
            <v>36815</v>
          </cell>
        </row>
        <row r="204">
          <cell r="E204">
            <v>36816</v>
          </cell>
        </row>
        <row r="205">
          <cell r="E205">
            <v>36817</v>
          </cell>
        </row>
        <row r="206">
          <cell r="E206">
            <v>36818</v>
          </cell>
        </row>
        <row r="207">
          <cell r="E207">
            <v>36819</v>
          </cell>
        </row>
        <row r="208">
          <cell r="E208">
            <v>36820</v>
          </cell>
        </row>
        <row r="209">
          <cell r="E209">
            <v>36821</v>
          </cell>
        </row>
        <row r="210">
          <cell r="E210">
            <v>36822</v>
          </cell>
        </row>
        <row r="211">
          <cell r="E211">
            <v>36823</v>
          </cell>
        </row>
        <row r="212">
          <cell r="E212">
            <v>36824</v>
          </cell>
        </row>
        <row r="213">
          <cell r="E213">
            <v>36825</v>
          </cell>
        </row>
        <row r="214">
          <cell r="E214">
            <v>36826</v>
          </cell>
        </row>
        <row r="215">
          <cell r="E215">
            <v>36827</v>
          </cell>
        </row>
        <row r="216">
          <cell r="E216">
            <v>36828</v>
          </cell>
        </row>
        <row r="217">
          <cell r="E217">
            <v>36829</v>
          </cell>
        </row>
        <row r="218">
          <cell r="E218">
            <v>36830</v>
          </cell>
        </row>
        <row r="219">
          <cell r="E219">
            <v>36831</v>
          </cell>
        </row>
        <row r="220">
          <cell r="E220">
            <v>36832</v>
          </cell>
        </row>
        <row r="221">
          <cell r="E221">
            <v>36833</v>
          </cell>
        </row>
        <row r="222">
          <cell r="E222">
            <v>36834</v>
          </cell>
        </row>
        <row r="223">
          <cell r="E223">
            <v>36835</v>
          </cell>
        </row>
        <row r="224">
          <cell r="E224">
            <v>36836</v>
          </cell>
        </row>
        <row r="225">
          <cell r="E225">
            <v>36837</v>
          </cell>
        </row>
        <row r="226">
          <cell r="E226">
            <v>36838</v>
          </cell>
        </row>
        <row r="227">
          <cell r="E227">
            <v>36839</v>
          </cell>
        </row>
        <row r="228">
          <cell r="E228">
            <v>36840</v>
          </cell>
        </row>
        <row r="229">
          <cell r="E229">
            <v>36841</v>
          </cell>
        </row>
        <row r="230">
          <cell r="E230">
            <v>36842</v>
          </cell>
        </row>
        <row r="231">
          <cell r="E231">
            <v>36843</v>
          </cell>
        </row>
        <row r="232">
          <cell r="E232">
            <v>36844</v>
          </cell>
        </row>
        <row r="233">
          <cell r="E233">
            <v>36845</v>
          </cell>
        </row>
        <row r="234">
          <cell r="E234">
            <v>36846</v>
          </cell>
        </row>
        <row r="235">
          <cell r="E235">
            <v>36847</v>
          </cell>
        </row>
        <row r="236">
          <cell r="E236">
            <v>36848</v>
          </cell>
        </row>
        <row r="237">
          <cell r="E237">
            <v>36849</v>
          </cell>
        </row>
        <row r="238">
          <cell r="E238">
            <v>36850</v>
          </cell>
        </row>
        <row r="239">
          <cell r="E239">
            <v>36851</v>
          </cell>
        </row>
        <row r="240">
          <cell r="E240">
            <v>36852</v>
          </cell>
        </row>
        <row r="241">
          <cell r="E241">
            <v>36853</v>
          </cell>
        </row>
        <row r="242">
          <cell r="E242">
            <v>36854</v>
          </cell>
        </row>
        <row r="243">
          <cell r="E243">
            <v>36855</v>
          </cell>
        </row>
        <row r="244">
          <cell r="E244">
            <v>36856</v>
          </cell>
        </row>
        <row r="245">
          <cell r="E245">
            <v>36857</v>
          </cell>
        </row>
        <row r="246">
          <cell r="E246">
            <v>36858</v>
          </cell>
        </row>
        <row r="247">
          <cell r="E247">
            <v>36859</v>
          </cell>
        </row>
        <row r="248">
          <cell r="E248">
            <v>36860</v>
          </cell>
        </row>
        <row r="249">
          <cell r="E249">
            <v>36861</v>
          </cell>
        </row>
        <row r="250">
          <cell r="E250">
            <v>36862</v>
          </cell>
        </row>
        <row r="251">
          <cell r="E251">
            <v>36863</v>
          </cell>
        </row>
        <row r="252">
          <cell r="E252">
            <v>36864</v>
          </cell>
        </row>
        <row r="253">
          <cell r="E253">
            <v>36865</v>
          </cell>
        </row>
        <row r="254">
          <cell r="E254">
            <v>36866</v>
          </cell>
        </row>
        <row r="255">
          <cell r="E255">
            <v>36867</v>
          </cell>
        </row>
        <row r="256">
          <cell r="E256">
            <v>36868</v>
          </cell>
        </row>
        <row r="257">
          <cell r="E257">
            <v>36869</v>
          </cell>
        </row>
        <row r="258">
          <cell r="E258">
            <v>36870</v>
          </cell>
        </row>
        <row r="259">
          <cell r="A259">
            <v>0</v>
          </cell>
          <cell r="E259">
            <v>36871</v>
          </cell>
        </row>
        <row r="260">
          <cell r="A260">
            <v>0</v>
          </cell>
          <cell r="E260">
            <v>36872</v>
          </cell>
        </row>
        <row r="261">
          <cell r="A261">
            <v>0</v>
          </cell>
          <cell r="E261">
            <v>36873</v>
          </cell>
        </row>
        <row r="262">
          <cell r="A262">
            <v>0</v>
          </cell>
          <cell r="E262">
            <v>36874</v>
          </cell>
        </row>
        <row r="263">
          <cell r="A263">
            <v>0</v>
          </cell>
          <cell r="E263">
            <v>36875</v>
          </cell>
        </row>
        <row r="264">
          <cell r="A264">
            <v>0</v>
          </cell>
          <cell r="E264">
            <v>36876</v>
          </cell>
        </row>
        <row r="265">
          <cell r="A265">
            <v>0</v>
          </cell>
          <cell r="E265">
            <v>36877</v>
          </cell>
        </row>
        <row r="266">
          <cell r="A266">
            <v>0</v>
          </cell>
          <cell r="E266">
            <v>36878</v>
          </cell>
        </row>
        <row r="267">
          <cell r="A267">
            <v>0</v>
          </cell>
          <cell r="E267">
            <v>36879</v>
          </cell>
        </row>
        <row r="268">
          <cell r="A268">
            <v>0</v>
          </cell>
          <cell r="E268">
            <v>36880</v>
          </cell>
        </row>
        <row r="269">
          <cell r="A269">
            <v>0</v>
          </cell>
          <cell r="E269">
            <v>36881</v>
          </cell>
        </row>
        <row r="270">
          <cell r="A270">
            <v>0</v>
          </cell>
          <cell r="E270">
            <v>36882</v>
          </cell>
        </row>
        <row r="271">
          <cell r="A271">
            <v>0</v>
          </cell>
          <cell r="E271">
            <v>36883</v>
          </cell>
        </row>
        <row r="272">
          <cell r="A272">
            <v>0</v>
          </cell>
          <cell r="E272">
            <v>36884</v>
          </cell>
        </row>
        <row r="273">
          <cell r="A273">
            <v>0</v>
          </cell>
          <cell r="E273">
            <v>36885</v>
          </cell>
        </row>
        <row r="274">
          <cell r="A274">
            <v>0</v>
          </cell>
          <cell r="E274">
            <v>36886</v>
          </cell>
        </row>
        <row r="275">
          <cell r="A275">
            <v>0</v>
          </cell>
          <cell r="E275">
            <v>36887</v>
          </cell>
        </row>
        <row r="276">
          <cell r="A276">
            <v>0</v>
          </cell>
          <cell r="E276">
            <v>36888</v>
          </cell>
        </row>
        <row r="277">
          <cell r="A277">
            <v>0</v>
          </cell>
          <cell r="E277">
            <v>36889</v>
          </cell>
        </row>
        <row r="278">
          <cell r="A278">
            <v>0</v>
          </cell>
          <cell r="E278">
            <v>36890</v>
          </cell>
        </row>
        <row r="279">
          <cell r="A279">
            <v>0</v>
          </cell>
          <cell r="E279">
            <v>36891</v>
          </cell>
        </row>
        <row r="280">
          <cell r="A280">
            <v>0</v>
          </cell>
          <cell r="E280">
            <v>36892</v>
          </cell>
          <cell r="G280">
            <v>322369</v>
          </cell>
          <cell r="H280">
            <v>290.99696626349242</v>
          </cell>
        </row>
        <row r="281">
          <cell r="A281">
            <v>0</v>
          </cell>
          <cell r="E281">
            <v>36893</v>
          </cell>
          <cell r="G281">
            <v>346680</v>
          </cell>
          <cell r="H281">
            <v>312.94208892364816</v>
          </cell>
        </row>
        <row r="282">
          <cell r="A282">
            <v>0</v>
          </cell>
          <cell r="E282">
            <v>36894</v>
          </cell>
          <cell r="G282">
            <v>366786</v>
          </cell>
          <cell r="H282">
            <v>331.09143021792204</v>
          </cell>
        </row>
        <row r="283">
          <cell r="A283">
            <v>0</v>
          </cell>
          <cell r="E283">
            <v>36895</v>
          </cell>
          <cell r="G283">
            <v>348213</v>
          </cell>
          <cell r="H283">
            <v>314.3259017260018</v>
          </cell>
        </row>
        <row r="284">
          <cell r="A284">
            <v>0</v>
          </cell>
          <cell r="E284">
            <v>36896</v>
          </cell>
          <cell r="G284">
            <v>275660</v>
          </cell>
          <cell r="H284">
            <v>248.83355322687453</v>
          </cell>
        </row>
        <row r="285">
          <cell r="A285">
            <v>0</v>
          </cell>
          <cell r="E285">
            <v>36897</v>
          </cell>
          <cell r="G285">
            <v>243667</v>
          </cell>
          <cell r="H285">
            <v>219.95402094657487</v>
          </cell>
        </row>
        <row r="286">
          <cell r="A286">
            <v>0</v>
          </cell>
          <cell r="E286">
            <v>36898</v>
          </cell>
          <cell r="G286">
            <v>273483</v>
          </cell>
          <cell r="H286">
            <v>246.86841267193401</v>
          </cell>
        </row>
        <row r="287">
          <cell r="A287">
            <v>0</v>
          </cell>
          <cell r="E287">
            <v>36899</v>
          </cell>
          <cell r="G287">
            <v>271992</v>
          </cell>
          <cell r="H287">
            <v>245.52251254909689</v>
          </cell>
        </row>
        <row r="288">
          <cell r="A288">
            <v>0</v>
          </cell>
          <cell r="E288">
            <v>36900</v>
          </cell>
          <cell r="G288">
            <v>231196</v>
          </cell>
          <cell r="H288">
            <v>208.69666317870013</v>
          </cell>
        </row>
        <row r="289">
          <cell r="A289">
            <v>0</v>
          </cell>
          <cell r="E289">
            <v>36901</v>
          </cell>
          <cell r="G289">
            <v>241486</v>
          </cell>
          <cell r="H289">
            <v>217.98526966025184</v>
          </cell>
        </row>
        <row r="290">
          <cell r="A290">
            <v>0</v>
          </cell>
          <cell r="E290">
            <v>36902</v>
          </cell>
          <cell r="G290">
            <v>254293</v>
          </cell>
          <cell r="H290">
            <v>229.54592886425888</v>
          </cell>
        </row>
        <row r="291">
          <cell r="A291">
            <v>0</v>
          </cell>
          <cell r="E291">
            <v>36903</v>
          </cell>
          <cell r="G291">
            <v>269387</v>
          </cell>
          <cell r="H291">
            <v>243.17102373622598</v>
          </cell>
        </row>
        <row r="292">
          <cell r="A292">
            <v>0</v>
          </cell>
          <cell r="E292">
            <v>36904</v>
          </cell>
          <cell r="G292">
            <v>267930</v>
          </cell>
          <cell r="H292">
            <v>241.85581483014036</v>
          </cell>
        </row>
        <row r="293">
          <cell r="A293">
            <v>0</v>
          </cell>
          <cell r="E293">
            <v>36905</v>
          </cell>
          <cell r="G293">
            <v>250040</v>
          </cell>
          <cell r="H293">
            <v>225.70681872178665</v>
          </cell>
        </row>
        <row r="294">
          <cell r="A294">
            <v>0</v>
          </cell>
          <cell r="E294">
            <v>36906</v>
          </cell>
          <cell r="G294">
            <v>267170</v>
          </cell>
          <cell r="H294">
            <v>241.16977586746015</v>
          </cell>
        </row>
        <row r="295">
          <cell r="A295">
            <v>0</v>
          </cell>
          <cell r="E295">
            <v>36907</v>
          </cell>
          <cell r="G295">
            <v>233683</v>
          </cell>
          <cell r="H295">
            <v>210.94163541578652</v>
          </cell>
        </row>
        <row r="296">
          <cell r="A296">
            <v>0</v>
          </cell>
          <cell r="E296">
            <v>36908</v>
          </cell>
          <cell r="G296">
            <v>248241</v>
          </cell>
          <cell r="H296">
            <v>224.08289228249495</v>
          </cell>
        </row>
        <row r="297">
          <cell r="A297">
            <v>0</v>
          </cell>
          <cell r="E297">
            <v>36909</v>
          </cell>
          <cell r="G297">
            <v>328705</v>
          </cell>
          <cell r="H297">
            <v>296.71636477341571</v>
          </cell>
        </row>
        <row r="298">
          <cell r="A298">
            <v>0</v>
          </cell>
          <cell r="E298">
            <v>36910</v>
          </cell>
          <cell r="G298">
            <v>355023</v>
          </cell>
          <cell r="H298">
            <v>320.47317190475462</v>
          </cell>
        </row>
        <row r="299">
          <cell r="A299">
            <v>0</v>
          </cell>
          <cell r="E299">
            <v>36911</v>
          </cell>
          <cell r="G299">
            <v>338773</v>
          </cell>
          <cell r="H299">
            <v>305.80457566323719</v>
          </cell>
        </row>
        <row r="300">
          <cell r="A300">
            <v>0</v>
          </cell>
          <cell r="E300">
            <v>36912</v>
          </cell>
          <cell r="G300">
            <v>341221</v>
          </cell>
          <cell r="H300">
            <v>308.01434326934395</v>
          </cell>
        </row>
        <row r="301">
          <cell r="A301">
            <v>0</v>
          </cell>
          <cell r="E301">
            <v>36913</v>
          </cell>
          <cell r="G301">
            <v>370095</v>
          </cell>
          <cell r="H301">
            <v>334.07840775411785</v>
          </cell>
        </row>
        <row r="302">
          <cell r="A302">
            <v>0</v>
          </cell>
          <cell r="E302">
            <v>36914</v>
          </cell>
          <cell r="G302">
            <v>422797</v>
          </cell>
          <cell r="H302">
            <v>381.65159908460731</v>
          </cell>
        </row>
        <row r="303">
          <cell r="A303">
            <v>0</v>
          </cell>
          <cell r="E303">
            <v>36915</v>
          </cell>
          <cell r="G303">
            <v>435523</v>
          </cell>
          <cell r="H303">
            <v>393.13914097811823</v>
          </cell>
        </row>
        <row r="304">
          <cell r="A304">
            <v>0</v>
          </cell>
          <cell r="E304">
            <v>36916</v>
          </cell>
          <cell r="G304">
            <v>409582</v>
          </cell>
          <cell r="H304">
            <v>369.72264527958254</v>
          </cell>
        </row>
        <row r="305">
          <cell r="A305">
            <v>0</v>
          </cell>
          <cell r="E305">
            <v>36917</v>
          </cell>
          <cell r="G305">
            <v>300450</v>
          </cell>
          <cell r="H305">
            <v>271.211060970088</v>
          </cell>
        </row>
        <row r="306">
          <cell r="A306">
            <v>0</v>
          </cell>
          <cell r="E306">
            <v>36918</v>
          </cell>
          <cell r="G306">
            <v>360473</v>
          </cell>
          <cell r="H306">
            <v>325.39279341344826</v>
          </cell>
        </row>
        <row r="307">
          <cell r="A307">
            <v>0</v>
          </cell>
          <cell r="E307">
            <v>36919</v>
          </cell>
          <cell r="G307">
            <v>303639</v>
          </cell>
          <cell r="H307">
            <v>274.08971656480793</v>
          </cell>
        </row>
        <row r="308">
          <cell r="A308">
            <v>0</v>
          </cell>
          <cell r="E308">
            <v>36920</v>
          </cell>
          <cell r="G308">
            <v>320217</v>
          </cell>
          <cell r="H308">
            <v>289.05439277969265</v>
          </cell>
        </row>
        <row r="309">
          <cell r="A309">
            <v>0</v>
          </cell>
          <cell r="E309">
            <v>36921</v>
          </cell>
          <cell r="G309">
            <v>325711</v>
          </cell>
          <cell r="H309">
            <v>294.01373233359402</v>
          </cell>
        </row>
        <row r="310">
          <cell r="A310">
            <v>0</v>
          </cell>
          <cell r="E310">
            <v>36922</v>
          </cell>
          <cell r="G310">
            <v>351607</v>
          </cell>
          <cell r="H310">
            <v>317.38960730407632</v>
          </cell>
        </row>
        <row r="311">
          <cell r="A311">
            <v>0</v>
          </cell>
          <cell r="E311">
            <v>36923</v>
          </cell>
          <cell r="G311">
            <v>395661</v>
          </cell>
          <cell r="H311">
            <v>357.15639738554165</v>
          </cell>
        </row>
        <row r="312">
          <cell r="A312">
            <v>0</v>
          </cell>
          <cell r="E312">
            <v>36924</v>
          </cell>
          <cell r="G312">
            <v>326251</v>
          </cell>
          <cell r="H312">
            <v>294.50118107023519</v>
          </cell>
        </row>
        <row r="313">
          <cell r="A313">
            <v>0</v>
          </cell>
          <cell r="E313">
            <v>36925</v>
          </cell>
          <cell r="G313">
            <v>295976</v>
          </cell>
          <cell r="H313">
            <v>267.17245791873114</v>
          </cell>
        </row>
        <row r="314">
          <cell r="A314">
            <v>0</v>
          </cell>
          <cell r="E314">
            <v>36926</v>
          </cell>
          <cell r="G314">
            <v>274627</v>
          </cell>
          <cell r="H314">
            <v>247.90108184733683</v>
          </cell>
        </row>
        <row r="315">
          <cell r="A315">
            <v>0</v>
          </cell>
          <cell r="E315">
            <v>36927</v>
          </cell>
          <cell r="G315">
            <v>364090</v>
          </cell>
          <cell r="H315">
            <v>328.65779726609861</v>
          </cell>
        </row>
        <row r="316">
          <cell r="A316">
            <v>0</v>
          </cell>
          <cell r="E316">
            <v>36928</v>
          </cell>
          <cell r="G316">
            <v>364058</v>
          </cell>
          <cell r="H316">
            <v>328.62891141503837</v>
          </cell>
        </row>
        <row r="317">
          <cell r="A317">
            <v>0</v>
          </cell>
          <cell r="E317">
            <v>36929</v>
          </cell>
          <cell r="G317">
            <v>363328</v>
          </cell>
          <cell r="H317">
            <v>327.96995293772716</v>
          </cell>
        </row>
        <row r="318">
          <cell r="A318">
            <v>0</v>
          </cell>
          <cell r="E318">
            <v>36930</v>
          </cell>
          <cell r="G318">
            <v>395375</v>
          </cell>
          <cell r="H318">
            <v>356.89823009169089</v>
          </cell>
        </row>
        <row r="319">
          <cell r="A319">
            <v>0</v>
          </cell>
          <cell r="E319">
            <v>36931</v>
          </cell>
          <cell r="G319">
            <v>413982</v>
          </cell>
          <cell r="H319">
            <v>373.69444980036263</v>
          </cell>
        </row>
        <row r="320">
          <cell r="A320">
            <v>0</v>
          </cell>
          <cell r="E320">
            <v>36932</v>
          </cell>
          <cell r="G320">
            <v>455149</v>
          </cell>
          <cell r="H320">
            <v>410.85519450648883</v>
          </cell>
        </row>
        <row r="321">
          <cell r="A321">
            <v>0</v>
          </cell>
          <cell r="E321">
            <v>36933</v>
          </cell>
          <cell r="G321">
            <v>424340</v>
          </cell>
          <cell r="H321">
            <v>383.0444387154173</v>
          </cell>
        </row>
        <row r="322">
          <cell r="A322">
            <v>0</v>
          </cell>
          <cell r="E322">
            <v>36934</v>
          </cell>
          <cell r="G322">
            <v>421650</v>
          </cell>
          <cell r="H322">
            <v>380.61622186066762</v>
          </cell>
        </row>
        <row r="323">
          <cell r="A323">
            <v>0</v>
          </cell>
          <cell r="E323">
            <v>36935</v>
          </cell>
          <cell r="G323">
            <v>368331</v>
          </cell>
          <cell r="H323">
            <v>332.48607521442329</v>
          </cell>
        </row>
        <row r="324">
          <cell r="A324">
            <v>0</v>
          </cell>
          <cell r="E324">
            <v>36936</v>
          </cell>
          <cell r="G324">
            <v>403745</v>
          </cell>
          <cell r="H324">
            <v>364.45368550962945</v>
          </cell>
        </row>
        <row r="325">
          <cell r="A325">
            <v>0</v>
          </cell>
          <cell r="E325">
            <v>36937</v>
          </cell>
          <cell r="G325">
            <v>407667</v>
          </cell>
          <cell r="H325">
            <v>367.99400763019759</v>
          </cell>
        </row>
        <row r="326">
          <cell r="A326">
            <v>0</v>
          </cell>
          <cell r="E326">
            <v>36938</v>
          </cell>
          <cell r="G326">
            <v>387097</v>
          </cell>
          <cell r="H326">
            <v>349.42582149555045</v>
          </cell>
        </row>
        <row r="327">
          <cell r="A327">
            <v>0</v>
          </cell>
          <cell r="E327">
            <v>36939</v>
          </cell>
          <cell r="G327">
            <v>325385</v>
          </cell>
          <cell r="H327">
            <v>293.71945772591806</v>
          </cell>
        </row>
        <row r="328">
          <cell r="A328">
            <v>0</v>
          </cell>
          <cell r="E328">
            <v>36940</v>
          </cell>
          <cell r="G328">
            <v>310098</v>
          </cell>
          <cell r="H328">
            <v>279.92014506474408</v>
          </cell>
        </row>
        <row r="329">
          <cell r="A329">
            <v>0</v>
          </cell>
          <cell r="E329">
            <v>36941</v>
          </cell>
          <cell r="G329">
            <v>332069</v>
          </cell>
          <cell r="H329">
            <v>299.75298986612131</v>
          </cell>
        </row>
        <row r="330">
          <cell r="A330">
            <v>0</v>
          </cell>
          <cell r="E330">
            <v>36942</v>
          </cell>
          <cell r="G330">
            <v>364338</v>
          </cell>
          <cell r="H330">
            <v>328.88166261181533</v>
          </cell>
        </row>
        <row r="331">
          <cell r="A331">
            <v>0</v>
          </cell>
          <cell r="E331">
            <v>36943</v>
          </cell>
          <cell r="G331">
            <v>404739</v>
          </cell>
          <cell r="H331">
            <v>365.35095225818748</v>
          </cell>
        </row>
        <row r="332">
          <cell r="A332">
            <v>0</v>
          </cell>
          <cell r="E332">
            <v>36944</v>
          </cell>
          <cell r="G332">
            <v>434781</v>
          </cell>
          <cell r="H332">
            <v>392.46935030665941</v>
          </cell>
        </row>
        <row r="333">
          <cell r="A333">
            <v>0</v>
          </cell>
          <cell r="E333">
            <v>36945</v>
          </cell>
          <cell r="G333">
            <v>386573</v>
          </cell>
          <cell r="H333">
            <v>348.95281568443937</v>
          </cell>
        </row>
        <row r="334">
          <cell r="A334">
            <v>0</v>
          </cell>
          <cell r="E334">
            <v>36946</v>
          </cell>
          <cell r="G334">
            <v>290120</v>
          </cell>
          <cell r="H334">
            <v>261.88634717471098</v>
          </cell>
        </row>
        <row r="335">
          <cell r="A335">
            <v>0</v>
          </cell>
          <cell r="E335">
            <v>36947</v>
          </cell>
          <cell r="G335">
            <v>249199</v>
          </cell>
          <cell r="H335">
            <v>224.94766244861023</v>
          </cell>
        </row>
        <row r="336">
          <cell r="A336">
            <v>0</v>
          </cell>
          <cell r="E336">
            <v>36948</v>
          </cell>
          <cell r="G336">
            <v>259727</v>
          </cell>
          <cell r="H336">
            <v>234.45110744742232</v>
          </cell>
        </row>
        <row r="337">
          <cell r="A337">
            <v>0</v>
          </cell>
          <cell r="E337">
            <v>36949</v>
          </cell>
          <cell r="G337">
            <v>246530</v>
          </cell>
          <cell r="H337">
            <v>222.53840193361884</v>
          </cell>
        </row>
        <row r="338">
          <cell r="A338">
            <v>0</v>
          </cell>
          <cell r="E338">
            <v>36950</v>
          </cell>
          <cell r="G338">
            <v>206479</v>
          </cell>
          <cell r="H338">
            <v>186.38505128321782</v>
          </cell>
        </row>
        <row r="339">
          <cell r="A339">
            <v>0</v>
          </cell>
          <cell r="E339">
            <v>36951</v>
          </cell>
          <cell r="G339">
            <v>195367</v>
          </cell>
          <cell r="H339">
            <v>176.35443950255674</v>
          </cell>
        </row>
        <row r="340">
          <cell r="A340">
            <v>0</v>
          </cell>
          <cell r="E340">
            <v>36952</v>
          </cell>
          <cell r="G340">
            <v>181808</v>
          </cell>
          <cell r="H340">
            <v>164.11496279863456</v>
          </cell>
        </row>
        <row r="341">
          <cell r="A341">
            <v>0</v>
          </cell>
          <cell r="E341">
            <v>36953</v>
          </cell>
          <cell r="G341">
            <v>198349</v>
          </cell>
          <cell r="H341">
            <v>179.04623974823093</v>
          </cell>
        </row>
        <row r="342">
          <cell r="A342">
            <v>0</v>
          </cell>
          <cell r="E342">
            <v>36954</v>
          </cell>
          <cell r="G342">
            <v>234566</v>
          </cell>
          <cell r="H342">
            <v>211.73870436847946</v>
          </cell>
        </row>
        <row r="343">
          <cell r="A343">
            <v>0</v>
          </cell>
          <cell r="E343">
            <v>36955</v>
          </cell>
          <cell r="G343">
            <v>260885</v>
          </cell>
          <cell r="H343">
            <v>235.49641418266401</v>
          </cell>
        </row>
        <row r="344">
          <cell r="A344">
            <v>0</v>
          </cell>
          <cell r="E344">
            <v>36956</v>
          </cell>
          <cell r="G344">
            <v>337523</v>
          </cell>
          <cell r="H344">
            <v>304.67622210619737</v>
          </cell>
        </row>
        <row r="345">
          <cell r="A345">
            <v>0</v>
          </cell>
          <cell r="E345">
            <v>36957</v>
          </cell>
          <cell r="G345">
            <v>293398</v>
          </cell>
          <cell r="H345">
            <v>264.84534154269215</v>
          </cell>
        </row>
        <row r="346">
          <cell r="A346">
            <v>0</v>
          </cell>
          <cell r="E346">
            <v>36958</v>
          </cell>
          <cell r="G346">
            <v>241478</v>
          </cell>
          <cell r="H346">
            <v>217.9780481974868</v>
          </cell>
        </row>
        <row r="347">
          <cell r="A347">
            <v>0</v>
          </cell>
          <cell r="E347">
            <v>36959</v>
          </cell>
          <cell r="G347">
            <v>260073</v>
          </cell>
          <cell r="H347">
            <v>234.76343571201093</v>
          </cell>
        </row>
        <row r="348">
          <cell r="A348">
            <v>0</v>
          </cell>
          <cell r="E348">
            <v>36960</v>
          </cell>
          <cell r="G348">
            <v>284535</v>
          </cell>
          <cell r="H348">
            <v>256.84486348185715</v>
          </cell>
        </row>
        <row r="349">
          <cell r="A349">
            <v>0</v>
          </cell>
          <cell r="E349">
            <v>36961</v>
          </cell>
          <cell r="G349">
            <v>302081</v>
          </cell>
          <cell r="H349">
            <v>272.68333669131346</v>
          </cell>
        </row>
        <row r="350">
          <cell r="A350">
            <v>0</v>
          </cell>
          <cell r="E350">
            <v>36962</v>
          </cell>
          <cell r="G350">
            <v>241828</v>
          </cell>
          <cell r="H350">
            <v>218.29398719345792</v>
          </cell>
        </row>
        <row r="351">
          <cell r="A351">
            <v>0</v>
          </cell>
          <cell r="E351">
            <v>36963</v>
          </cell>
          <cell r="G351">
            <v>218353</v>
          </cell>
          <cell r="H351">
            <v>197.10350739225035</v>
          </cell>
        </row>
        <row r="352">
          <cell r="A352">
            <v>0</v>
          </cell>
          <cell r="E352">
            <v>36964</v>
          </cell>
          <cell r="G352">
            <v>241607</v>
          </cell>
          <cell r="H352">
            <v>218.09449428457327</v>
          </cell>
        </row>
        <row r="353">
          <cell r="A353">
            <v>0</v>
          </cell>
          <cell r="E353">
            <v>36965</v>
          </cell>
          <cell r="G353">
            <v>235528</v>
          </cell>
          <cell r="H353">
            <v>212.60708526597728</v>
          </cell>
        </row>
        <row r="354">
          <cell r="A354">
            <v>0</v>
          </cell>
          <cell r="E354">
            <v>36966</v>
          </cell>
          <cell r="G354">
            <v>228859</v>
          </cell>
          <cell r="H354">
            <v>206.58709336845854</v>
          </cell>
        </row>
        <row r="355">
          <cell r="A355">
            <v>0</v>
          </cell>
          <cell r="E355">
            <v>36967</v>
          </cell>
          <cell r="G355">
            <v>216496</v>
          </cell>
          <cell r="H355">
            <v>195.42722534791201</v>
          </cell>
        </row>
        <row r="356">
          <cell r="A356">
            <v>0</v>
          </cell>
          <cell r="E356">
            <v>36968</v>
          </cell>
          <cell r="G356">
            <v>216847</v>
          </cell>
          <cell r="H356">
            <v>195.7440670267288</v>
          </cell>
        </row>
        <row r="357">
          <cell r="A357">
            <v>0</v>
          </cell>
          <cell r="E357">
            <v>36969</v>
          </cell>
          <cell r="G357">
            <v>193636</v>
          </cell>
          <cell r="H357">
            <v>174.79189549676801</v>
          </cell>
        </row>
        <row r="358">
          <cell r="A358">
            <v>0</v>
          </cell>
          <cell r="E358">
            <v>36970</v>
          </cell>
          <cell r="G358">
            <v>217817</v>
          </cell>
          <cell r="H358">
            <v>196.61966938699169</v>
          </cell>
        </row>
        <row r="359">
          <cell r="A359">
            <v>0</v>
          </cell>
          <cell r="E359">
            <v>36971</v>
          </cell>
          <cell r="G359">
            <v>289449</v>
          </cell>
          <cell r="H359">
            <v>261.28064698529204</v>
          </cell>
        </row>
        <row r="360">
          <cell r="A360">
            <v>0</v>
          </cell>
          <cell r="E360">
            <v>36972</v>
          </cell>
          <cell r="G360">
            <v>296114</v>
          </cell>
          <cell r="H360">
            <v>267.29702815142832</v>
          </cell>
        </row>
        <row r="361">
          <cell r="A361">
            <v>0</v>
          </cell>
          <cell r="E361">
            <v>36973</v>
          </cell>
          <cell r="G361">
            <v>328175</v>
          </cell>
          <cell r="H361">
            <v>296.23794286523088</v>
          </cell>
        </row>
        <row r="362">
          <cell r="A362">
            <v>0</v>
          </cell>
          <cell r="E362">
            <v>36974</v>
          </cell>
          <cell r="G362">
            <v>287302</v>
          </cell>
          <cell r="H362">
            <v>259.34258691572046</v>
          </cell>
        </row>
        <row r="363">
          <cell r="A363">
            <v>0</v>
          </cell>
          <cell r="E363">
            <v>36975</v>
          </cell>
          <cell r="G363">
            <v>290004</v>
          </cell>
          <cell r="H363">
            <v>261.78163596461769</v>
          </cell>
        </row>
        <row r="364">
          <cell r="A364">
            <v>0</v>
          </cell>
          <cell r="E364">
            <v>36976</v>
          </cell>
          <cell r="G364">
            <v>284627</v>
          </cell>
          <cell r="H364">
            <v>256.92791030365527</v>
          </cell>
        </row>
        <row r="365">
          <cell r="A365">
            <v>0</v>
          </cell>
          <cell r="E365">
            <v>36977</v>
          </cell>
          <cell r="G365">
            <v>256255</v>
          </cell>
          <cell r="H365">
            <v>231.31699260738856</v>
          </cell>
        </row>
        <row r="366">
          <cell r="A366">
            <v>0</v>
          </cell>
          <cell r="E366">
            <v>36978</v>
          </cell>
          <cell r="G366">
            <v>245263</v>
          </cell>
          <cell r="H366">
            <v>221.3947027682033</v>
          </cell>
        </row>
        <row r="367">
          <cell r="A367">
            <v>0</v>
          </cell>
          <cell r="E367">
            <v>36979</v>
          </cell>
          <cell r="G367">
            <v>309346</v>
          </cell>
          <cell r="H367">
            <v>279.24132756482885</v>
          </cell>
        </row>
        <row r="368">
          <cell r="A368">
            <v>0</v>
          </cell>
          <cell r="E368">
            <v>36980</v>
          </cell>
          <cell r="G368">
            <v>266408</v>
          </cell>
          <cell r="H368">
            <v>240.48193153908869</v>
          </cell>
        </row>
        <row r="369">
          <cell r="A369">
            <v>0</v>
          </cell>
          <cell r="E369">
            <v>36981</v>
          </cell>
          <cell r="G369">
            <v>327115</v>
          </cell>
          <cell r="H369">
            <v>295.28109904886111</v>
          </cell>
        </row>
        <row r="370">
          <cell r="A370">
            <v>0</v>
          </cell>
          <cell r="E370">
            <v>36982</v>
          </cell>
          <cell r="G370">
            <v>280908</v>
          </cell>
          <cell r="H370">
            <v>253.57083280075048</v>
          </cell>
        </row>
        <row r="371">
          <cell r="A371">
            <v>0</v>
          </cell>
          <cell r="E371">
            <v>36983</v>
          </cell>
          <cell r="G371">
            <v>274467</v>
          </cell>
          <cell r="H371">
            <v>247.75665259203575</v>
          </cell>
        </row>
        <row r="372">
          <cell r="A372">
            <v>0</v>
          </cell>
          <cell r="E372">
            <v>36984</v>
          </cell>
          <cell r="G372">
            <v>277027</v>
          </cell>
          <cell r="H372">
            <v>250.06752067685326</v>
          </cell>
        </row>
        <row r="373">
          <cell r="A373">
            <v>0</v>
          </cell>
          <cell r="E373">
            <v>36985</v>
          </cell>
          <cell r="G373">
            <v>287494</v>
          </cell>
          <cell r="H373">
            <v>259.51590202208183</v>
          </cell>
        </row>
        <row r="374">
          <cell r="A374">
            <v>0</v>
          </cell>
          <cell r="E374">
            <v>36986</v>
          </cell>
          <cell r="G374">
            <v>224739</v>
          </cell>
          <cell r="H374">
            <v>202.86804004445531</v>
          </cell>
        </row>
        <row r="375">
          <cell r="A375">
            <v>0</v>
          </cell>
          <cell r="E375">
            <v>36987</v>
          </cell>
          <cell r="G375">
            <v>281649</v>
          </cell>
          <cell r="H375">
            <v>254.23972078936362</v>
          </cell>
        </row>
        <row r="376">
          <cell r="A376">
            <v>0</v>
          </cell>
          <cell r="E376">
            <v>36988</v>
          </cell>
          <cell r="G376">
            <v>177298</v>
          </cell>
          <cell r="H376">
            <v>160.04386316483493</v>
          </cell>
        </row>
        <row r="377">
          <cell r="A377">
            <v>0</v>
          </cell>
          <cell r="E377">
            <v>36989</v>
          </cell>
          <cell r="G377">
            <v>269201</v>
          </cell>
          <cell r="H377">
            <v>243.00312472693844</v>
          </cell>
        </row>
        <row r="378">
          <cell r="A378">
            <v>0</v>
          </cell>
          <cell r="E378">
            <v>36990</v>
          </cell>
          <cell r="G378">
            <v>285545</v>
          </cell>
          <cell r="H378">
            <v>257.75657315594532</v>
          </cell>
        </row>
        <row r="379">
          <cell r="A379">
            <v>0</v>
          </cell>
          <cell r="E379">
            <v>36991</v>
          </cell>
          <cell r="G379">
            <v>307589</v>
          </cell>
          <cell r="H379">
            <v>277.65531380505371</v>
          </cell>
        </row>
        <row r="380">
          <cell r="A380">
            <v>0</v>
          </cell>
          <cell r="E380">
            <v>36992</v>
          </cell>
          <cell r="G380">
            <v>320694</v>
          </cell>
          <cell r="H380">
            <v>289.484972497059</v>
          </cell>
        </row>
        <row r="381">
          <cell r="A381">
            <v>0</v>
          </cell>
          <cell r="E381">
            <v>36993</v>
          </cell>
          <cell r="G381">
            <v>325682</v>
          </cell>
          <cell r="H381">
            <v>293.98755453107071</v>
          </cell>
        </row>
        <row r="382">
          <cell r="A382">
            <v>0</v>
          </cell>
          <cell r="E382">
            <v>36994</v>
          </cell>
          <cell r="G382">
            <v>297382</v>
          </cell>
          <cell r="H382">
            <v>268.44162999968944</v>
          </cell>
        </row>
        <row r="383">
          <cell r="A383">
            <v>0</v>
          </cell>
          <cell r="E383">
            <v>36995</v>
          </cell>
          <cell r="G383">
            <v>296475</v>
          </cell>
          <cell r="H383">
            <v>267.62289665870139</v>
          </cell>
        </row>
        <row r="384">
          <cell r="A384">
            <v>0</v>
          </cell>
          <cell r="E384">
            <v>36996</v>
          </cell>
          <cell r="G384">
            <v>314935</v>
          </cell>
          <cell r="H384">
            <v>284.28642198906522</v>
          </cell>
        </row>
        <row r="385">
          <cell r="A385">
            <v>0</v>
          </cell>
          <cell r="E385">
            <v>36997</v>
          </cell>
          <cell r="G385">
            <v>305550</v>
          </cell>
          <cell r="H385">
            <v>275.8147434828104</v>
          </cell>
        </row>
        <row r="386">
          <cell r="A386">
            <v>0</v>
          </cell>
          <cell r="E386">
            <v>36998</v>
          </cell>
          <cell r="G386">
            <v>316204</v>
          </cell>
          <cell r="H386">
            <v>285.43192652017206</v>
          </cell>
        </row>
        <row r="387">
          <cell r="A387">
            <v>0</v>
          </cell>
          <cell r="E387">
            <v>36999</v>
          </cell>
          <cell r="G387">
            <v>311076</v>
          </cell>
          <cell r="H387">
            <v>280.80296888777201</v>
          </cell>
        </row>
        <row r="388">
          <cell r="A388">
            <v>0</v>
          </cell>
          <cell r="E388">
            <v>37000</v>
          </cell>
          <cell r="G388">
            <v>326896</v>
          </cell>
          <cell r="H388">
            <v>295.0834115056677</v>
          </cell>
        </row>
        <row r="389">
          <cell r="A389">
            <v>0</v>
          </cell>
          <cell r="E389">
            <v>37001</v>
          </cell>
          <cell r="G389">
            <v>319185</v>
          </cell>
          <cell r="H389">
            <v>288.12282408300058</v>
          </cell>
        </row>
        <row r="390">
          <cell r="A390">
            <v>0</v>
          </cell>
          <cell r="E390">
            <v>37002</v>
          </cell>
          <cell r="G390">
            <v>371115</v>
          </cell>
          <cell r="H390">
            <v>334.99914425666236</v>
          </cell>
        </row>
        <row r="391">
          <cell r="A391">
            <v>0</v>
          </cell>
          <cell r="E391">
            <v>37003</v>
          </cell>
          <cell r="G391">
            <v>316860</v>
          </cell>
          <cell r="H391">
            <v>286.02408646690657</v>
          </cell>
        </row>
        <row r="392">
          <cell r="A392">
            <v>0</v>
          </cell>
          <cell r="E392">
            <v>37004</v>
          </cell>
          <cell r="G392">
            <v>360084</v>
          </cell>
          <cell r="H392">
            <v>325.04164978649743</v>
          </cell>
        </row>
        <row r="393">
          <cell r="A393">
            <v>0</v>
          </cell>
          <cell r="E393">
            <v>37005</v>
          </cell>
          <cell r="G393">
            <v>346698</v>
          </cell>
          <cell r="H393">
            <v>312.95833721486957</v>
          </cell>
        </row>
        <row r="394">
          <cell r="A394">
            <v>0</v>
          </cell>
          <cell r="E394">
            <v>37006</v>
          </cell>
          <cell r="G394">
            <v>346253</v>
          </cell>
          <cell r="H394">
            <v>312.5566433485634</v>
          </cell>
        </row>
        <row r="395">
          <cell r="A395">
            <v>0</v>
          </cell>
          <cell r="E395">
            <v>37007</v>
          </cell>
          <cell r="G395">
            <v>350543</v>
          </cell>
          <cell r="H395">
            <v>316.42915275632402</v>
          </cell>
        </row>
        <row r="396">
          <cell r="A396">
            <v>0</v>
          </cell>
          <cell r="E396">
            <v>37008</v>
          </cell>
          <cell r="G396">
            <v>383933</v>
          </cell>
          <cell r="H396">
            <v>346.56973297197135</v>
          </cell>
        </row>
        <row r="397">
          <cell r="A397">
            <v>0</v>
          </cell>
          <cell r="E397">
            <v>37009</v>
          </cell>
          <cell r="G397">
            <v>340352</v>
          </cell>
          <cell r="H397">
            <v>307.22991187648989</v>
          </cell>
        </row>
        <row r="398">
          <cell r="A398">
            <v>0</v>
          </cell>
          <cell r="E398">
            <v>37010</v>
          </cell>
          <cell r="G398">
            <v>245856</v>
          </cell>
          <cell r="H398">
            <v>221.929993695663</v>
          </cell>
        </row>
        <row r="399">
          <cell r="A399">
            <v>0</v>
          </cell>
          <cell r="E399">
            <v>37011</v>
          </cell>
          <cell r="G399">
            <v>354484</v>
          </cell>
          <cell r="H399">
            <v>319.98662585095911</v>
          </cell>
        </row>
        <row r="400">
          <cell r="A400">
            <v>0</v>
          </cell>
          <cell r="E400">
            <v>37012</v>
          </cell>
          <cell r="G400">
            <v>342435</v>
          </cell>
          <cell r="H400">
            <v>309.11020024394099</v>
          </cell>
        </row>
        <row r="401">
          <cell r="A401">
            <v>0</v>
          </cell>
          <cell r="E401">
            <v>37013</v>
          </cell>
          <cell r="G401">
            <v>360285</v>
          </cell>
          <cell r="H401">
            <v>325.22308903846942</v>
          </cell>
        </row>
        <row r="402">
          <cell r="A402">
            <v>0</v>
          </cell>
          <cell r="E402">
            <v>37014</v>
          </cell>
          <cell r="G402">
            <v>354548</v>
          </cell>
          <cell r="H402">
            <v>320.04439755307953</v>
          </cell>
        </row>
        <row r="403">
          <cell r="A403">
            <v>0</v>
          </cell>
          <cell r="E403">
            <v>37015</v>
          </cell>
          <cell r="G403">
            <v>407567</v>
          </cell>
          <cell r="H403">
            <v>367.90373934563434</v>
          </cell>
        </row>
        <row r="404">
          <cell r="A404">
            <v>0</v>
          </cell>
          <cell r="E404">
            <v>37016</v>
          </cell>
          <cell r="G404">
            <v>395983</v>
          </cell>
          <cell r="H404">
            <v>357.44706126183507</v>
          </cell>
        </row>
        <row r="405">
          <cell r="A405">
            <v>0</v>
          </cell>
          <cell r="E405">
            <v>37017</v>
          </cell>
          <cell r="G405">
            <v>447729</v>
          </cell>
          <cell r="H405">
            <v>404.1572877919005</v>
          </cell>
        </row>
        <row r="406">
          <cell r="A406">
            <v>0</v>
          </cell>
          <cell r="E406">
            <v>37018</v>
          </cell>
          <cell r="G406">
            <v>433516</v>
          </cell>
          <cell r="H406">
            <v>391.32745650693511</v>
          </cell>
        </row>
        <row r="407">
          <cell r="A407">
            <v>0</v>
          </cell>
          <cell r="E407">
            <v>37019</v>
          </cell>
          <cell r="G407">
            <v>419970</v>
          </cell>
          <cell r="H407">
            <v>379.09971468000617</v>
          </cell>
        </row>
        <row r="408">
          <cell r="A408">
            <v>0</v>
          </cell>
          <cell r="E408">
            <v>37020</v>
          </cell>
          <cell r="G408">
            <v>353879</v>
          </cell>
          <cell r="H408">
            <v>319.44050272935186</v>
          </cell>
        </row>
        <row r="409">
          <cell r="A409">
            <v>0</v>
          </cell>
          <cell r="E409">
            <v>37021</v>
          </cell>
          <cell r="G409">
            <v>364470</v>
          </cell>
          <cell r="H409">
            <v>329.00081674743871</v>
          </cell>
        </row>
        <row r="410">
          <cell r="A410">
            <v>0</v>
          </cell>
          <cell r="E410">
            <v>37022</v>
          </cell>
          <cell r="G410">
            <v>361274</v>
          </cell>
          <cell r="H410">
            <v>326.11584237279936</v>
          </cell>
        </row>
        <row r="411">
          <cell r="A411">
            <v>0</v>
          </cell>
          <cell r="E411">
            <v>37023</v>
          </cell>
          <cell r="G411">
            <v>358091</v>
          </cell>
          <cell r="H411">
            <v>323.24260287515318</v>
          </cell>
        </row>
        <row r="412">
          <cell r="A412">
            <v>0</v>
          </cell>
          <cell r="E412">
            <v>37024</v>
          </cell>
          <cell r="G412">
            <v>335351</v>
          </cell>
          <cell r="H412">
            <v>302.71559496548502</v>
          </cell>
        </row>
        <row r="413">
          <cell r="A413">
            <v>0</v>
          </cell>
          <cell r="E413">
            <v>37025</v>
          </cell>
          <cell r="G413">
            <v>336878</v>
          </cell>
          <cell r="H413">
            <v>304.09399167076481</v>
          </cell>
        </row>
        <row r="414">
          <cell r="A414">
            <v>0</v>
          </cell>
          <cell r="E414">
            <v>37026</v>
          </cell>
          <cell r="G414">
            <v>329299</v>
          </cell>
          <cell r="H414">
            <v>297.25255838372107</v>
          </cell>
        </row>
        <row r="415">
          <cell r="A415">
            <v>0</v>
          </cell>
          <cell r="E415">
            <v>37027</v>
          </cell>
          <cell r="G415">
            <v>328425</v>
          </cell>
          <cell r="H415">
            <v>296.46361357663886</v>
          </cell>
        </row>
        <row r="416">
          <cell r="A416">
            <v>0</v>
          </cell>
          <cell r="E416">
            <v>37028</v>
          </cell>
          <cell r="G416">
            <v>304304</v>
          </cell>
          <cell r="H416">
            <v>274.69000065715312</v>
          </cell>
        </row>
        <row r="417">
          <cell r="A417">
            <v>0</v>
          </cell>
          <cell r="E417">
            <v>37029</v>
          </cell>
          <cell r="G417">
            <v>293691</v>
          </cell>
          <cell r="H417">
            <v>265.10982761646233</v>
          </cell>
        </row>
        <row r="418">
          <cell r="A418">
            <v>0</v>
          </cell>
          <cell r="E418">
            <v>37030</v>
          </cell>
          <cell r="G418">
            <v>317470</v>
          </cell>
          <cell r="H418">
            <v>286.57472300274196</v>
          </cell>
        </row>
        <row r="419">
          <cell r="A419">
            <v>0</v>
          </cell>
          <cell r="E419">
            <v>37031</v>
          </cell>
          <cell r="G419">
            <v>104702</v>
          </cell>
          <cell r="H419">
            <v>94.512699303345485</v>
          </cell>
        </row>
        <row r="420">
          <cell r="A420">
            <v>0</v>
          </cell>
          <cell r="E420">
            <v>37032</v>
          </cell>
          <cell r="G420">
            <v>214961</v>
          </cell>
          <cell r="H420">
            <v>194.04160717986713</v>
          </cell>
        </row>
        <row r="421">
          <cell r="A421">
            <v>0</v>
          </cell>
          <cell r="E421">
            <v>37033</v>
          </cell>
          <cell r="G421">
            <v>308988</v>
          </cell>
          <cell r="H421">
            <v>278.91816710609265</v>
          </cell>
        </row>
        <row r="422">
          <cell r="A422">
            <v>0</v>
          </cell>
          <cell r="E422">
            <v>37034</v>
          </cell>
          <cell r="G422">
            <v>347884</v>
          </cell>
          <cell r="H422">
            <v>314.02891906978897</v>
          </cell>
        </row>
        <row r="423">
          <cell r="A423">
            <v>0</v>
          </cell>
          <cell r="E423">
            <v>37035</v>
          </cell>
          <cell r="G423">
            <v>349605</v>
          </cell>
          <cell r="H423">
            <v>315.58243624712139</v>
          </cell>
        </row>
        <row r="424">
          <cell r="A424">
            <v>0</v>
          </cell>
          <cell r="E424">
            <v>37036</v>
          </cell>
          <cell r="G424">
            <v>300570</v>
          </cell>
          <cell r="H424">
            <v>271.31938291156382</v>
          </cell>
        </row>
        <row r="425">
          <cell r="A425">
            <v>0</v>
          </cell>
          <cell r="E425">
            <v>37037</v>
          </cell>
          <cell r="G425">
            <v>271193</v>
          </cell>
          <cell r="H425">
            <v>244.80126895543708</v>
          </cell>
        </row>
        <row r="426">
          <cell r="A426">
            <v>0</v>
          </cell>
          <cell r="E426">
            <v>37038</v>
          </cell>
          <cell r="G426">
            <v>264260</v>
          </cell>
          <cell r="H426">
            <v>238.54296878667151</v>
          </cell>
        </row>
        <row r="427">
          <cell r="A427">
            <v>0</v>
          </cell>
          <cell r="E427">
            <v>37039</v>
          </cell>
          <cell r="G427">
            <v>233756</v>
          </cell>
          <cell r="H427">
            <v>211.00753126351765</v>
          </cell>
        </row>
        <row r="428">
          <cell r="A428">
            <v>0</v>
          </cell>
          <cell r="E428">
            <v>37040</v>
          </cell>
          <cell r="G428">
            <v>208388</v>
          </cell>
          <cell r="H428">
            <v>188.10827283552902</v>
          </cell>
        </row>
        <row r="429">
          <cell r="A429">
            <v>0</v>
          </cell>
          <cell r="E429">
            <v>37041</v>
          </cell>
          <cell r="G429">
            <v>190176</v>
          </cell>
          <cell r="H429">
            <v>171.66861285088186</v>
          </cell>
        </row>
        <row r="430">
          <cell r="A430">
            <v>0</v>
          </cell>
          <cell r="E430">
            <v>37042</v>
          </cell>
          <cell r="G430">
            <v>231063</v>
          </cell>
          <cell r="H430">
            <v>208.5766063602311</v>
          </cell>
        </row>
        <row r="431">
          <cell r="A431">
            <v>0</v>
          </cell>
          <cell r="E431">
            <v>37043</v>
          </cell>
          <cell r="G431">
            <v>235561</v>
          </cell>
          <cell r="H431">
            <v>212.63687379988315</v>
          </cell>
        </row>
        <row r="432">
          <cell r="A432">
            <v>0</v>
          </cell>
          <cell r="E432">
            <v>37044</v>
          </cell>
          <cell r="G432">
            <v>221822</v>
          </cell>
          <cell r="H432">
            <v>200.23491418374724</v>
          </cell>
        </row>
        <row r="433">
          <cell r="A433">
            <v>0</v>
          </cell>
          <cell r="E433">
            <v>37045</v>
          </cell>
          <cell r="G433">
            <v>213375</v>
          </cell>
          <cell r="H433">
            <v>192.60995218669501</v>
          </cell>
        </row>
        <row r="434">
          <cell r="A434">
            <v>0</v>
          </cell>
          <cell r="E434">
            <v>37046</v>
          </cell>
          <cell r="G434">
            <v>209250</v>
          </cell>
          <cell r="H434">
            <v>188.88638544846367</v>
          </cell>
        </row>
        <row r="435">
          <cell r="A435">
            <v>0</v>
          </cell>
          <cell r="E435">
            <v>37047</v>
          </cell>
          <cell r="G435">
            <v>159182</v>
          </cell>
          <cell r="H435">
            <v>143.69086073336842</v>
          </cell>
        </row>
        <row r="436">
          <cell r="A436">
            <v>0</v>
          </cell>
          <cell r="E436">
            <v>37048</v>
          </cell>
          <cell r="G436">
            <v>200034</v>
          </cell>
          <cell r="H436">
            <v>180.56726034312055</v>
          </cell>
        </row>
        <row r="437">
          <cell r="A437">
            <v>0</v>
          </cell>
          <cell r="E437">
            <v>37049</v>
          </cell>
          <cell r="G437">
            <v>192056</v>
          </cell>
          <cell r="H437">
            <v>173.36565660066972</v>
          </cell>
        </row>
        <row r="438">
          <cell r="A438">
            <v>0</v>
          </cell>
          <cell r="E438">
            <v>37050</v>
          </cell>
          <cell r="G438">
            <v>226513</v>
          </cell>
          <cell r="H438">
            <v>204.46939941260624</v>
          </cell>
        </row>
        <row r="439">
          <cell r="A439">
            <v>0</v>
          </cell>
          <cell r="E439">
            <v>37051</v>
          </cell>
          <cell r="G439">
            <v>127616</v>
          </cell>
          <cell r="H439">
            <v>115.1967740281536</v>
          </cell>
        </row>
        <row r="440">
          <cell r="A440">
            <v>0</v>
          </cell>
          <cell r="E440">
            <v>37052</v>
          </cell>
          <cell r="G440">
            <v>183980</v>
          </cell>
          <cell r="H440">
            <v>166.07558993934691</v>
          </cell>
        </row>
        <row r="441">
          <cell r="A441">
            <v>0</v>
          </cell>
          <cell r="E441">
            <v>37053</v>
          </cell>
          <cell r="G441">
            <v>242505</v>
          </cell>
          <cell r="H441">
            <v>218.9051034799507</v>
          </cell>
        </row>
        <row r="442">
          <cell r="A442">
            <v>0</v>
          </cell>
          <cell r="E442">
            <v>37054</v>
          </cell>
          <cell r="G442">
            <v>216217</v>
          </cell>
          <cell r="H442">
            <v>195.17537683398072</v>
          </cell>
        </row>
        <row r="443">
          <cell r="A443">
            <v>0</v>
          </cell>
          <cell r="E443">
            <v>37055</v>
          </cell>
          <cell r="G443">
            <v>248398</v>
          </cell>
          <cell r="H443">
            <v>224.22461348925916</v>
          </cell>
        </row>
        <row r="444">
          <cell r="A444">
            <v>0</v>
          </cell>
          <cell r="E444">
            <v>37056</v>
          </cell>
          <cell r="G444">
            <v>219402</v>
          </cell>
          <cell r="H444">
            <v>198.05042169731817</v>
          </cell>
        </row>
        <row r="445">
          <cell r="A445">
            <v>0</v>
          </cell>
          <cell r="E445">
            <v>37057</v>
          </cell>
          <cell r="G445">
            <v>213457</v>
          </cell>
          <cell r="H445">
            <v>192.68397218003682</v>
          </cell>
        </row>
        <row r="446">
          <cell r="A446">
            <v>0</v>
          </cell>
          <cell r="E446">
            <v>37058</v>
          </cell>
          <cell r="G446">
            <v>250647</v>
          </cell>
          <cell r="H446">
            <v>226.25474720908514</v>
          </cell>
        </row>
        <row r="447">
          <cell r="A447">
            <v>0</v>
          </cell>
          <cell r="E447">
            <v>37059</v>
          </cell>
          <cell r="G447">
            <v>243311</v>
          </cell>
          <cell r="H447">
            <v>219.63266585352997</v>
          </cell>
        </row>
        <row r="448">
          <cell r="A448">
            <v>0</v>
          </cell>
          <cell r="E448">
            <v>37060</v>
          </cell>
          <cell r="G448">
            <v>89643</v>
          </cell>
          <cell r="H448">
            <v>80.919198330975533</v>
          </cell>
        </row>
        <row r="449">
          <cell r="A449">
            <v>0</v>
          </cell>
          <cell r="E449">
            <v>37061</v>
          </cell>
          <cell r="H449">
            <v>0</v>
          </cell>
        </row>
        <row r="450">
          <cell r="A450">
            <v>0</v>
          </cell>
          <cell r="E450">
            <v>37062</v>
          </cell>
          <cell r="H450">
            <v>0</v>
          </cell>
        </row>
        <row r="451">
          <cell r="A451">
            <v>0</v>
          </cell>
          <cell r="E451">
            <v>37063</v>
          </cell>
          <cell r="H451">
            <v>0</v>
          </cell>
        </row>
        <row r="452">
          <cell r="A452">
            <v>0</v>
          </cell>
          <cell r="E452">
            <v>37064</v>
          </cell>
          <cell r="H452">
            <v>0</v>
          </cell>
        </row>
        <row r="453">
          <cell r="A453">
            <v>0</v>
          </cell>
          <cell r="E453">
            <v>37065</v>
          </cell>
          <cell r="H453">
            <v>0</v>
          </cell>
        </row>
        <row r="454">
          <cell r="A454">
            <v>0</v>
          </cell>
          <cell r="E454">
            <v>37066</v>
          </cell>
          <cell r="H454">
            <v>0</v>
          </cell>
        </row>
        <row r="455">
          <cell r="A455">
            <v>0</v>
          </cell>
          <cell r="E455">
            <v>37067</v>
          </cell>
          <cell r="H455">
            <v>0</v>
          </cell>
        </row>
        <row r="456">
          <cell r="A456">
            <v>0</v>
          </cell>
          <cell r="E456">
            <v>37068</v>
          </cell>
          <cell r="H456">
            <v>0</v>
          </cell>
        </row>
        <row r="457">
          <cell r="A457">
            <v>0</v>
          </cell>
          <cell r="E457">
            <v>37069</v>
          </cell>
          <cell r="H457">
            <v>0</v>
          </cell>
        </row>
        <row r="458">
          <cell r="A458">
            <v>0</v>
          </cell>
          <cell r="E458">
            <v>37070</v>
          </cell>
          <cell r="H458">
            <v>0</v>
          </cell>
        </row>
        <row r="459">
          <cell r="A459">
            <v>0</v>
          </cell>
          <cell r="E459">
            <v>37071</v>
          </cell>
          <cell r="H459">
            <v>0</v>
          </cell>
        </row>
        <row r="460">
          <cell r="A460">
            <v>0</v>
          </cell>
          <cell r="E460">
            <v>37072</v>
          </cell>
          <cell r="H460">
            <v>0</v>
          </cell>
        </row>
        <row r="461">
          <cell r="A461">
            <v>0</v>
          </cell>
          <cell r="E461">
            <v>37073</v>
          </cell>
          <cell r="H461">
            <v>0</v>
          </cell>
        </row>
        <row r="462">
          <cell r="A462">
            <v>0</v>
          </cell>
          <cell r="E462">
            <v>37074</v>
          </cell>
          <cell r="H462">
            <v>0</v>
          </cell>
        </row>
        <row r="463">
          <cell r="A463">
            <v>0</v>
          </cell>
          <cell r="E463">
            <v>37075</v>
          </cell>
          <cell r="H463">
            <v>0</v>
          </cell>
        </row>
        <row r="464">
          <cell r="A464">
            <v>0</v>
          </cell>
          <cell r="E464">
            <v>37076</v>
          </cell>
          <cell r="H464">
            <v>0</v>
          </cell>
        </row>
        <row r="465">
          <cell r="A465">
            <v>0</v>
          </cell>
          <cell r="E465">
            <v>37077</v>
          </cell>
          <cell r="H465">
            <v>0</v>
          </cell>
        </row>
        <row r="466">
          <cell r="A466">
            <v>0</v>
          </cell>
          <cell r="E466">
            <v>37078</v>
          </cell>
          <cell r="H466">
            <v>0</v>
          </cell>
        </row>
        <row r="467">
          <cell r="A467">
            <v>0</v>
          </cell>
          <cell r="E467">
            <v>37079</v>
          </cell>
          <cell r="H467">
            <v>0</v>
          </cell>
        </row>
        <row r="468">
          <cell r="A468">
            <v>0</v>
          </cell>
          <cell r="E468">
            <v>37080</v>
          </cell>
          <cell r="H468">
            <v>0</v>
          </cell>
        </row>
        <row r="469">
          <cell r="A469">
            <v>0</v>
          </cell>
          <cell r="E469">
            <v>37081</v>
          </cell>
          <cell r="H469">
            <v>0</v>
          </cell>
        </row>
        <row r="470">
          <cell r="A470">
            <v>0</v>
          </cell>
          <cell r="E470">
            <v>37082</v>
          </cell>
          <cell r="H470">
            <v>0</v>
          </cell>
        </row>
        <row r="471">
          <cell r="A471">
            <v>0</v>
          </cell>
          <cell r="E471">
            <v>37083</v>
          </cell>
          <cell r="H471">
            <v>0</v>
          </cell>
        </row>
        <row r="472">
          <cell r="A472">
            <v>0</v>
          </cell>
          <cell r="E472">
            <v>37084</v>
          </cell>
          <cell r="H472">
            <v>0</v>
          </cell>
        </row>
        <row r="473">
          <cell r="A473">
            <v>0</v>
          </cell>
          <cell r="E473">
            <v>37085</v>
          </cell>
          <cell r="H473">
            <v>0</v>
          </cell>
        </row>
        <row r="474">
          <cell r="A474">
            <v>0</v>
          </cell>
          <cell r="E474">
            <v>37086</v>
          </cell>
          <cell r="H474">
            <v>0</v>
          </cell>
        </row>
        <row r="475">
          <cell r="A475">
            <v>0</v>
          </cell>
          <cell r="E475">
            <v>37087</v>
          </cell>
          <cell r="H475">
            <v>0</v>
          </cell>
        </row>
        <row r="476">
          <cell r="A476">
            <v>0</v>
          </cell>
          <cell r="E476">
            <v>37088</v>
          </cell>
          <cell r="H476">
            <v>0</v>
          </cell>
        </row>
        <row r="477">
          <cell r="A477">
            <v>0</v>
          </cell>
          <cell r="E477">
            <v>37089</v>
          </cell>
          <cell r="H477">
            <v>0</v>
          </cell>
        </row>
        <row r="478">
          <cell r="A478">
            <v>0</v>
          </cell>
          <cell r="E478">
            <v>37090</v>
          </cell>
          <cell r="H478">
            <v>0</v>
          </cell>
        </row>
        <row r="479">
          <cell r="A479">
            <v>0</v>
          </cell>
          <cell r="E479">
            <v>37091</v>
          </cell>
          <cell r="H479">
            <v>0</v>
          </cell>
        </row>
        <row r="480">
          <cell r="A480">
            <v>0</v>
          </cell>
          <cell r="E480">
            <v>37092</v>
          </cell>
          <cell r="H480">
            <v>0</v>
          </cell>
        </row>
        <row r="481">
          <cell r="A481">
            <v>0</v>
          </cell>
          <cell r="E481">
            <v>37093</v>
          </cell>
          <cell r="H481">
            <v>0</v>
          </cell>
        </row>
        <row r="482">
          <cell r="A482">
            <v>0</v>
          </cell>
          <cell r="E482">
            <v>37094</v>
          </cell>
          <cell r="H482">
            <v>0</v>
          </cell>
        </row>
        <row r="483">
          <cell r="A483">
            <v>0</v>
          </cell>
          <cell r="E483">
            <v>37095</v>
          </cell>
          <cell r="H483">
            <v>0</v>
          </cell>
        </row>
        <row r="484">
          <cell r="A484">
            <v>0</v>
          </cell>
          <cell r="E484">
            <v>37096</v>
          </cell>
          <cell r="H484">
            <v>0</v>
          </cell>
        </row>
        <row r="485">
          <cell r="A485">
            <v>0</v>
          </cell>
          <cell r="E485">
            <v>37097</v>
          </cell>
          <cell r="H485">
            <v>0</v>
          </cell>
        </row>
        <row r="486">
          <cell r="A486">
            <v>0</v>
          </cell>
          <cell r="E486">
            <v>37098</v>
          </cell>
          <cell r="H486">
            <v>0</v>
          </cell>
        </row>
        <row r="487">
          <cell r="A487">
            <v>0</v>
          </cell>
          <cell r="E487">
            <v>37099</v>
          </cell>
          <cell r="H487">
            <v>0</v>
          </cell>
        </row>
        <row r="488">
          <cell r="A488">
            <v>0</v>
          </cell>
          <cell r="E488">
            <v>37100</v>
          </cell>
          <cell r="H488">
            <v>0</v>
          </cell>
        </row>
        <row r="489">
          <cell r="A489">
            <v>0</v>
          </cell>
          <cell r="E489">
            <v>37101</v>
          </cell>
          <cell r="H489">
            <v>0</v>
          </cell>
        </row>
        <row r="490">
          <cell r="A490">
            <v>0</v>
          </cell>
          <cell r="E490">
            <v>37102</v>
          </cell>
          <cell r="H490">
            <v>0</v>
          </cell>
        </row>
        <row r="491">
          <cell r="A491">
            <v>0</v>
          </cell>
          <cell r="E491">
            <v>37103</v>
          </cell>
          <cell r="H491">
            <v>0</v>
          </cell>
        </row>
        <row r="492">
          <cell r="A492">
            <v>0</v>
          </cell>
          <cell r="E492">
            <v>37104</v>
          </cell>
          <cell r="H492">
            <v>0</v>
          </cell>
        </row>
        <row r="493">
          <cell r="A493">
            <v>0</v>
          </cell>
          <cell r="E493">
            <v>37105</v>
          </cell>
          <cell r="H493">
            <v>0</v>
          </cell>
        </row>
        <row r="494">
          <cell r="A494">
            <v>0</v>
          </cell>
          <cell r="E494">
            <v>37106</v>
          </cell>
          <cell r="H494">
            <v>0</v>
          </cell>
        </row>
        <row r="495">
          <cell r="A495">
            <v>0</v>
          </cell>
          <cell r="E495">
            <v>37107</v>
          </cell>
          <cell r="H495">
            <v>0</v>
          </cell>
        </row>
        <row r="496">
          <cell r="A496">
            <v>0</v>
          </cell>
          <cell r="E496">
            <v>37108</v>
          </cell>
          <cell r="H496">
            <v>0</v>
          </cell>
        </row>
        <row r="497">
          <cell r="A497">
            <v>0</v>
          </cell>
          <cell r="E497">
            <v>37109</v>
          </cell>
          <cell r="H497">
            <v>0</v>
          </cell>
        </row>
        <row r="498">
          <cell r="A498">
            <v>0</v>
          </cell>
          <cell r="E498">
            <v>37110</v>
          </cell>
          <cell r="H498">
            <v>0</v>
          </cell>
        </row>
        <row r="499">
          <cell r="A499">
            <v>0</v>
          </cell>
          <cell r="E499">
            <v>37111</v>
          </cell>
          <cell r="H499">
            <v>0</v>
          </cell>
        </row>
        <row r="500">
          <cell r="A500">
            <v>0</v>
          </cell>
          <cell r="E500">
            <v>37112</v>
          </cell>
          <cell r="H500">
            <v>0</v>
          </cell>
        </row>
        <row r="501">
          <cell r="A501">
            <v>0</v>
          </cell>
          <cell r="E501">
            <v>37113</v>
          </cell>
          <cell r="H501">
            <v>0</v>
          </cell>
        </row>
        <row r="502">
          <cell r="A502">
            <v>0</v>
          </cell>
          <cell r="E502">
            <v>37114</v>
          </cell>
          <cell r="H502">
            <v>0</v>
          </cell>
        </row>
        <row r="503">
          <cell r="A503">
            <v>0</v>
          </cell>
          <cell r="E503">
            <v>37115</v>
          </cell>
          <cell r="H503">
            <v>0</v>
          </cell>
        </row>
        <row r="504">
          <cell r="A504">
            <v>0</v>
          </cell>
          <cell r="E504">
            <v>37116</v>
          </cell>
          <cell r="H504">
            <v>0</v>
          </cell>
        </row>
        <row r="505">
          <cell r="A505">
            <v>0</v>
          </cell>
          <cell r="E505">
            <v>37117</v>
          </cell>
          <cell r="H505">
            <v>0</v>
          </cell>
        </row>
        <row r="506">
          <cell r="A506">
            <v>0</v>
          </cell>
          <cell r="E506">
            <v>37118</v>
          </cell>
          <cell r="H506">
            <v>0</v>
          </cell>
        </row>
        <row r="507">
          <cell r="A507">
            <v>0</v>
          </cell>
          <cell r="E507">
            <v>37119</v>
          </cell>
          <cell r="H507">
            <v>0</v>
          </cell>
        </row>
        <row r="508">
          <cell r="A508">
            <v>0</v>
          </cell>
          <cell r="E508">
            <v>37120</v>
          </cell>
          <cell r="H508">
            <v>0</v>
          </cell>
        </row>
        <row r="509">
          <cell r="A509">
            <v>0</v>
          </cell>
          <cell r="E509">
            <v>37121</v>
          </cell>
          <cell r="H509">
            <v>0</v>
          </cell>
        </row>
        <row r="510">
          <cell r="A510">
            <v>0</v>
          </cell>
          <cell r="E510">
            <v>37122</v>
          </cell>
          <cell r="H510">
            <v>0</v>
          </cell>
        </row>
        <row r="511">
          <cell r="A511">
            <v>0</v>
          </cell>
          <cell r="E511">
            <v>37123</v>
          </cell>
          <cell r="H511">
            <v>0</v>
          </cell>
        </row>
        <row r="512">
          <cell r="A512">
            <v>0</v>
          </cell>
          <cell r="E512">
            <v>37124</v>
          </cell>
          <cell r="H512">
            <v>0</v>
          </cell>
        </row>
        <row r="513">
          <cell r="A513">
            <v>0</v>
          </cell>
          <cell r="E513">
            <v>37125</v>
          </cell>
          <cell r="H513">
            <v>0</v>
          </cell>
        </row>
        <row r="514">
          <cell r="A514">
            <v>0</v>
          </cell>
          <cell r="E514">
            <v>37126</v>
          </cell>
          <cell r="H514">
            <v>0</v>
          </cell>
        </row>
        <row r="515">
          <cell r="A515">
            <v>0</v>
          </cell>
          <cell r="E515">
            <v>37127</v>
          </cell>
          <cell r="H515">
            <v>0</v>
          </cell>
        </row>
        <row r="516">
          <cell r="A516">
            <v>0</v>
          </cell>
          <cell r="E516">
            <v>37128</v>
          </cell>
          <cell r="H516">
            <v>0</v>
          </cell>
        </row>
        <row r="517">
          <cell r="A517">
            <v>0</v>
          </cell>
          <cell r="E517">
            <v>37129</v>
          </cell>
          <cell r="H517">
            <v>0</v>
          </cell>
        </row>
        <row r="518">
          <cell r="A518">
            <v>0</v>
          </cell>
          <cell r="E518">
            <v>37130</v>
          </cell>
          <cell r="H518">
            <v>0</v>
          </cell>
        </row>
        <row r="519">
          <cell r="A519">
            <v>0</v>
          </cell>
          <cell r="E519">
            <v>37131</v>
          </cell>
          <cell r="H519">
            <v>0</v>
          </cell>
        </row>
        <row r="520">
          <cell r="A520">
            <v>0</v>
          </cell>
          <cell r="E520">
            <v>37132</v>
          </cell>
          <cell r="H520">
            <v>0</v>
          </cell>
        </row>
        <row r="521">
          <cell r="A521">
            <v>0</v>
          </cell>
          <cell r="E521">
            <v>37133</v>
          </cell>
          <cell r="H521">
            <v>0</v>
          </cell>
        </row>
        <row r="522">
          <cell r="A522">
            <v>0</v>
          </cell>
          <cell r="E522">
            <v>37134</v>
          </cell>
          <cell r="H522">
            <v>0</v>
          </cell>
        </row>
        <row r="523">
          <cell r="A523">
            <v>0</v>
          </cell>
          <cell r="E523">
            <v>37135</v>
          </cell>
          <cell r="H523">
            <v>0</v>
          </cell>
        </row>
        <row r="524">
          <cell r="A524">
            <v>0</v>
          </cell>
          <cell r="E524">
            <v>37136</v>
          </cell>
          <cell r="H524">
            <v>0</v>
          </cell>
        </row>
        <row r="525">
          <cell r="A525">
            <v>0</v>
          </cell>
          <cell r="E525">
            <v>37137</v>
          </cell>
          <cell r="H525">
            <v>0</v>
          </cell>
        </row>
        <row r="526">
          <cell r="A526">
            <v>0</v>
          </cell>
          <cell r="E526">
            <v>37138</v>
          </cell>
          <cell r="H526">
            <v>0</v>
          </cell>
        </row>
        <row r="527">
          <cell r="A527">
            <v>0</v>
          </cell>
          <cell r="E527">
            <v>37139</v>
          </cell>
          <cell r="H527">
            <v>0</v>
          </cell>
        </row>
        <row r="528">
          <cell r="A528">
            <v>0</v>
          </cell>
          <cell r="E528">
            <v>37140</v>
          </cell>
          <cell r="H528">
            <v>0</v>
          </cell>
        </row>
        <row r="529">
          <cell r="A529">
            <v>0</v>
          </cell>
          <cell r="E529">
            <v>37141</v>
          </cell>
          <cell r="H529">
            <v>0</v>
          </cell>
        </row>
        <row r="530">
          <cell r="A530">
            <v>0</v>
          </cell>
          <cell r="E530">
            <v>37142</v>
          </cell>
          <cell r="H530">
            <v>0</v>
          </cell>
        </row>
        <row r="531">
          <cell r="A531">
            <v>0</v>
          </cell>
          <cell r="E531">
            <v>37143</v>
          </cell>
          <cell r="H531">
            <v>0</v>
          </cell>
        </row>
        <row r="532">
          <cell r="A532">
            <v>0</v>
          </cell>
          <cell r="E532">
            <v>37144</v>
          </cell>
          <cell r="H532">
            <v>0</v>
          </cell>
        </row>
        <row r="533">
          <cell r="A533">
            <v>0</v>
          </cell>
          <cell r="E533">
            <v>37145</v>
          </cell>
          <cell r="H533">
            <v>0</v>
          </cell>
        </row>
        <row r="534">
          <cell r="A534">
            <v>0</v>
          </cell>
          <cell r="E534">
            <v>37146</v>
          </cell>
          <cell r="H534">
            <v>0</v>
          </cell>
        </row>
        <row r="535">
          <cell r="A535">
            <v>0</v>
          </cell>
          <cell r="E535">
            <v>37147</v>
          </cell>
          <cell r="H535">
            <v>0</v>
          </cell>
        </row>
        <row r="536">
          <cell r="A536">
            <v>0</v>
          </cell>
          <cell r="E536">
            <v>37148</v>
          </cell>
          <cell r="H536">
            <v>0</v>
          </cell>
        </row>
        <row r="537">
          <cell r="A537">
            <v>0</v>
          </cell>
          <cell r="E537">
            <v>37149</v>
          </cell>
          <cell r="H537">
            <v>0</v>
          </cell>
        </row>
        <row r="538">
          <cell r="A538">
            <v>0</v>
          </cell>
          <cell r="E538">
            <v>37150</v>
          </cell>
          <cell r="H538">
            <v>0</v>
          </cell>
        </row>
        <row r="539">
          <cell r="A539">
            <v>0</v>
          </cell>
          <cell r="E539">
            <v>37151</v>
          </cell>
          <cell r="H539">
            <v>0</v>
          </cell>
        </row>
        <row r="540">
          <cell r="A540">
            <v>0</v>
          </cell>
          <cell r="E540">
            <v>37152</v>
          </cell>
          <cell r="H540">
            <v>0</v>
          </cell>
        </row>
        <row r="541">
          <cell r="A541">
            <v>0</v>
          </cell>
          <cell r="E541">
            <v>37153</v>
          </cell>
          <cell r="H541">
            <v>0</v>
          </cell>
        </row>
        <row r="542">
          <cell r="A542">
            <v>0</v>
          </cell>
          <cell r="E542">
            <v>37154</v>
          </cell>
          <cell r="H542">
            <v>0</v>
          </cell>
        </row>
        <row r="543">
          <cell r="A543">
            <v>0</v>
          </cell>
          <cell r="E543">
            <v>37155</v>
          </cell>
          <cell r="H543">
            <v>0</v>
          </cell>
        </row>
        <row r="544">
          <cell r="A544">
            <v>0</v>
          </cell>
          <cell r="E544">
            <v>37156</v>
          </cell>
          <cell r="H544">
            <v>0</v>
          </cell>
        </row>
        <row r="545">
          <cell r="A545">
            <v>0</v>
          </cell>
          <cell r="E545">
            <v>37157</v>
          </cell>
          <cell r="H545">
            <v>0</v>
          </cell>
        </row>
        <row r="546">
          <cell r="A546">
            <v>0</v>
          </cell>
          <cell r="E546">
            <v>37158</v>
          </cell>
          <cell r="H546">
            <v>0</v>
          </cell>
        </row>
        <row r="547">
          <cell r="A547">
            <v>0</v>
          </cell>
          <cell r="E547">
            <v>37159</v>
          </cell>
          <cell r="H547">
            <v>0</v>
          </cell>
        </row>
        <row r="548">
          <cell r="A548">
            <v>0</v>
          </cell>
          <cell r="E548">
            <v>37160</v>
          </cell>
          <cell r="H548">
            <v>0</v>
          </cell>
        </row>
        <row r="549">
          <cell r="A549">
            <v>0</v>
          </cell>
          <cell r="E549">
            <v>37161</v>
          </cell>
          <cell r="H549">
            <v>0</v>
          </cell>
        </row>
        <row r="550">
          <cell r="A550">
            <v>0</v>
          </cell>
          <cell r="E550">
            <v>37162</v>
          </cell>
          <cell r="H550">
            <v>0</v>
          </cell>
        </row>
        <row r="551">
          <cell r="A551">
            <v>0</v>
          </cell>
          <cell r="E551">
            <v>37163</v>
          </cell>
          <cell r="H551">
            <v>0</v>
          </cell>
        </row>
        <row r="552">
          <cell r="A552">
            <v>0</v>
          </cell>
          <cell r="E552">
            <v>37164</v>
          </cell>
          <cell r="H552">
            <v>0</v>
          </cell>
        </row>
        <row r="553">
          <cell r="A553">
            <v>0</v>
          </cell>
          <cell r="E553">
            <v>37165</v>
          </cell>
          <cell r="H553">
            <v>0</v>
          </cell>
        </row>
        <row r="554">
          <cell r="A554">
            <v>0</v>
          </cell>
          <cell r="E554">
            <v>37166</v>
          </cell>
          <cell r="H554">
            <v>0</v>
          </cell>
        </row>
        <row r="555">
          <cell r="A555">
            <v>0</v>
          </cell>
          <cell r="E555">
            <v>37167</v>
          </cell>
          <cell r="H555">
            <v>0</v>
          </cell>
        </row>
        <row r="556">
          <cell r="A556">
            <v>0</v>
          </cell>
          <cell r="E556">
            <v>37168</v>
          </cell>
          <cell r="H556">
            <v>0</v>
          </cell>
        </row>
        <row r="557">
          <cell r="A557">
            <v>0</v>
          </cell>
          <cell r="E557">
            <v>37169</v>
          </cell>
          <cell r="H557">
            <v>0</v>
          </cell>
        </row>
        <row r="558">
          <cell r="A558">
            <v>0</v>
          </cell>
          <cell r="E558">
            <v>37170</v>
          </cell>
          <cell r="H558">
            <v>0</v>
          </cell>
        </row>
        <row r="559">
          <cell r="A559">
            <v>0</v>
          </cell>
          <cell r="E559">
            <v>37171</v>
          </cell>
          <cell r="H559">
            <v>0</v>
          </cell>
        </row>
        <row r="560">
          <cell r="A560">
            <v>0</v>
          </cell>
          <cell r="E560">
            <v>37172</v>
          </cell>
          <cell r="H560">
            <v>0</v>
          </cell>
        </row>
        <row r="561">
          <cell r="A561">
            <v>0</v>
          </cell>
          <cell r="E561">
            <v>37173</v>
          </cell>
          <cell r="H561">
            <v>0</v>
          </cell>
        </row>
        <row r="562">
          <cell r="A562">
            <v>0</v>
          </cell>
          <cell r="E562">
            <v>37174</v>
          </cell>
          <cell r="H562">
            <v>0</v>
          </cell>
        </row>
        <row r="563">
          <cell r="A563">
            <v>0</v>
          </cell>
          <cell r="E563">
            <v>37175</v>
          </cell>
          <cell r="H563">
            <v>0</v>
          </cell>
        </row>
        <row r="564">
          <cell r="A564">
            <v>0</v>
          </cell>
          <cell r="E564">
            <v>37176</v>
          </cell>
          <cell r="H564">
            <v>0</v>
          </cell>
        </row>
        <row r="565">
          <cell r="A565">
            <v>0</v>
          </cell>
          <cell r="E565">
            <v>37177</v>
          </cell>
          <cell r="H565">
            <v>0</v>
          </cell>
        </row>
        <row r="566">
          <cell r="A566">
            <v>0</v>
          </cell>
          <cell r="E566">
            <v>37178</v>
          </cell>
          <cell r="H566">
            <v>0</v>
          </cell>
        </row>
        <row r="567">
          <cell r="A567">
            <v>0</v>
          </cell>
          <cell r="E567">
            <v>37179</v>
          </cell>
          <cell r="H567">
            <v>0</v>
          </cell>
        </row>
        <row r="568">
          <cell r="A568">
            <v>0</v>
          </cell>
          <cell r="E568">
            <v>37180</v>
          </cell>
          <cell r="H568">
            <v>0</v>
          </cell>
        </row>
        <row r="569">
          <cell r="A569">
            <v>0</v>
          </cell>
          <cell r="E569">
            <v>37181</v>
          </cell>
          <cell r="H569">
            <v>0</v>
          </cell>
        </row>
        <row r="570">
          <cell r="A570">
            <v>0</v>
          </cell>
          <cell r="E570">
            <v>37182</v>
          </cell>
          <cell r="H570">
            <v>0</v>
          </cell>
        </row>
        <row r="571">
          <cell r="A571">
            <v>0</v>
          </cell>
          <cell r="E571">
            <v>37183</v>
          </cell>
          <cell r="H571">
            <v>0</v>
          </cell>
        </row>
        <row r="572">
          <cell r="A572">
            <v>0</v>
          </cell>
          <cell r="E572">
            <v>37184</v>
          </cell>
          <cell r="H572">
            <v>0</v>
          </cell>
        </row>
        <row r="573">
          <cell r="A573">
            <v>0</v>
          </cell>
          <cell r="E573">
            <v>37185</v>
          </cell>
          <cell r="H573">
            <v>0</v>
          </cell>
        </row>
        <row r="574">
          <cell r="A574">
            <v>0</v>
          </cell>
          <cell r="E574">
            <v>37186</v>
          </cell>
          <cell r="H574">
            <v>0</v>
          </cell>
        </row>
        <row r="575">
          <cell r="A575">
            <v>0</v>
          </cell>
          <cell r="E575">
            <v>37187</v>
          </cell>
          <cell r="H575">
            <v>0</v>
          </cell>
        </row>
        <row r="576">
          <cell r="A576">
            <v>0</v>
          </cell>
          <cell r="E576">
            <v>37188</v>
          </cell>
          <cell r="H576">
            <v>0</v>
          </cell>
        </row>
        <row r="577">
          <cell r="A577">
            <v>0</v>
          </cell>
          <cell r="E577">
            <v>37189</v>
          </cell>
          <cell r="H577">
            <v>0</v>
          </cell>
        </row>
        <row r="578">
          <cell r="A578">
            <v>0</v>
          </cell>
          <cell r="E578">
            <v>37190</v>
          </cell>
          <cell r="H578">
            <v>0</v>
          </cell>
        </row>
        <row r="579">
          <cell r="A579">
            <v>0</v>
          </cell>
          <cell r="E579">
            <v>37191</v>
          </cell>
          <cell r="H579">
            <v>0</v>
          </cell>
        </row>
        <row r="580">
          <cell r="A580">
            <v>0</v>
          </cell>
          <cell r="E580">
            <v>37192</v>
          </cell>
          <cell r="H580">
            <v>0</v>
          </cell>
        </row>
        <row r="581">
          <cell r="A581">
            <v>0</v>
          </cell>
          <cell r="E581">
            <v>37193</v>
          </cell>
          <cell r="H581">
            <v>0</v>
          </cell>
        </row>
        <row r="582">
          <cell r="A582">
            <v>0</v>
          </cell>
          <cell r="E582">
            <v>37194</v>
          </cell>
          <cell r="H582">
            <v>0</v>
          </cell>
        </row>
        <row r="583">
          <cell r="A583">
            <v>0</v>
          </cell>
          <cell r="E583">
            <v>37195</v>
          </cell>
          <cell r="H583">
            <v>0</v>
          </cell>
        </row>
        <row r="584">
          <cell r="A584">
            <v>0</v>
          </cell>
          <cell r="E584">
            <v>37196</v>
          </cell>
          <cell r="H584">
            <v>0</v>
          </cell>
        </row>
        <row r="585">
          <cell r="A585">
            <v>0</v>
          </cell>
          <cell r="E585">
            <v>37197</v>
          </cell>
          <cell r="H585">
            <v>0</v>
          </cell>
        </row>
        <row r="586">
          <cell r="A586">
            <v>0</v>
          </cell>
          <cell r="E586">
            <v>37198</v>
          </cell>
          <cell r="H586">
            <v>0</v>
          </cell>
        </row>
        <row r="587">
          <cell r="A587">
            <v>0</v>
          </cell>
          <cell r="E587">
            <v>37199</v>
          </cell>
          <cell r="H587">
            <v>0</v>
          </cell>
        </row>
        <row r="588">
          <cell r="A588">
            <v>0</v>
          </cell>
          <cell r="E588">
            <v>37200</v>
          </cell>
          <cell r="H588">
            <v>0</v>
          </cell>
        </row>
        <row r="589">
          <cell r="A589">
            <v>0</v>
          </cell>
          <cell r="E589">
            <v>37201</v>
          </cell>
          <cell r="H589">
            <v>0</v>
          </cell>
        </row>
        <row r="590">
          <cell r="A590">
            <v>0</v>
          </cell>
          <cell r="E590">
            <v>37202</v>
          </cell>
          <cell r="H590">
            <v>0</v>
          </cell>
        </row>
        <row r="591">
          <cell r="A591">
            <v>0</v>
          </cell>
          <cell r="E591">
            <v>37203</v>
          </cell>
          <cell r="H591">
            <v>0</v>
          </cell>
        </row>
        <row r="592">
          <cell r="A592">
            <v>0</v>
          </cell>
          <cell r="E592">
            <v>37204</v>
          </cell>
          <cell r="H592">
            <v>0</v>
          </cell>
        </row>
        <row r="593">
          <cell r="A593">
            <v>0</v>
          </cell>
          <cell r="E593">
            <v>37205</v>
          </cell>
          <cell r="H593">
            <v>0</v>
          </cell>
        </row>
        <row r="594">
          <cell r="A594">
            <v>0</v>
          </cell>
          <cell r="E594">
            <v>37206</v>
          </cell>
          <cell r="H594">
            <v>0</v>
          </cell>
        </row>
        <row r="595">
          <cell r="A595">
            <v>0</v>
          </cell>
          <cell r="E595">
            <v>37207</v>
          </cell>
          <cell r="H595">
            <v>0</v>
          </cell>
        </row>
        <row r="596">
          <cell r="A596">
            <v>0</v>
          </cell>
          <cell r="E596">
            <v>37208</v>
          </cell>
          <cell r="H596">
            <v>0</v>
          </cell>
        </row>
        <row r="597">
          <cell r="A597">
            <v>0</v>
          </cell>
          <cell r="E597">
            <v>37209</v>
          </cell>
          <cell r="H597">
            <v>0</v>
          </cell>
        </row>
        <row r="598">
          <cell r="A598">
            <v>0</v>
          </cell>
          <cell r="E598">
            <v>37210</v>
          </cell>
          <cell r="H598">
            <v>0</v>
          </cell>
        </row>
        <row r="599">
          <cell r="A599">
            <v>0</v>
          </cell>
          <cell r="E599">
            <v>37211</v>
          </cell>
          <cell r="H599">
            <v>0</v>
          </cell>
        </row>
        <row r="600">
          <cell r="A600">
            <v>0</v>
          </cell>
          <cell r="E600">
            <v>37212</v>
          </cell>
        </row>
        <row r="601">
          <cell r="A601">
            <v>0</v>
          </cell>
          <cell r="E601">
            <v>37213</v>
          </cell>
        </row>
        <row r="602">
          <cell r="A602">
            <v>0</v>
          </cell>
          <cell r="E602">
            <v>37214</v>
          </cell>
        </row>
        <row r="603">
          <cell r="A603">
            <v>0</v>
          </cell>
          <cell r="E603">
            <v>37215</v>
          </cell>
        </row>
        <row r="604">
          <cell r="A604">
            <v>0</v>
          </cell>
          <cell r="E604">
            <v>37216</v>
          </cell>
        </row>
        <row r="605">
          <cell r="A605">
            <v>0</v>
          </cell>
          <cell r="E605">
            <v>37217</v>
          </cell>
        </row>
        <row r="606">
          <cell r="A606">
            <v>0</v>
          </cell>
          <cell r="E606">
            <v>37218</v>
          </cell>
        </row>
        <row r="607">
          <cell r="A607">
            <v>0</v>
          </cell>
          <cell r="E607">
            <v>37219</v>
          </cell>
        </row>
        <row r="608">
          <cell r="A608">
            <v>0</v>
          </cell>
          <cell r="E608">
            <v>37220</v>
          </cell>
        </row>
        <row r="609">
          <cell r="A609">
            <v>0</v>
          </cell>
          <cell r="E609">
            <v>37221</v>
          </cell>
        </row>
        <row r="610">
          <cell r="A610">
            <v>0</v>
          </cell>
          <cell r="E610">
            <v>37222</v>
          </cell>
        </row>
        <row r="611">
          <cell r="A611">
            <v>0</v>
          </cell>
          <cell r="E611">
            <v>37223</v>
          </cell>
        </row>
        <row r="612">
          <cell r="A612">
            <v>0</v>
          </cell>
          <cell r="E612">
            <v>37224</v>
          </cell>
        </row>
        <row r="613">
          <cell r="A613">
            <v>0</v>
          </cell>
          <cell r="E613">
            <v>37225</v>
          </cell>
        </row>
        <row r="614">
          <cell r="A614">
            <v>0</v>
          </cell>
          <cell r="E614">
            <v>37226</v>
          </cell>
        </row>
        <row r="615">
          <cell r="A615">
            <v>0</v>
          </cell>
          <cell r="E615">
            <v>37227</v>
          </cell>
        </row>
        <row r="616">
          <cell r="A616">
            <v>0</v>
          </cell>
          <cell r="E616">
            <v>37228</v>
          </cell>
        </row>
        <row r="617">
          <cell r="A617">
            <v>0</v>
          </cell>
          <cell r="E617">
            <v>37229</v>
          </cell>
        </row>
        <row r="618">
          <cell r="A618">
            <v>0</v>
          </cell>
          <cell r="E618">
            <v>37230</v>
          </cell>
        </row>
        <row r="619">
          <cell r="A619">
            <v>0</v>
          </cell>
          <cell r="E619">
            <v>37231</v>
          </cell>
        </row>
        <row r="620">
          <cell r="A620">
            <v>0</v>
          </cell>
          <cell r="E620">
            <v>37232</v>
          </cell>
        </row>
        <row r="621">
          <cell r="A621">
            <v>0</v>
          </cell>
          <cell r="E621">
            <v>37233</v>
          </cell>
        </row>
        <row r="622">
          <cell r="A622">
            <v>0</v>
          </cell>
          <cell r="E622">
            <v>37234</v>
          </cell>
        </row>
        <row r="623">
          <cell r="A623">
            <v>0</v>
          </cell>
          <cell r="E623">
            <v>37235</v>
          </cell>
        </row>
        <row r="624">
          <cell r="A624">
            <v>0</v>
          </cell>
          <cell r="E624">
            <v>37236</v>
          </cell>
        </row>
        <row r="625">
          <cell r="A625">
            <v>0</v>
          </cell>
          <cell r="E625">
            <v>37237</v>
          </cell>
        </row>
        <row r="626">
          <cell r="A626">
            <v>0</v>
          </cell>
          <cell r="E626">
            <v>37238</v>
          </cell>
        </row>
        <row r="627">
          <cell r="A627">
            <v>0</v>
          </cell>
          <cell r="E627">
            <v>37239</v>
          </cell>
        </row>
        <row r="628">
          <cell r="A628">
            <v>0</v>
          </cell>
          <cell r="E628">
            <v>37240</v>
          </cell>
        </row>
        <row r="629">
          <cell r="A629">
            <v>0</v>
          </cell>
          <cell r="E629">
            <v>37241</v>
          </cell>
        </row>
        <row r="630">
          <cell r="A630">
            <v>0</v>
          </cell>
          <cell r="E630">
            <v>37242</v>
          </cell>
        </row>
        <row r="631">
          <cell r="A631">
            <v>0</v>
          </cell>
          <cell r="E631">
            <v>37243</v>
          </cell>
        </row>
        <row r="632">
          <cell r="A632">
            <v>0</v>
          </cell>
          <cell r="E632">
            <v>37244</v>
          </cell>
        </row>
        <row r="633">
          <cell r="A633">
            <v>0</v>
          </cell>
          <cell r="E633">
            <v>37245</v>
          </cell>
        </row>
        <row r="634">
          <cell r="A634">
            <v>0</v>
          </cell>
          <cell r="E634">
            <v>37246</v>
          </cell>
        </row>
        <row r="635">
          <cell r="A635">
            <v>0</v>
          </cell>
          <cell r="E635">
            <v>37247</v>
          </cell>
        </row>
        <row r="636">
          <cell r="A636">
            <v>0</v>
          </cell>
          <cell r="E636">
            <v>37248</v>
          </cell>
        </row>
        <row r="637">
          <cell r="A637">
            <v>0</v>
          </cell>
          <cell r="E637">
            <v>37249</v>
          </cell>
        </row>
        <row r="638">
          <cell r="A638">
            <v>0</v>
          </cell>
          <cell r="E638">
            <v>37250</v>
          </cell>
        </row>
        <row r="639">
          <cell r="A639">
            <v>0</v>
          </cell>
          <cell r="E639">
            <v>37251</v>
          </cell>
        </row>
        <row r="640">
          <cell r="A640">
            <v>0</v>
          </cell>
          <cell r="E640">
            <v>37252</v>
          </cell>
        </row>
        <row r="641">
          <cell r="A641">
            <v>0</v>
          </cell>
          <cell r="E641">
            <v>37253</v>
          </cell>
        </row>
        <row r="642">
          <cell r="A642">
            <v>0</v>
          </cell>
          <cell r="E642">
            <v>37254</v>
          </cell>
        </row>
        <row r="643">
          <cell r="A643">
            <v>0</v>
          </cell>
          <cell r="E643">
            <v>37255</v>
          </cell>
        </row>
        <row r="644">
          <cell r="A644">
            <v>0</v>
          </cell>
          <cell r="E644">
            <v>37256</v>
          </cell>
        </row>
        <row r="645">
          <cell r="A645">
            <v>0</v>
          </cell>
          <cell r="E645">
            <v>37257</v>
          </cell>
        </row>
        <row r="646">
          <cell r="A646">
            <v>0</v>
          </cell>
          <cell r="E646">
            <v>37258</v>
          </cell>
        </row>
        <row r="647">
          <cell r="A647">
            <v>0</v>
          </cell>
          <cell r="E647">
            <v>37259</v>
          </cell>
        </row>
        <row r="648">
          <cell r="A648">
            <v>0</v>
          </cell>
          <cell r="E648">
            <v>37260</v>
          </cell>
        </row>
        <row r="649">
          <cell r="A649">
            <v>0</v>
          </cell>
          <cell r="E649">
            <v>37261</v>
          </cell>
        </row>
        <row r="650">
          <cell r="A650">
            <v>0</v>
          </cell>
          <cell r="E650">
            <v>37262</v>
          </cell>
        </row>
        <row r="651">
          <cell r="A651">
            <v>0</v>
          </cell>
          <cell r="E651">
            <v>37263</v>
          </cell>
        </row>
        <row r="652">
          <cell r="A652">
            <v>0</v>
          </cell>
          <cell r="E652">
            <v>37264</v>
          </cell>
        </row>
        <row r="653">
          <cell r="A653">
            <v>0</v>
          </cell>
          <cell r="E653">
            <v>37265</v>
          </cell>
        </row>
        <row r="654">
          <cell r="A654">
            <v>0</v>
          </cell>
          <cell r="E654">
            <v>37266</v>
          </cell>
        </row>
        <row r="655">
          <cell r="A655">
            <v>0</v>
          </cell>
          <cell r="E655">
            <v>37267</v>
          </cell>
        </row>
        <row r="656">
          <cell r="A656">
            <v>0</v>
          </cell>
          <cell r="E656">
            <v>37268</v>
          </cell>
        </row>
        <row r="657">
          <cell r="A657">
            <v>0</v>
          </cell>
          <cell r="E657">
            <v>37269</v>
          </cell>
        </row>
        <row r="658">
          <cell r="A658">
            <v>0</v>
          </cell>
          <cell r="E658">
            <v>37270</v>
          </cell>
        </row>
        <row r="659">
          <cell r="A659">
            <v>0</v>
          </cell>
          <cell r="E659">
            <v>37271</v>
          </cell>
        </row>
        <row r="660">
          <cell r="A660">
            <v>0</v>
          </cell>
          <cell r="E660">
            <v>37272</v>
          </cell>
        </row>
        <row r="661">
          <cell r="A661">
            <v>0</v>
          </cell>
          <cell r="E661">
            <v>37273</v>
          </cell>
        </row>
        <row r="662">
          <cell r="A662">
            <v>0</v>
          </cell>
          <cell r="E662">
            <v>37274</v>
          </cell>
        </row>
        <row r="663">
          <cell r="A663">
            <v>0</v>
          </cell>
          <cell r="E663">
            <v>37275</v>
          </cell>
        </row>
        <row r="664">
          <cell r="A664">
            <v>0</v>
          </cell>
          <cell r="E664">
            <v>37276</v>
          </cell>
        </row>
        <row r="665">
          <cell r="A665">
            <v>0</v>
          </cell>
          <cell r="E665">
            <v>37277</v>
          </cell>
        </row>
        <row r="666">
          <cell r="A666">
            <v>0</v>
          </cell>
          <cell r="E666">
            <v>37278</v>
          </cell>
        </row>
        <row r="667">
          <cell r="A667">
            <v>0</v>
          </cell>
          <cell r="E667">
            <v>37279</v>
          </cell>
        </row>
        <row r="668">
          <cell r="A668">
            <v>0</v>
          </cell>
          <cell r="E668">
            <v>37280</v>
          </cell>
        </row>
        <row r="669">
          <cell r="A669">
            <v>0</v>
          </cell>
          <cell r="E669">
            <v>37281</v>
          </cell>
        </row>
        <row r="670">
          <cell r="A670">
            <v>0</v>
          </cell>
          <cell r="E670">
            <v>37282</v>
          </cell>
        </row>
        <row r="671">
          <cell r="A671">
            <v>0</v>
          </cell>
          <cell r="E671">
            <v>37283</v>
          </cell>
        </row>
        <row r="672">
          <cell r="A672">
            <v>0</v>
          </cell>
          <cell r="E672">
            <v>37284</v>
          </cell>
        </row>
        <row r="673">
          <cell r="A673">
            <v>0</v>
          </cell>
          <cell r="E673">
            <v>37285</v>
          </cell>
        </row>
        <row r="674">
          <cell r="A674">
            <v>0</v>
          </cell>
          <cell r="E674">
            <v>37286</v>
          </cell>
        </row>
        <row r="675">
          <cell r="A675">
            <v>0</v>
          </cell>
          <cell r="E675">
            <v>37287</v>
          </cell>
        </row>
        <row r="676">
          <cell r="A676">
            <v>0</v>
          </cell>
          <cell r="E676">
            <v>37288</v>
          </cell>
        </row>
        <row r="677">
          <cell r="A677">
            <v>0</v>
          </cell>
          <cell r="E677">
            <v>37289</v>
          </cell>
        </row>
        <row r="678">
          <cell r="A678">
            <v>0</v>
          </cell>
          <cell r="E678">
            <v>37290</v>
          </cell>
        </row>
        <row r="679">
          <cell r="A679">
            <v>0</v>
          </cell>
          <cell r="E679">
            <v>37291</v>
          </cell>
        </row>
        <row r="680">
          <cell r="A680">
            <v>0</v>
          </cell>
          <cell r="E680">
            <v>37292</v>
          </cell>
        </row>
        <row r="681">
          <cell r="A681">
            <v>0</v>
          </cell>
          <cell r="E681">
            <v>37293</v>
          </cell>
        </row>
        <row r="682">
          <cell r="A682">
            <v>0</v>
          </cell>
          <cell r="E682">
            <v>37294</v>
          </cell>
        </row>
        <row r="683">
          <cell r="A683">
            <v>0</v>
          </cell>
          <cell r="E683">
            <v>37295</v>
          </cell>
        </row>
        <row r="684">
          <cell r="A684">
            <v>0</v>
          </cell>
          <cell r="E684">
            <v>37296</v>
          </cell>
        </row>
        <row r="685">
          <cell r="A685">
            <v>0</v>
          </cell>
          <cell r="E685">
            <v>37297</v>
          </cell>
        </row>
        <row r="686">
          <cell r="A686">
            <v>0</v>
          </cell>
          <cell r="E686">
            <v>37298</v>
          </cell>
        </row>
        <row r="687">
          <cell r="A687">
            <v>0</v>
          </cell>
          <cell r="E687">
            <v>37299</v>
          </cell>
        </row>
        <row r="688">
          <cell r="A688">
            <v>0</v>
          </cell>
          <cell r="E688">
            <v>37300</v>
          </cell>
        </row>
        <row r="689">
          <cell r="A689">
            <v>0</v>
          </cell>
          <cell r="E689">
            <v>37301</v>
          </cell>
        </row>
        <row r="690">
          <cell r="A690">
            <v>0</v>
          </cell>
          <cell r="E690">
            <v>37302</v>
          </cell>
        </row>
        <row r="691">
          <cell r="A691">
            <v>0</v>
          </cell>
          <cell r="E691">
            <v>37303</v>
          </cell>
        </row>
        <row r="692">
          <cell r="A692">
            <v>0</v>
          </cell>
          <cell r="E692">
            <v>37304</v>
          </cell>
        </row>
        <row r="693">
          <cell r="A693">
            <v>0</v>
          </cell>
          <cell r="E693">
            <v>37305</v>
          </cell>
        </row>
        <row r="694">
          <cell r="A694">
            <v>0</v>
          </cell>
          <cell r="E694">
            <v>37306</v>
          </cell>
        </row>
        <row r="695">
          <cell r="A695">
            <v>0</v>
          </cell>
          <cell r="E695">
            <v>37307</v>
          </cell>
        </row>
        <row r="696">
          <cell r="A696">
            <v>0</v>
          </cell>
          <cell r="E696">
            <v>37308</v>
          </cell>
        </row>
        <row r="697">
          <cell r="A697">
            <v>0</v>
          </cell>
          <cell r="E697">
            <v>37309</v>
          </cell>
        </row>
        <row r="698">
          <cell r="A698">
            <v>0</v>
          </cell>
          <cell r="E698">
            <v>37310</v>
          </cell>
        </row>
        <row r="699">
          <cell r="A699">
            <v>0</v>
          </cell>
          <cell r="E699">
            <v>37311</v>
          </cell>
        </row>
        <row r="700">
          <cell r="A700">
            <v>0</v>
          </cell>
          <cell r="E700">
            <v>37312</v>
          </cell>
        </row>
        <row r="701">
          <cell r="A701">
            <v>0</v>
          </cell>
          <cell r="E701">
            <v>37313</v>
          </cell>
        </row>
        <row r="702">
          <cell r="A702">
            <v>0</v>
          </cell>
          <cell r="E702">
            <v>37314</v>
          </cell>
        </row>
        <row r="703">
          <cell r="A703">
            <v>0</v>
          </cell>
          <cell r="E703">
            <v>37315</v>
          </cell>
        </row>
        <row r="704">
          <cell r="A704">
            <v>0</v>
          </cell>
          <cell r="E704">
            <v>37316</v>
          </cell>
        </row>
        <row r="705">
          <cell r="A705">
            <v>0</v>
          </cell>
          <cell r="E705">
            <v>37317</v>
          </cell>
        </row>
        <row r="706">
          <cell r="A706">
            <v>0</v>
          </cell>
          <cell r="E706">
            <v>37318</v>
          </cell>
        </row>
        <row r="707">
          <cell r="A707">
            <v>0</v>
          </cell>
          <cell r="E707">
            <v>37319</v>
          </cell>
        </row>
        <row r="708">
          <cell r="A708">
            <v>0</v>
          </cell>
          <cell r="E708">
            <v>37320</v>
          </cell>
        </row>
        <row r="709">
          <cell r="A709">
            <v>0</v>
          </cell>
          <cell r="E709">
            <v>37321</v>
          </cell>
        </row>
        <row r="710">
          <cell r="A710">
            <v>0</v>
          </cell>
          <cell r="E710">
            <v>37322</v>
          </cell>
        </row>
        <row r="711">
          <cell r="A711">
            <v>0</v>
          </cell>
          <cell r="E711">
            <v>37323</v>
          </cell>
        </row>
        <row r="712">
          <cell r="A712">
            <v>0</v>
          </cell>
          <cell r="E712">
            <v>37324</v>
          </cell>
        </row>
        <row r="713">
          <cell r="A713">
            <v>0</v>
          </cell>
          <cell r="E713">
            <v>37325</v>
          </cell>
        </row>
        <row r="714">
          <cell r="A714">
            <v>0</v>
          </cell>
          <cell r="E714">
            <v>37326</v>
          </cell>
        </row>
        <row r="715">
          <cell r="A715">
            <v>0</v>
          </cell>
          <cell r="E715">
            <v>37327</v>
          </cell>
        </row>
        <row r="716">
          <cell r="A716">
            <v>0</v>
          </cell>
          <cell r="E716">
            <v>37328</v>
          </cell>
        </row>
        <row r="717">
          <cell r="A717">
            <v>0</v>
          </cell>
          <cell r="E717">
            <v>37329</v>
          </cell>
        </row>
        <row r="718">
          <cell r="A718">
            <v>0</v>
          </cell>
          <cell r="E718">
            <v>37330</v>
          </cell>
        </row>
        <row r="719">
          <cell r="A719">
            <v>0</v>
          </cell>
          <cell r="E719">
            <v>37331</v>
          </cell>
        </row>
        <row r="720">
          <cell r="A720">
            <v>0</v>
          </cell>
          <cell r="E720">
            <v>37332</v>
          </cell>
        </row>
        <row r="721">
          <cell r="A721">
            <v>0</v>
          </cell>
          <cell r="E721">
            <v>37333</v>
          </cell>
        </row>
        <row r="722">
          <cell r="A722">
            <v>0</v>
          </cell>
          <cell r="E722">
            <v>37334</v>
          </cell>
        </row>
        <row r="723">
          <cell r="A723">
            <v>0</v>
          </cell>
          <cell r="E723">
            <v>37335</v>
          </cell>
        </row>
        <row r="724">
          <cell r="A724">
            <v>0</v>
          </cell>
          <cell r="E724">
            <v>37336</v>
          </cell>
        </row>
        <row r="725">
          <cell r="E725">
            <v>37337</v>
          </cell>
        </row>
        <row r="726">
          <cell r="E726">
            <v>37338</v>
          </cell>
        </row>
        <row r="727">
          <cell r="E727">
            <v>37339</v>
          </cell>
        </row>
        <row r="728">
          <cell r="E728">
            <v>37340</v>
          </cell>
        </row>
        <row r="729">
          <cell r="E729">
            <v>37341</v>
          </cell>
        </row>
        <row r="730">
          <cell r="E730">
            <v>37342</v>
          </cell>
        </row>
        <row r="731">
          <cell r="E731">
            <v>37343</v>
          </cell>
        </row>
        <row r="732">
          <cell r="E732">
            <v>37344</v>
          </cell>
        </row>
        <row r="733">
          <cell r="E733">
            <v>37345</v>
          </cell>
        </row>
        <row r="734">
          <cell r="E734">
            <v>37346</v>
          </cell>
        </row>
        <row r="735">
          <cell r="E735">
            <v>37347</v>
          </cell>
        </row>
        <row r="736">
          <cell r="E736">
            <v>37348</v>
          </cell>
        </row>
        <row r="737">
          <cell r="E737">
            <v>37349</v>
          </cell>
        </row>
        <row r="738">
          <cell r="E738">
            <v>37350</v>
          </cell>
        </row>
        <row r="739">
          <cell r="E739">
            <v>37351</v>
          </cell>
        </row>
        <row r="740">
          <cell r="E740">
            <v>37352</v>
          </cell>
        </row>
        <row r="741">
          <cell r="E741">
            <v>37353</v>
          </cell>
        </row>
        <row r="742">
          <cell r="E742">
            <v>37354</v>
          </cell>
        </row>
        <row r="743">
          <cell r="E743">
            <v>37355</v>
          </cell>
        </row>
        <row r="744">
          <cell r="E744">
            <v>37356</v>
          </cell>
        </row>
        <row r="745">
          <cell r="E745">
            <v>37357</v>
          </cell>
        </row>
        <row r="746">
          <cell r="E746">
            <v>37358</v>
          </cell>
        </row>
        <row r="747">
          <cell r="E747">
            <v>37359</v>
          </cell>
        </row>
        <row r="748">
          <cell r="E748">
            <v>37360</v>
          </cell>
        </row>
        <row r="749">
          <cell r="E749">
            <v>37361</v>
          </cell>
        </row>
        <row r="750">
          <cell r="E750">
            <v>37362</v>
          </cell>
        </row>
        <row r="751">
          <cell r="E751">
            <v>37363</v>
          </cell>
        </row>
        <row r="752">
          <cell r="E752">
            <v>37364</v>
          </cell>
        </row>
        <row r="753">
          <cell r="E753">
            <v>37365</v>
          </cell>
        </row>
        <row r="754">
          <cell r="E754">
            <v>37366</v>
          </cell>
        </row>
        <row r="755">
          <cell r="E755">
            <v>37367</v>
          </cell>
        </row>
        <row r="756">
          <cell r="E756">
            <v>37368</v>
          </cell>
        </row>
        <row r="757">
          <cell r="E757">
            <v>37369</v>
          </cell>
        </row>
        <row r="758">
          <cell r="E758">
            <v>37370</v>
          </cell>
        </row>
        <row r="759">
          <cell r="E759">
            <v>37371</v>
          </cell>
        </row>
        <row r="760">
          <cell r="E760">
            <v>37372</v>
          </cell>
        </row>
        <row r="761">
          <cell r="E761">
            <v>37373</v>
          </cell>
        </row>
        <row r="762">
          <cell r="E762">
            <v>37374</v>
          </cell>
        </row>
        <row r="763">
          <cell r="E763">
            <v>37375</v>
          </cell>
        </row>
        <row r="764">
          <cell r="E764">
            <v>37376</v>
          </cell>
        </row>
        <row r="765">
          <cell r="E765">
            <v>37377</v>
          </cell>
        </row>
        <row r="766">
          <cell r="E766">
            <v>37378</v>
          </cell>
        </row>
        <row r="767">
          <cell r="E767">
            <v>37379</v>
          </cell>
        </row>
      </sheetData>
      <sheetData sheetId="14"/>
      <sheetData sheetId="15">
        <row r="30">
          <cell r="A30">
            <v>35551</v>
          </cell>
          <cell r="C30">
            <v>12171</v>
          </cell>
          <cell r="F30">
            <v>12171</v>
          </cell>
          <cell r="I30">
            <v>-690</v>
          </cell>
          <cell r="K30">
            <v>6053</v>
          </cell>
          <cell r="O30">
            <v>1499</v>
          </cell>
          <cell r="Q30">
            <v>2307</v>
          </cell>
          <cell r="S30">
            <v>-85</v>
          </cell>
          <cell r="U30">
            <v>113</v>
          </cell>
          <cell r="W30">
            <v>1572</v>
          </cell>
          <cell r="Y30">
            <v>11459</v>
          </cell>
        </row>
        <row r="31">
          <cell r="A31">
            <v>35582</v>
          </cell>
          <cell r="C31">
            <v>12112</v>
          </cell>
          <cell r="F31">
            <v>12112</v>
          </cell>
          <cell r="I31">
            <v>-907</v>
          </cell>
          <cell r="K31">
            <v>5852.5</v>
          </cell>
          <cell r="O31">
            <v>1532.5</v>
          </cell>
          <cell r="Q31">
            <v>2302</v>
          </cell>
          <cell r="S31">
            <v>-38</v>
          </cell>
          <cell r="U31">
            <v>128</v>
          </cell>
          <cell r="W31">
            <v>1439</v>
          </cell>
          <cell r="Y31">
            <v>11216</v>
          </cell>
        </row>
        <row r="32">
          <cell r="A32">
            <v>35612</v>
          </cell>
          <cell r="C32">
            <v>12137</v>
          </cell>
          <cell r="F32">
            <v>12137</v>
          </cell>
          <cell r="I32">
            <v>-847</v>
          </cell>
          <cell r="J32">
            <v>-635.57142857142856</v>
          </cell>
          <cell r="K32">
            <v>6023</v>
          </cell>
          <cell r="L32">
            <v>6067.9285714285716</v>
          </cell>
          <cell r="O32">
            <v>1501</v>
          </cell>
          <cell r="P32">
            <v>1515.6428571428571</v>
          </cell>
          <cell r="Q32">
            <v>2325</v>
          </cell>
          <cell r="R32">
            <v>2385.8571428571427</v>
          </cell>
          <cell r="S32">
            <v>-90</v>
          </cell>
          <cell r="T32">
            <v>-46.642857142857146</v>
          </cell>
          <cell r="U32">
            <v>122</v>
          </cell>
          <cell r="V32">
            <v>114.42857142857143</v>
          </cell>
          <cell r="W32">
            <v>1443</v>
          </cell>
          <cell r="X32">
            <v>1557</v>
          </cell>
          <cell r="Y32">
            <v>11324</v>
          </cell>
          <cell r="Z32">
            <v>11594.214285714284</v>
          </cell>
        </row>
        <row r="33">
          <cell r="A33">
            <v>35643</v>
          </cell>
          <cell r="C33">
            <v>12351</v>
          </cell>
          <cell r="F33">
            <v>12351</v>
          </cell>
          <cell r="I33">
            <v>-862</v>
          </cell>
          <cell r="K33">
            <v>6033</v>
          </cell>
          <cell r="O33">
            <v>1497</v>
          </cell>
          <cell r="Q33">
            <v>2444</v>
          </cell>
          <cell r="S33">
            <v>-61</v>
          </cell>
          <cell r="U33">
            <v>111</v>
          </cell>
          <cell r="W33">
            <v>1476</v>
          </cell>
          <cell r="Y33">
            <v>11500</v>
          </cell>
        </row>
        <row r="34">
          <cell r="A34">
            <v>35674</v>
          </cell>
          <cell r="C34">
            <v>12192</v>
          </cell>
          <cell r="F34">
            <v>12192</v>
          </cell>
          <cell r="I34">
            <v>-726</v>
          </cell>
          <cell r="K34">
            <v>5864</v>
          </cell>
          <cell r="O34">
            <v>1522</v>
          </cell>
          <cell r="Q34">
            <v>2415</v>
          </cell>
          <cell r="S34">
            <v>7.5</v>
          </cell>
          <cell r="U34">
            <v>103</v>
          </cell>
          <cell r="W34">
            <v>1548</v>
          </cell>
          <cell r="Y34">
            <v>11459.5</v>
          </cell>
        </row>
        <row r="35">
          <cell r="A35">
            <v>35704</v>
          </cell>
          <cell r="C35">
            <v>12286</v>
          </cell>
          <cell r="F35">
            <v>12286</v>
          </cell>
          <cell r="I35">
            <v>-153</v>
          </cell>
          <cell r="K35">
            <v>6294</v>
          </cell>
          <cell r="O35">
            <v>1531</v>
          </cell>
          <cell r="Q35">
            <v>2476</v>
          </cell>
          <cell r="S35">
            <v>17</v>
          </cell>
          <cell r="U35">
            <v>110</v>
          </cell>
          <cell r="W35">
            <v>1707</v>
          </cell>
          <cell r="Y35">
            <v>12135</v>
          </cell>
        </row>
        <row r="36">
          <cell r="A36">
            <v>35735</v>
          </cell>
          <cell r="C36">
            <v>12415</v>
          </cell>
          <cell r="F36">
            <v>12415</v>
          </cell>
          <cell r="I36">
            <v>240</v>
          </cell>
          <cell r="K36">
            <v>6540</v>
          </cell>
          <cell r="O36">
            <v>1531</v>
          </cell>
          <cell r="Q36">
            <v>2616</v>
          </cell>
          <cell r="S36">
            <v>-97</v>
          </cell>
          <cell r="U36">
            <v>173</v>
          </cell>
          <cell r="W36">
            <v>1879</v>
          </cell>
          <cell r="Y36">
            <v>12642</v>
          </cell>
        </row>
        <row r="37">
          <cell r="A37">
            <v>35765</v>
          </cell>
          <cell r="C37">
            <v>12504</v>
          </cell>
          <cell r="F37">
            <v>12504</v>
          </cell>
          <cell r="I37">
            <v>546</v>
          </cell>
          <cell r="K37">
            <v>6682</v>
          </cell>
          <cell r="O37">
            <v>1580</v>
          </cell>
          <cell r="Q37">
            <v>2663</v>
          </cell>
          <cell r="S37">
            <v>-50</v>
          </cell>
          <cell r="U37">
            <v>178</v>
          </cell>
          <cell r="W37">
            <v>1981</v>
          </cell>
          <cell r="Y37">
            <v>13034</v>
          </cell>
        </row>
        <row r="38">
          <cell r="A38">
            <v>35796</v>
          </cell>
          <cell r="C38">
            <v>12189</v>
          </cell>
          <cell r="E38">
            <v>12430.309801588155</v>
          </cell>
          <cell r="F38">
            <v>12189</v>
          </cell>
          <cell r="H38">
            <v>12430.309801588155</v>
          </cell>
          <cell r="I38">
            <v>1510</v>
          </cell>
          <cell r="J38">
            <v>650.22983893492858</v>
          </cell>
          <cell r="K38">
            <v>6941</v>
          </cell>
          <cell r="L38">
            <v>6764.278571428571</v>
          </cell>
          <cell r="O38">
            <v>1630</v>
          </cell>
          <cell r="P38">
            <v>1579.8442396313362</v>
          </cell>
          <cell r="Q38">
            <v>2651</v>
          </cell>
          <cell r="R38">
            <v>2643.4103686635945</v>
          </cell>
          <cell r="S38">
            <v>14</v>
          </cell>
          <cell r="T38">
            <v>-56.713364055299543</v>
          </cell>
          <cell r="U38">
            <v>190</v>
          </cell>
          <cell r="V38">
            <v>177.80138248847925</v>
          </cell>
          <cell r="W38">
            <v>2280</v>
          </cell>
          <cell r="X38">
            <v>1971.092764841298</v>
          </cell>
          <cell r="Y38">
            <v>13706</v>
          </cell>
          <cell r="Z38">
            <v>13079.713962997981</v>
          </cell>
        </row>
        <row r="39">
          <cell r="A39">
            <v>35827</v>
          </cell>
          <cell r="C39">
            <v>12530.549007940779</v>
          </cell>
          <cell r="F39">
            <v>12530.549007940779</v>
          </cell>
          <cell r="I39">
            <v>572.1491946746429</v>
          </cell>
          <cell r="K39">
            <v>6930.3928571428569</v>
          </cell>
          <cell r="O39">
            <v>1605.2857142857142</v>
          </cell>
          <cell r="Q39">
            <v>2642.5357142857142</v>
          </cell>
          <cell r="S39">
            <v>-86.857142857142861</v>
          </cell>
          <cell r="U39">
            <v>181.07142857142858</v>
          </cell>
          <cell r="W39">
            <v>1841</v>
          </cell>
          <cell r="Y39">
            <v>13113.428571428571</v>
          </cell>
        </row>
        <row r="40">
          <cell r="A40">
            <v>35855</v>
          </cell>
          <cell r="C40">
            <v>12513</v>
          </cell>
          <cell r="F40">
            <v>12513</v>
          </cell>
          <cell r="I40">
            <v>383</v>
          </cell>
          <cell r="K40">
            <v>6728</v>
          </cell>
          <cell r="O40">
            <v>1552.9354838709678</v>
          </cell>
          <cell r="Q40">
            <v>2644.516129032258</v>
          </cell>
          <cell r="S40">
            <v>-63.70967741935484</v>
          </cell>
          <cell r="U40">
            <v>166.93548387096774</v>
          </cell>
          <cell r="W40">
            <v>1874.4638242064902</v>
          </cell>
          <cell r="Y40">
            <v>12903.141243561329</v>
          </cell>
        </row>
        <row r="41">
          <cell r="A41">
            <v>35886</v>
          </cell>
          <cell r="C41">
            <v>12594.384037809417</v>
          </cell>
          <cell r="F41">
            <v>12594.384037809417</v>
          </cell>
          <cell r="I41">
            <v>-158.81592236767997</v>
          </cell>
          <cell r="K41">
            <v>6690.1333333333332</v>
          </cell>
          <cell r="O41">
            <v>1521.9666666666667</v>
          </cell>
          <cell r="Q41">
            <v>2566.1</v>
          </cell>
          <cell r="S41">
            <v>-39.133333333333333</v>
          </cell>
          <cell r="U41">
            <v>147.9</v>
          </cell>
          <cell r="W41">
            <v>1538.1218141875465</v>
          </cell>
          <cell r="Y41">
            <v>12425.088480854214</v>
          </cell>
        </row>
        <row r="42">
          <cell r="A42">
            <v>35916</v>
          </cell>
          <cell r="C42">
            <v>12322.84334360394</v>
          </cell>
          <cell r="F42">
            <v>12322.84334360394</v>
          </cell>
          <cell r="I42">
            <v>-646.58971134714841</v>
          </cell>
          <cell r="K42">
            <v>6229.677419354839</v>
          </cell>
          <cell r="O42">
            <v>1523.258064516129</v>
          </cell>
          <cell r="Q42">
            <v>2436.8387096774195</v>
          </cell>
          <cell r="S42">
            <v>-11.451612903225806</v>
          </cell>
          <cell r="U42">
            <v>162.64516129032259</v>
          </cell>
          <cell r="W42">
            <v>1317.0923419443743</v>
          </cell>
          <cell r="Y42">
            <v>11658.060083879856</v>
          </cell>
        </row>
        <row r="43">
          <cell r="A43">
            <v>35947</v>
          </cell>
          <cell r="C43">
            <v>12069.726854447066</v>
          </cell>
          <cell r="F43">
            <v>12069.726854447066</v>
          </cell>
          <cell r="I43">
            <v>-369.37191732079998</v>
          </cell>
          <cell r="K43">
            <v>6336.2666666666664</v>
          </cell>
          <cell r="O43">
            <v>1500.1</v>
          </cell>
          <cell r="Q43">
            <v>2427.6</v>
          </cell>
          <cell r="S43">
            <v>0.26666666666666666</v>
          </cell>
          <cell r="U43">
            <v>138.9</v>
          </cell>
          <cell r="W43">
            <v>1324.6882704686661</v>
          </cell>
          <cell r="Y43">
            <v>11727.821603802</v>
          </cell>
        </row>
        <row r="44">
          <cell r="A44">
            <v>35977</v>
          </cell>
          <cell r="C44">
            <v>12341.692832795714</v>
          </cell>
          <cell r="E44">
            <v>12353.174084466915</v>
          </cell>
          <cell r="F44">
            <v>12341.692832795714</v>
          </cell>
          <cell r="H44">
            <v>12353.174084466915</v>
          </cell>
          <cell r="I44">
            <v>-668.91745376567053</v>
          </cell>
          <cell r="J44">
            <v>-473.27779594504722</v>
          </cell>
          <cell r="K44">
            <v>6297.4838709677415</v>
          </cell>
          <cell r="L44">
            <v>6335.0317972350231</v>
          </cell>
          <cell r="O44">
            <v>1493.9354838709678</v>
          </cell>
          <cell r="P44">
            <v>1504.0164362519204</v>
          </cell>
          <cell r="Q44">
            <v>2434</v>
          </cell>
          <cell r="R44">
            <v>2459.715360983103</v>
          </cell>
          <cell r="S44">
            <v>-5.258064516129032</v>
          </cell>
          <cell r="T44">
            <v>19.55760368663594</v>
          </cell>
          <cell r="U44">
            <v>129.32258064516128</v>
          </cell>
          <cell r="V44">
            <v>140.99831029185867</v>
          </cell>
          <cell r="W44">
            <v>1331.3882822664325</v>
          </cell>
          <cell r="X44">
            <v>1419.991363773943</v>
          </cell>
          <cell r="Y44">
            <v>11680.872153234173</v>
          </cell>
          <cell r="Z44">
            <v>11879.310872222484</v>
          </cell>
        </row>
        <row r="45">
          <cell r="A45">
            <v>36008</v>
          </cell>
          <cell r="C45">
            <v>12352.97468663869</v>
          </cell>
          <cell r="F45">
            <v>12352.97468663869</v>
          </cell>
          <cell r="I45">
            <v>-484.86370551059679</v>
          </cell>
          <cell r="K45">
            <v>6295.1935483870966</v>
          </cell>
          <cell r="O45">
            <v>1490.258064516129</v>
          </cell>
          <cell r="Q45">
            <v>2429.7419354838707</v>
          </cell>
          <cell r="S45">
            <v>85.064516129032256</v>
          </cell>
          <cell r="U45">
            <v>146.96774193548387</v>
          </cell>
          <cell r="W45">
            <v>1430.4980779123218</v>
          </cell>
          <cell r="Y45">
            <v>11877.723884363933</v>
          </cell>
        </row>
        <row r="46">
          <cell r="A46">
            <v>36039</v>
          </cell>
          <cell r="C46">
            <v>12358.916275713065</v>
          </cell>
          <cell r="F46">
            <v>12358.916275713065</v>
          </cell>
          <cell r="I46">
            <v>-604.51964480654431</v>
          </cell>
          <cell r="K46">
            <v>6096.5</v>
          </cell>
          <cell r="O46">
            <v>1511.5</v>
          </cell>
          <cell r="Q46">
            <v>2509.5333333333333</v>
          </cell>
          <cell r="S46">
            <v>71.86666666666666</v>
          </cell>
          <cell r="U46">
            <v>106.83333333333333</v>
          </cell>
          <cell r="W46">
            <v>1454.5299642508551</v>
          </cell>
          <cell r="Y46">
            <v>11750.763297584188</v>
          </cell>
        </row>
        <row r="47">
          <cell r="A47">
            <v>36069</v>
          </cell>
          <cell r="C47">
            <v>12431.680560260522</v>
          </cell>
          <cell r="F47">
            <v>12431.680560260522</v>
          </cell>
          <cell r="I47">
            <v>-379.86621649689033</v>
          </cell>
          <cell r="K47">
            <v>6399.9677419354839</v>
          </cell>
          <cell r="O47">
            <v>1487.0967741935483</v>
          </cell>
          <cell r="Q47">
            <v>2414.1935483870966</v>
          </cell>
          <cell r="S47">
            <v>35.548387096774192</v>
          </cell>
          <cell r="U47">
            <v>154.41935483870967</v>
          </cell>
          <cell r="W47">
            <v>1543.6207953874064</v>
          </cell>
          <cell r="Y47">
            <v>12034.846601839021</v>
          </cell>
        </row>
        <row r="48">
          <cell r="A48">
            <v>36100</v>
          </cell>
          <cell r="C48">
            <v>12529.346013025131</v>
          </cell>
          <cell r="F48">
            <v>12529.346013025131</v>
          </cell>
          <cell r="I48">
            <v>72.856616127026641</v>
          </cell>
          <cell r="K48">
            <v>6874.8666666666668</v>
          </cell>
          <cell r="O48">
            <v>1466.7666666666667</v>
          </cell>
          <cell r="Q48">
            <v>2549.0666666666666</v>
          </cell>
          <cell r="S48">
            <v>-1.8333333333333333</v>
          </cell>
          <cell r="U48">
            <v>110.8</v>
          </cell>
          <cell r="W48">
            <v>1618.8026291627598</v>
          </cell>
          <cell r="Y48">
            <v>12618.469295829425</v>
          </cell>
        </row>
        <row r="49">
          <cell r="A49">
            <v>36130</v>
          </cell>
          <cell r="C49">
            <v>12466.238031013208</v>
          </cell>
          <cell r="F49">
            <v>12466.238031013208</v>
          </cell>
          <cell r="I49">
            <v>647.83605314771307</v>
          </cell>
          <cell r="K49">
            <v>6797.7741935483873</v>
          </cell>
          <cell r="O49">
            <v>1628.3870967741937</v>
          </cell>
          <cell r="Q49">
            <v>2644.7741935483873</v>
          </cell>
          <cell r="S49">
            <v>44.032258064516128</v>
          </cell>
          <cell r="U49">
            <v>102.35483870967742</v>
          </cell>
          <cell r="W49">
            <v>1856.1063422320515</v>
          </cell>
          <cell r="Y49">
            <v>13073.428922877216</v>
          </cell>
        </row>
        <row r="50">
          <cell r="A50">
            <v>36161</v>
          </cell>
          <cell r="C50">
            <v>12354.062798706096</v>
          </cell>
          <cell r="E50">
            <v>12455.723597841246</v>
          </cell>
          <cell r="F50">
            <v>12354.062798706096</v>
          </cell>
          <cell r="H50">
            <v>12455.723597841246</v>
          </cell>
          <cell r="I50">
            <v>1289.8218316565551</v>
          </cell>
          <cell r="J50">
            <v>513.61685006699918</v>
          </cell>
          <cell r="K50">
            <v>6933.3870967741932</v>
          </cell>
          <cell r="L50">
            <v>6779.8334715821811</v>
          </cell>
          <cell r="O50">
            <v>2150.7741935483873</v>
          </cell>
          <cell r="P50">
            <v>1893.9321351766514</v>
          </cell>
          <cell r="Q50">
            <v>2568.9032258064517</v>
          </cell>
          <cell r="R50">
            <v>2479.1264669738862</v>
          </cell>
          <cell r="S50">
            <v>23.419354838709676</v>
          </cell>
          <cell r="T50">
            <v>-21.064132104454689</v>
          </cell>
          <cell r="U50">
            <v>76.290322580645167</v>
          </cell>
          <cell r="V50">
            <v>91.954009216589867</v>
          </cell>
          <cell r="W50">
            <v>1897.4330174631352</v>
          </cell>
          <cell r="X50">
            <v>1742.2765769465143</v>
          </cell>
          <cell r="Y50">
            <v>13650.207211011522</v>
          </cell>
          <cell r="Z50">
            <v>12966.058527791371</v>
          </cell>
        </row>
        <row r="51">
          <cell r="A51">
            <v>36192</v>
          </cell>
          <cell r="C51">
            <v>12330.467438871374</v>
          </cell>
          <cell r="F51">
            <v>12330.467438871374</v>
          </cell>
          <cell r="I51">
            <v>626.91076433840442</v>
          </cell>
          <cell r="K51">
            <v>6639.1071428571431</v>
          </cell>
          <cell r="O51">
            <v>2121.5714285714284</v>
          </cell>
          <cell r="Q51">
            <v>2467.1785714285716</v>
          </cell>
          <cell r="S51">
            <v>-75.035714285714292</v>
          </cell>
          <cell r="U51">
            <v>69.357142857142861</v>
          </cell>
          <cell r="W51">
            <v>1729.8782032134229</v>
          </cell>
          <cell r="Y51">
            <v>12952.056774641997</v>
          </cell>
        </row>
        <row r="52">
          <cell r="A52">
            <v>36220</v>
          </cell>
          <cell r="C52">
            <v>12598.503707590418</v>
          </cell>
          <cell r="F52">
            <v>12598.503707590418</v>
          </cell>
          <cell r="I52">
            <v>-69.341014934703225</v>
          </cell>
          <cell r="K52">
            <v>6654.0322580645161</v>
          </cell>
          <cell r="O52">
            <v>2102.1612903225805</v>
          </cell>
          <cell r="Q52">
            <v>2165.7096774193546</v>
          </cell>
          <cell r="S52">
            <v>-95.903225806451616</v>
          </cell>
          <cell r="U52">
            <v>100.96774193548387</v>
          </cell>
          <cell r="W52">
            <v>1609.1626926612016</v>
          </cell>
          <cell r="Y52">
            <v>12536.130434596686</v>
          </cell>
        </row>
        <row r="53">
          <cell r="A53">
            <v>36251</v>
          </cell>
          <cell r="C53">
            <v>12807.509691840951</v>
          </cell>
          <cell r="F53">
            <v>12807.509691840951</v>
          </cell>
          <cell r="I53">
            <v>-253.22343579305334</v>
          </cell>
          <cell r="K53">
            <v>6587.5333333333338</v>
          </cell>
          <cell r="O53">
            <v>2125.3000000000002</v>
          </cell>
          <cell r="Q53">
            <v>2294.7666666666669</v>
          </cell>
          <cell r="S53">
            <v>-101.86666666666666</v>
          </cell>
          <cell r="U53">
            <v>83.066666666666663</v>
          </cell>
          <cell r="W53">
            <v>1564.7195893895662</v>
          </cell>
          <cell r="Y53">
            <v>12553.519589389567</v>
          </cell>
        </row>
        <row r="54">
          <cell r="A54">
            <v>36281</v>
          </cell>
          <cell r="C54">
            <v>12552.061424735854</v>
          </cell>
          <cell r="F54">
            <v>12552.061424735854</v>
          </cell>
          <cell r="I54">
            <v>-318.20714334697607</v>
          </cell>
          <cell r="K54">
            <v>6431.7096774193551</v>
          </cell>
          <cell r="O54">
            <v>2164.8064516129034</v>
          </cell>
          <cell r="Q54">
            <v>2111.4516129032259</v>
          </cell>
          <cell r="S54">
            <v>-102.74193548387096</v>
          </cell>
          <cell r="U54">
            <v>85.258064516129039</v>
          </cell>
          <cell r="W54">
            <v>1541.6941901868254</v>
          </cell>
          <cell r="Y54">
            <v>12232.178061154566</v>
          </cell>
        </row>
        <row r="55">
          <cell r="A55">
            <v>36312</v>
          </cell>
          <cell r="C55">
            <v>11994</v>
          </cell>
          <cell r="F55">
            <v>11994</v>
          </cell>
          <cell r="I55">
            <v>-125</v>
          </cell>
          <cell r="K55">
            <v>6435.1666699999996</v>
          </cell>
          <cell r="O55">
            <v>2196.0666700000002</v>
          </cell>
          <cell r="Q55">
            <v>1927.4333300000001</v>
          </cell>
          <cell r="S55">
            <v>-81.966667000000001</v>
          </cell>
          <cell r="U55">
            <v>69.333330000000004</v>
          </cell>
          <cell r="W55">
            <v>1311</v>
          </cell>
          <cell r="Y55">
            <v>11857.033332999998</v>
          </cell>
        </row>
        <row r="56">
          <cell r="A56">
            <v>36342</v>
          </cell>
          <cell r="C56">
            <v>12547.002165999565</v>
          </cell>
          <cell r="E56">
            <v>12446.11441182509</v>
          </cell>
          <cell r="F56">
            <v>12547.002165999565</v>
          </cell>
          <cell r="H56">
            <v>12446.11441182509</v>
          </cell>
          <cell r="I56">
            <v>-399.28982787985512</v>
          </cell>
          <cell r="J56">
            <v>-218.29333212660134</v>
          </cell>
          <cell r="K56">
            <v>6483.9354838709678</v>
          </cell>
          <cell r="L56">
            <v>6503.5761909523808</v>
          </cell>
          <cell r="O56">
            <v>2190.7741935483873</v>
          </cell>
          <cell r="P56">
            <v>2156.7000004761908</v>
          </cell>
          <cell r="Q56">
            <v>2094.7096774193546</v>
          </cell>
          <cell r="R56">
            <v>2181.5827952227341</v>
          </cell>
          <cell r="S56">
            <v>-80.709677419354833</v>
          </cell>
          <cell r="T56">
            <v>-78.535023089093684</v>
          </cell>
          <cell r="U56">
            <v>51.87096774193548</v>
          </cell>
          <cell r="V56">
            <v>52.000306743471583</v>
          </cell>
          <cell r="W56">
            <v>1401.6478219984244</v>
          </cell>
          <cell r="X56">
            <v>1409.6699453234257</v>
          </cell>
          <cell r="Y56">
            <v>12142.228467159715</v>
          </cell>
          <cell r="Z56">
            <v>12224.994215629109</v>
          </cell>
        </row>
        <row r="57">
          <cell r="A57">
            <v>36373</v>
          </cell>
          <cell r="C57">
            <v>12449.343938711108</v>
          </cell>
          <cell r="F57">
            <v>12449.343938711108</v>
          </cell>
          <cell r="I57">
            <v>-348.67656449512259</v>
          </cell>
          <cell r="K57">
            <v>6564.8387096774195</v>
          </cell>
          <cell r="O57">
            <v>2157.8709677419356</v>
          </cell>
          <cell r="Q57">
            <v>2171.3548387096776</v>
          </cell>
          <cell r="S57">
            <v>-88.58064516129032</v>
          </cell>
          <cell r="U57">
            <v>31.387096774193548</v>
          </cell>
          <cell r="W57">
            <v>1273.4415677723744</v>
          </cell>
          <cell r="Y57">
            <v>12110.312535514311</v>
          </cell>
        </row>
        <row r="58">
          <cell r="A58">
            <v>36404</v>
          </cell>
          <cell r="C58">
            <v>12394.213358540126</v>
          </cell>
          <cell r="F58">
            <v>12394.213358540126</v>
          </cell>
          <cell r="I58">
            <v>-258.66674744968003</v>
          </cell>
          <cell r="K58">
            <v>6371.333333333333</v>
          </cell>
          <cell r="O58">
            <v>2164.5333333333333</v>
          </cell>
          <cell r="Q58">
            <v>2310.2666666666669</v>
          </cell>
          <cell r="S58">
            <v>-54.266666666666666</v>
          </cell>
          <cell r="U58">
            <v>26.666666666666668</v>
          </cell>
          <cell r="W58">
            <v>1330.2799444313466</v>
          </cell>
          <cell r="Y58">
            <v>12148.813277764679</v>
          </cell>
        </row>
        <row r="59">
          <cell r="A59">
            <v>36434</v>
          </cell>
          <cell r="C59">
            <v>12378.67030294803</v>
          </cell>
          <cell r="F59">
            <v>12378.67030294803</v>
          </cell>
          <cell r="I59">
            <v>175.01039407847801</v>
          </cell>
          <cell r="K59">
            <v>6650.5161290322585</v>
          </cell>
          <cell r="O59">
            <v>2097.5483870967741</v>
          </cell>
          <cell r="Q59">
            <v>2361.0967741935483</v>
          </cell>
          <cell r="S59">
            <v>-39.612903225806448</v>
          </cell>
          <cell r="U59">
            <v>16.419354838709676</v>
          </cell>
          <cell r="W59">
            <v>1444.9065034854434</v>
          </cell>
          <cell r="Y59">
            <v>12530.874245420926</v>
          </cell>
        </row>
        <row r="60">
          <cell r="A60">
            <v>36465</v>
          </cell>
          <cell r="C60">
            <v>12506.480669188295</v>
          </cell>
          <cell r="F60">
            <v>12506.480669188295</v>
          </cell>
          <cell r="I60">
            <v>74.508613229516541</v>
          </cell>
          <cell r="K60">
            <v>6491.6</v>
          </cell>
          <cell r="O60">
            <v>2063.6333333333332</v>
          </cell>
          <cell r="Q60">
            <v>2465.5666666666666</v>
          </cell>
          <cell r="S60">
            <v>-41.1</v>
          </cell>
          <cell r="U60">
            <v>38.866666666666667</v>
          </cell>
          <cell r="W60">
            <v>1562.3892824240136</v>
          </cell>
          <cell r="Y60">
            <v>12580.955949090679</v>
          </cell>
        </row>
        <row r="61">
          <cell r="A61">
            <v>36495</v>
          </cell>
          <cell r="C61">
            <v>12361.496124904459</v>
          </cell>
          <cell r="F61">
            <v>12361.496124904459</v>
          </cell>
          <cell r="I61">
            <v>700.55834030834171</v>
          </cell>
          <cell r="K61">
            <v>6612.2258064516127</v>
          </cell>
          <cell r="O61">
            <v>2185.9677419354839</v>
          </cell>
          <cell r="Q61">
            <v>2633.1612903225805</v>
          </cell>
          <cell r="S61">
            <v>-35.161290322580648</v>
          </cell>
          <cell r="U61">
            <v>22.838709677419356</v>
          </cell>
          <cell r="W61">
            <v>1630.7964006989935</v>
          </cell>
          <cell r="Y61">
            <v>13049.828658763508</v>
          </cell>
        </row>
        <row r="62">
          <cell r="A62">
            <v>36526</v>
          </cell>
          <cell r="C62">
            <v>12211.095413706727</v>
          </cell>
          <cell r="E62">
            <v>12338.833347422818</v>
          </cell>
          <cell r="F62">
            <v>12211.095413706727</v>
          </cell>
          <cell r="H62">
            <v>12338.833347422818</v>
          </cell>
          <cell r="I62">
            <v>1123.0718312780061</v>
          </cell>
          <cell r="J62">
            <v>613.31207437166961</v>
          </cell>
          <cell r="K62">
            <v>6595.1612903225805</v>
          </cell>
          <cell r="L62">
            <v>6572.4261179087871</v>
          </cell>
          <cell r="O62">
            <v>2186.1612903225805</v>
          </cell>
          <cell r="P62">
            <v>2152.1760548757879</v>
          </cell>
          <cell r="Q62">
            <v>2651.0967741935483</v>
          </cell>
          <cell r="R62">
            <v>2545.1447015202075</v>
          </cell>
          <cell r="S62">
            <v>-4.806451612903226</v>
          </cell>
          <cell r="T62">
            <v>-33.080511679644054</v>
          </cell>
          <cell r="U62">
            <v>27.29032258064516</v>
          </cell>
          <cell r="V62">
            <v>31.508817204301078</v>
          </cell>
          <cell r="W62">
            <v>1870.4898256313809</v>
          </cell>
          <cell r="X62">
            <v>1680.2779245799052</v>
          </cell>
          <cell r="Y62">
            <v>13325.393051437832</v>
          </cell>
          <cell r="Z62">
            <v>12948.453104409346</v>
          </cell>
        </row>
        <row r="63">
          <cell r="A63">
            <v>36557</v>
          </cell>
          <cell r="C63">
            <v>12243.431251956501</v>
          </cell>
          <cell r="F63">
            <v>12243.431251956501</v>
          </cell>
          <cell r="I63">
            <v>961.82672231921936</v>
          </cell>
          <cell r="K63">
            <v>6700.7241379310344</v>
          </cell>
          <cell r="O63">
            <v>2163.8275862068967</v>
          </cell>
          <cell r="Q63">
            <v>2606.9310344827586</v>
          </cell>
          <cell r="S63">
            <v>-30.689655172413794</v>
          </cell>
          <cell r="U63">
            <v>34</v>
          </cell>
          <cell r="W63">
            <v>1745.3269397963447</v>
          </cell>
          <cell r="Y63">
            <v>13220.120043244622</v>
          </cell>
        </row>
        <row r="64">
          <cell r="A64">
            <v>36586</v>
          </cell>
          <cell r="C64">
            <v>12371.663277358111</v>
          </cell>
          <cell r="F64">
            <v>12371.663277358111</v>
          </cell>
          <cell r="I64">
            <v>206.59486472326424</v>
          </cell>
          <cell r="K64">
            <v>6462.4193548387093</v>
          </cell>
          <cell r="O64">
            <v>2161.2903225806454</v>
          </cell>
          <cell r="Q64">
            <v>2368.9677419354839</v>
          </cell>
          <cell r="S64">
            <v>-53.645161290322584</v>
          </cell>
          <cell r="U64">
            <v>34.548387096774192</v>
          </cell>
          <cell r="W64">
            <v>1592.3871743487928</v>
          </cell>
          <cell r="Y64">
            <v>12565.967819510082</v>
          </cell>
        </row>
        <row r="65">
          <cell r="A65">
            <v>36617</v>
          </cell>
          <cell r="C65">
            <v>12485.965121284291</v>
          </cell>
          <cell r="F65">
            <v>12485.965121284291</v>
          </cell>
          <cell r="I65">
            <v>-463.13914881688436</v>
          </cell>
          <cell r="K65">
            <v>6276.9666666666662</v>
          </cell>
          <cell r="O65">
            <v>2173.2333333333331</v>
          </cell>
          <cell r="Q65">
            <v>2040.6</v>
          </cell>
          <cell r="S65">
            <v>-79.666666666666671</v>
          </cell>
          <cell r="U65">
            <v>28.633333333333333</v>
          </cell>
          <cell r="W65">
            <v>1572.0593058097422</v>
          </cell>
          <cell r="Y65">
            <v>12011.825972476408</v>
          </cell>
        </row>
        <row r="66">
          <cell r="A66">
            <v>36647</v>
          </cell>
          <cell r="C66">
            <v>12262.390224094584</v>
          </cell>
          <cell r="F66">
            <v>12262.390224094584</v>
          </cell>
          <cell r="I66">
            <v>-561.46635817205913</v>
          </cell>
          <cell r="K66">
            <v>6132.2580645161288</v>
          </cell>
          <cell r="O66">
            <v>2161.3225806451615</v>
          </cell>
          <cell r="Q66">
            <v>2141.1935483870966</v>
          </cell>
          <cell r="S66">
            <v>-67.516129032258064</v>
          </cell>
          <cell r="U66">
            <v>39.225806451612904</v>
          </cell>
          <cell r="W66">
            <v>1308.1496723829475</v>
          </cell>
          <cell r="Y66">
            <v>11714.63354335069</v>
          </cell>
        </row>
        <row r="67">
          <cell r="A67">
            <v>36678</v>
          </cell>
          <cell r="C67">
            <v>12096.066614721316</v>
          </cell>
          <cell r="F67">
            <v>12096.066614721316</v>
          </cell>
          <cell r="I67">
            <v>-359.43782129852792</v>
          </cell>
          <cell r="K67">
            <v>6059.3666666666668</v>
          </cell>
          <cell r="O67">
            <v>2136.1999999999998</v>
          </cell>
          <cell r="Q67">
            <v>2295.0333333333333</v>
          </cell>
          <cell r="S67">
            <v>-58.7</v>
          </cell>
          <cell r="U67">
            <v>42.133333333333333</v>
          </cell>
          <cell r="W67">
            <v>1243.6508388994721</v>
          </cell>
          <cell r="Y67">
            <v>11717.684172232803</v>
          </cell>
        </row>
        <row r="68">
          <cell r="A68">
            <v>36708</v>
          </cell>
          <cell r="C68">
            <v>12440.843232656918</v>
          </cell>
          <cell r="E68">
            <v>12238.063998348471</v>
          </cell>
          <cell r="F68">
            <v>12440.843232656918</v>
          </cell>
          <cell r="H68">
            <v>12272.150492970775</v>
          </cell>
          <cell r="I68">
            <v>-430.03678105379356</v>
          </cell>
          <cell r="J68">
            <v>-233.00410967215552</v>
          </cell>
          <cell r="K68">
            <v>6114.1935483870966</v>
          </cell>
          <cell r="L68">
            <v>6173.4686635944699</v>
          </cell>
          <cell r="O68">
            <v>2122.2580645161293</v>
          </cell>
          <cell r="P68">
            <v>2156.9089093701996</v>
          </cell>
          <cell r="Q68">
            <v>2397.2580645161293</v>
          </cell>
          <cell r="R68">
            <v>2243.1457757296462</v>
          </cell>
          <cell r="S68">
            <v>-25.806451612903224</v>
          </cell>
          <cell r="T68">
            <v>-45.650230414746545</v>
          </cell>
          <cell r="U68">
            <v>31.93548387096774</v>
          </cell>
          <cell r="V68">
            <v>32.306605222734255</v>
          </cell>
          <cell r="W68">
            <v>1390.5806451612902</v>
          </cell>
          <cell r="X68">
            <v>1443.0360027061986</v>
          </cell>
          <cell r="Y68">
            <v>12030.419354838708</v>
          </cell>
          <cell r="Z68">
            <v>12037.302220830807</v>
          </cell>
        </row>
        <row r="69">
          <cell r="A69">
            <v>36739</v>
          </cell>
          <cell r="C69">
            <v>12377.161290313221</v>
          </cell>
          <cell r="F69">
            <v>12377.161290313221</v>
          </cell>
          <cell r="I69">
            <v>-384.35483870967744</v>
          </cell>
          <cell r="K69">
            <v>6260.9032258064517</v>
          </cell>
          <cell r="O69">
            <v>2148.7741935483873</v>
          </cell>
          <cell r="Q69">
            <v>2125.0322580645161</v>
          </cell>
          <cell r="S69">
            <v>-71.387096774193552</v>
          </cell>
          <cell r="U69">
            <v>36.741935483870968</v>
          </cell>
          <cell r="W69">
            <v>1488.3225806451612</v>
          </cell>
          <cell r="Y69">
            <v>11988.387096774195</v>
          </cell>
        </row>
        <row r="70">
          <cell r="A70">
            <v>36770</v>
          </cell>
          <cell r="C70">
            <v>12023.666666660865</v>
          </cell>
          <cell r="F70">
            <v>12023.666666660865</v>
          </cell>
          <cell r="I70">
            <v>113.26666666666667</v>
          </cell>
          <cell r="K70">
            <v>6204.3666666666668</v>
          </cell>
          <cell r="O70">
            <v>2187.8000000000002</v>
          </cell>
          <cell r="Q70">
            <v>2296</v>
          </cell>
          <cell r="S70">
            <v>-43.733333333333334</v>
          </cell>
          <cell r="U70">
            <v>23.766666666666666</v>
          </cell>
          <cell r="W70">
            <v>1468.8333333333333</v>
          </cell>
          <cell r="Y70">
            <v>12137.033333333335</v>
          </cell>
        </row>
        <row r="71">
          <cell r="A71">
            <v>36800</v>
          </cell>
          <cell r="C71">
            <v>11980.354838708101</v>
          </cell>
          <cell r="F71">
            <v>12218.960301064229</v>
          </cell>
          <cell r="I71">
            <v>454.13951367918708</v>
          </cell>
          <cell r="K71">
            <v>6166.2258064516127</v>
          </cell>
          <cell r="M71">
            <v>238.60546235612904</v>
          </cell>
          <cell r="O71">
            <v>2168.7741935483873</v>
          </cell>
          <cell r="Q71">
            <v>2406.9032258064517</v>
          </cell>
          <cell r="S71">
            <v>27.258064516129032</v>
          </cell>
          <cell r="U71">
            <v>23.70967741935484</v>
          </cell>
          <cell r="W71">
            <v>1629.6556427114451</v>
          </cell>
          <cell r="Y71">
            <v>12661.132072809507</v>
          </cell>
        </row>
        <row r="72">
          <cell r="A72">
            <v>36831</v>
          </cell>
          <cell r="C72">
            <v>11785.180854059558</v>
          </cell>
          <cell r="F72">
            <v>12290.580255398854</v>
          </cell>
          <cell r="I72">
            <v>853.56666666666672</v>
          </cell>
          <cell r="K72">
            <v>5905.1</v>
          </cell>
          <cell r="M72">
            <v>505.39940133929628</v>
          </cell>
          <cell r="O72">
            <v>2235.5333333333333</v>
          </cell>
          <cell r="Q72">
            <v>2589.8000000000002</v>
          </cell>
          <cell r="S72">
            <v>78.066666666666663</v>
          </cell>
          <cell r="U72">
            <v>42.466666666666669</v>
          </cell>
          <cell r="W72">
            <v>1801.1808540611869</v>
          </cell>
          <cell r="Y72">
            <v>13157.546922067151</v>
          </cell>
        </row>
        <row r="73">
          <cell r="A73">
            <v>36861</v>
          </cell>
          <cell r="C73">
            <v>11087.674140233419</v>
          </cell>
          <cell r="F73">
            <v>12150.087403570797</v>
          </cell>
          <cell r="I73">
            <v>1692.9354838709678</v>
          </cell>
          <cell r="K73">
            <v>5811.7741935483873</v>
          </cell>
          <cell r="M73">
            <v>1062.413263337377</v>
          </cell>
          <cell r="O73">
            <v>2226.2903225806454</v>
          </cell>
          <cell r="Q73">
            <v>2709.516129032258</v>
          </cell>
          <cell r="S73">
            <v>106.51612903225806</v>
          </cell>
          <cell r="U73">
            <v>70.806451612903231</v>
          </cell>
          <cell r="W73">
            <v>1849.8354305569937</v>
          </cell>
          <cell r="Y73">
            <v>13837.151919700822</v>
          </cell>
        </row>
        <row r="74">
          <cell r="A74">
            <v>36892</v>
          </cell>
          <cell r="C74">
            <v>11316.692783956649</v>
          </cell>
          <cell r="E74">
            <v>11289.355274325761</v>
          </cell>
          <cell r="F74">
            <v>12433.97665492439</v>
          </cell>
          <cell r="H74">
            <v>12320.208844127454</v>
          </cell>
          <cell r="I74">
            <v>1227.8760467987097</v>
          </cell>
          <cell r="J74">
            <v>1083.7837039833978</v>
          </cell>
          <cell r="K74">
            <v>6104.1612903225805</v>
          </cell>
          <cell r="L74">
            <v>5753.2423502304146</v>
          </cell>
          <cell r="M74">
            <v>1117.2838709677421</v>
          </cell>
          <cell r="N74">
            <v>1030.8535698016942</v>
          </cell>
          <cell r="O74">
            <v>2278.9354838709678</v>
          </cell>
          <cell r="P74">
            <v>2231.0064362519197</v>
          </cell>
          <cell r="Q74">
            <v>2667.3870967741937</v>
          </cell>
          <cell r="R74">
            <v>2629.9786635944702</v>
          </cell>
          <cell r="S74">
            <v>66.354838709677423</v>
          </cell>
          <cell r="T74">
            <v>82.088218125960069</v>
          </cell>
          <cell r="U74">
            <v>52.677419354838712</v>
          </cell>
          <cell r="V74">
            <v>44.150476190476198</v>
          </cell>
          <cell r="W74">
            <v>1378.2139920466452</v>
          </cell>
          <cell r="X74">
            <v>1627.9278042674148</v>
          </cell>
          <cell r="Y74">
            <v>13665.013992046646</v>
          </cell>
          <cell r="Z74">
            <v>13399.247518462351</v>
          </cell>
        </row>
        <row r="75">
          <cell r="A75">
            <v>36923</v>
          </cell>
          <cell r="C75">
            <v>11113.492189149532</v>
          </cell>
          <cell r="F75">
            <v>12334.495760578104</v>
          </cell>
          <cell r="I75">
            <v>1208.25</v>
          </cell>
          <cell r="K75">
            <v>5569.8214285714284</v>
          </cell>
          <cell r="M75">
            <v>1221.0035714285714</v>
          </cell>
          <cell r="O75">
            <v>2222.8214285714284</v>
          </cell>
          <cell r="Q75">
            <v>2645.9642857142858</v>
          </cell>
          <cell r="S75">
            <v>97.535714285714292</v>
          </cell>
          <cell r="U75">
            <v>45.285714285714285</v>
          </cell>
          <cell r="W75">
            <v>1696.1707605791</v>
          </cell>
          <cell r="Y75">
            <v>13498.602903436242</v>
          </cell>
        </row>
        <row r="76">
          <cell r="A76">
            <v>36951</v>
          </cell>
          <cell r="C76">
            <v>11143.736404229643</v>
          </cell>
          <cell r="F76">
            <v>12391.904146165127</v>
          </cell>
          <cell r="I76">
            <v>436.29032258064518</v>
          </cell>
          <cell r="K76">
            <v>5375.3548387096771</v>
          </cell>
          <cell r="M76">
            <v>1248.1677419354837</v>
          </cell>
          <cell r="O76">
            <v>2191.4516129032259</v>
          </cell>
          <cell r="Q76">
            <v>2537.2258064516127</v>
          </cell>
          <cell r="S76">
            <v>61.967741935483872</v>
          </cell>
          <cell r="U76">
            <v>9.5161290322580641</v>
          </cell>
          <cell r="W76">
            <v>1414.2379840931485</v>
          </cell>
          <cell r="Y76">
            <v>12837.921855060889</v>
          </cell>
        </row>
        <row r="77">
          <cell r="A77">
            <v>36982</v>
          </cell>
          <cell r="C77">
            <v>11419.083886474127</v>
          </cell>
          <cell r="F77">
            <v>12682.677219807461</v>
          </cell>
          <cell r="I77">
            <v>-428.86666666666667</v>
          </cell>
          <cell r="K77">
            <v>5101.3666666666668</v>
          </cell>
          <cell r="M77">
            <v>1263.5933333333335</v>
          </cell>
          <cell r="O77">
            <v>2029.2666666666667</v>
          </cell>
          <cell r="Q77">
            <v>2456.7666666666669</v>
          </cell>
          <cell r="S77">
            <v>37.866666666666667</v>
          </cell>
          <cell r="U77">
            <v>26</v>
          </cell>
          <cell r="W77">
            <v>1340.3838864764268</v>
          </cell>
          <cell r="Y77">
            <v>12255.243886476428</v>
          </cell>
        </row>
        <row r="78">
          <cell r="A78">
            <v>37012</v>
          </cell>
          <cell r="C78">
            <v>11611.713326406174</v>
          </cell>
          <cell r="F78">
            <v>12907.423003825528</v>
          </cell>
          <cell r="I78">
            <v>-992.93548387096769</v>
          </cell>
          <cell r="K78">
            <v>5101.322580645161</v>
          </cell>
          <cell r="M78">
            <v>1295.7096774193549</v>
          </cell>
          <cell r="O78">
            <v>1930.0322580645161</v>
          </cell>
          <cell r="Q78">
            <v>2333.8064516129034</v>
          </cell>
          <cell r="S78">
            <v>61.612903225806448</v>
          </cell>
          <cell r="U78">
            <v>13.096774193548388</v>
          </cell>
          <cell r="W78">
            <v>1191.7778425423355</v>
          </cell>
          <cell r="Y78">
            <v>11927.358487703626</v>
          </cell>
        </row>
        <row r="79">
          <cell r="A79">
            <v>37043</v>
          </cell>
          <cell r="C79">
            <v>11928.960618772106</v>
          </cell>
          <cell r="F79">
            <v>13157.663952105439</v>
          </cell>
          <cell r="I79">
            <v>-1199.8666666666666</v>
          </cell>
          <cell r="K79">
            <v>5383.7</v>
          </cell>
          <cell r="M79">
            <v>1228.7033333333331</v>
          </cell>
          <cell r="O79">
            <v>2146.3000000000002</v>
          </cell>
          <cell r="Q79">
            <v>2099.5333333333333</v>
          </cell>
          <cell r="S79">
            <v>10.166666666666666</v>
          </cell>
          <cell r="U79">
            <v>32.56666666666667</v>
          </cell>
          <cell r="W79">
            <v>1061.7606187827066</v>
          </cell>
          <cell r="Y79">
            <v>11962.730618782705</v>
          </cell>
        </row>
        <row r="80">
          <cell r="A80">
            <v>37073</v>
          </cell>
          <cell r="C80">
            <v>11868.699639683746</v>
          </cell>
          <cell r="F80">
            <v>13152.348026780521</v>
          </cell>
          <cell r="I80">
            <v>-899.83870967741939</v>
          </cell>
          <cell r="K80">
            <v>5646.5806451612907</v>
          </cell>
          <cell r="M80">
            <v>1283.6483870967743</v>
          </cell>
          <cell r="O80">
            <v>2104.3548387096776</v>
          </cell>
          <cell r="Q80">
            <v>2076.7419354838707</v>
          </cell>
          <cell r="S80">
            <v>1.2258064516129032</v>
          </cell>
          <cell r="U80">
            <v>17.774193548387096</v>
          </cell>
          <cell r="W80">
            <v>1118.4093171135228</v>
          </cell>
          <cell r="Y80">
            <v>12248.735123565137</v>
          </cell>
        </row>
      </sheetData>
      <sheetData sheetId="16"/>
      <sheetData sheetId="17">
        <row r="161">
          <cell r="B161">
            <v>36982</v>
          </cell>
          <cell r="C161">
            <v>25.363809453600002</v>
          </cell>
          <cell r="D161">
            <v>-0.31654405032001021</v>
          </cell>
          <cell r="E161">
            <v>-0.21102936688000684</v>
          </cell>
          <cell r="F161">
            <v>24.836236036399985</v>
          </cell>
          <cell r="G161">
            <v>42000</v>
          </cell>
          <cell r="R161">
            <v>195.6</v>
          </cell>
        </row>
        <row r="162">
          <cell r="B162">
            <v>36983</v>
          </cell>
          <cell r="C162">
            <v>254.57867801</v>
          </cell>
          <cell r="D162">
            <v>34.072536056640011</v>
          </cell>
          <cell r="E162">
            <v>22.71502403776001</v>
          </cell>
          <cell r="F162">
            <v>311.36623810440005</v>
          </cell>
          <cell r="G162">
            <v>42000</v>
          </cell>
          <cell r="R162">
            <v>339.72223381800001</v>
          </cell>
        </row>
        <row r="163">
          <cell r="B163">
            <v>36984</v>
          </cell>
          <cell r="C163">
            <v>384.25496941599999</v>
          </cell>
          <cell r="D163">
            <v>50.472387123600001</v>
          </cell>
          <cell r="E163">
            <v>33.648258082400005</v>
          </cell>
          <cell r="F163">
            <v>468.37561462200006</v>
          </cell>
          <cell r="G163">
            <v>42000</v>
          </cell>
          <cell r="R163">
            <v>512.24433942065718</v>
          </cell>
        </row>
        <row r="164">
          <cell r="B164">
            <v>36985</v>
          </cell>
          <cell r="C164">
            <v>494.98826459280002</v>
          </cell>
          <cell r="D164">
            <v>67.426458790560019</v>
          </cell>
          <cell r="E164">
            <v>44.950972527040022</v>
          </cell>
          <cell r="F164">
            <v>607.36569591040006</v>
          </cell>
          <cell r="G164">
            <v>42000</v>
          </cell>
          <cell r="R164">
            <v>755.17575523513153</v>
          </cell>
        </row>
        <row r="165">
          <cell r="B165">
            <v>36986</v>
          </cell>
          <cell r="C165">
            <v>572.64851520080003</v>
          </cell>
          <cell r="D165">
            <v>94.815172506000025</v>
          </cell>
          <cell r="E165">
            <v>63.210115004000031</v>
          </cell>
          <cell r="F165">
            <v>730.67380271080003</v>
          </cell>
          <cell r="G165">
            <v>42000</v>
          </cell>
          <cell r="R165">
            <v>867.51336637513157</v>
          </cell>
        </row>
        <row r="166">
          <cell r="B166">
            <v>36987</v>
          </cell>
          <cell r="C166">
            <v>507.1377635796</v>
          </cell>
          <cell r="D166">
            <v>127.07802996480002</v>
          </cell>
          <cell r="E166">
            <v>84.71868664320003</v>
          </cell>
          <cell r="F166">
            <v>718.9344801876</v>
          </cell>
          <cell r="G166">
            <v>42000</v>
          </cell>
          <cell r="R166">
            <v>1050.8659532776344</v>
          </cell>
        </row>
        <row r="167">
          <cell r="B167">
            <v>36988</v>
          </cell>
          <cell r="C167">
            <v>518.90393043359995</v>
          </cell>
          <cell r="D167">
            <v>147.90600727872001</v>
          </cell>
          <cell r="E167">
            <v>98.604004852480017</v>
          </cell>
          <cell r="F167">
            <v>765.41394256479998</v>
          </cell>
          <cell r="G167">
            <v>42000</v>
          </cell>
          <cell r="R167">
            <v>1281.4859532776345</v>
          </cell>
        </row>
        <row r="168">
          <cell r="B168">
            <v>36989</v>
          </cell>
          <cell r="C168">
            <v>612.11752739279996</v>
          </cell>
          <cell r="D168">
            <v>170.17110474263998</v>
          </cell>
          <cell r="E168">
            <v>113.44740316175999</v>
          </cell>
          <cell r="F168">
            <v>895.73603529719992</v>
          </cell>
          <cell r="G168">
            <v>42000</v>
          </cell>
          <cell r="R168">
            <v>1476.6481507036344</v>
          </cell>
        </row>
        <row r="169">
          <cell r="B169">
            <v>36990</v>
          </cell>
          <cell r="C169">
            <v>584.14492981319995</v>
          </cell>
          <cell r="D169">
            <v>194.53599545784002</v>
          </cell>
          <cell r="E169">
            <v>129.69066363856001</v>
          </cell>
          <cell r="F169">
            <v>908.37158890959995</v>
          </cell>
          <cell r="G169">
            <v>42000</v>
          </cell>
          <cell r="R169">
            <v>1681.3523382194528</v>
          </cell>
        </row>
        <row r="170">
          <cell r="B170">
            <v>36991</v>
          </cell>
          <cell r="C170">
            <v>577.4863086915999</v>
          </cell>
          <cell r="D170">
            <v>194.84044510272003</v>
          </cell>
          <cell r="E170">
            <v>129.89363006848004</v>
          </cell>
          <cell r="F170">
            <v>902.22038386279996</v>
          </cell>
          <cell r="G170">
            <v>42000</v>
          </cell>
          <cell r="R170">
            <v>1864.176211331813</v>
          </cell>
        </row>
        <row r="171">
          <cell r="B171">
            <v>36992</v>
          </cell>
          <cell r="C171">
            <v>493.3874980011999</v>
          </cell>
          <cell r="D171">
            <v>189.1114149492</v>
          </cell>
          <cell r="E171">
            <v>126.07427663280001</v>
          </cell>
          <cell r="F171">
            <v>808.57318958319991</v>
          </cell>
          <cell r="G171">
            <v>42000</v>
          </cell>
          <cell r="R171">
            <v>2027.868688315813</v>
          </cell>
        </row>
        <row r="172">
          <cell r="B172">
            <v>36993</v>
          </cell>
          <cell r="C172">
            <v>482.49092718919991</v>
          </cell>
          <cell r="D172">
            <v>215.62433091023999</v>
          </cell>
          <cell r="E172">
            <v>143.74955394015998</v>
          </cell>
          <cell r="F172">
            <v>841.86481203959988</v>
          </cell>
          <cell r="G172">
            <v>42000</v>
          </cell>
          <cell r="R172">
            <v>2064.9405248517933</v>
          </cell>
        </row>
        <row r="173">
          <cell r="B173">
            <v>36994</v>
          </cell>
          <cell r="C173">
            <v>593.77792433559989</v>
          </cell>
          <cell r="D173">
            <v>179.65522066175996</v>
          </cell>
          <cell r="E173">
            <v>119.77014710783996</v>
          </cell>
          <cell r="F173">
            <v>893.20329210519981</v>
          </cell>
          <cell r="G173">
            <v>42000</v>
          </cell>
          <cell r="R173">
            <v>2276.8981401634119</v>
          </cell>
        </row>
        <row r="174">
          <cell r="B174">
            <v>36995</v>
          </cell>
          <cell r="C174">
            <v>712.22045462759991</v>
          </cell>
          <cell r="D174">
            <v>204.92601821231992</v>
          </cell>
          <cell r="E174">
            <v>136.61734547487995</v>
          </cell>
          <cell r="F174">
            <v>1053.7638183147997</v>
          </cell>
          <cell r="G174">
            <v>42000</v>
          </cell>
          <cell r="R174">
            <v>2593.6981401634121</v>
          </cell>
        </row>
        <row r="175">
          <cell r="B175">
            <v>36996</v>
          </cell>
          <cell r="C175">
            <v>868.68740287039986</v>
          </cell>
          <cell r="D175">
            <v>227.99167694495992</v>
          </cell>
          <cell r="E175">
            <v>151.99445129663997</v>
          </cell>
          <cell r="F175">
            <v>1248.6735311119996</v>
          </cell>
          <cell r="G175">
            <v>42000</v>
          </cell>
          <cell r="R175">
            <v>2994.2881401634122</v>
          </cell>
        </row>
        <row r="176">
          <cell r="B176">
            <v>36997</v>
          </cell>
          <cell r="C176">
            <v>912.09976690999986</v>
          </cell>
          <cell r="D176">
            <v>241.18124628863993</v>
          </cell>
          <cell r="E176">
            <v>160.78749752575996</v>
          </cell>
          <cell r="F176">
            <v>1314.0685107243996</v>
          </cell>
          <cell r="G176">
            <v>42000</v>
          </cell>
          <cell r="R176">
            <v>3285.1555224243803</v>
          </cell>
        </row>
        <row r="177">
          <cell r="B177">
            <v>36998</v>
          </cell>
          <cell r="C177">
            <v>894.8391728191998</v>
          </cell>
          <cell r="D177">
            <v>243.37105917863991</v>
          </cell>
          <cell r="E177">
            <v>162.24737278575995</v>
          </cell>
          <cell r="F177">
            <v>1300.4576047835997</v>
          </cell>
          <cell r="G177">
            <v>42000</v>
          </cell>
          <cell r="R177">
            <v>3631.9153561825724</v>
          </cell>
        </row>
        <row r="178">
          <cell r="B178">
            <v>36999</v>
          </cell>
          <cell r="C178">
            <v>925.10111508079979</v>
          </cell>
          <cell r="D178">
            <v>249.9435929011199</v>
          </cell>
          <cell r="E178">
            <v>166.62906193407994</v>
          </cell>
          <cell r="F178">
            <v>1341.6737699159996</v>
          </cell>
          <cell r="G178">
            <v>42000</v>
          </cell>
          <cell r="R178">
            <v>3946.599383844456</v>
          </cell>
        </row>
        <row r="179">
          <cell r="B179">
            <v>37000</v>
          </cell>
          <cell r="C179">
            <v>952.72587424359983</v>
          </cell>
          <cell r="D179">
            <v>250.65664124471985</v>
          </cell>
          <cell r="E179">
            <v>167.10442749647993</v>
          </cell>
          <cell r="F179">
            <v>1370.4869429847995</v>
          </cell>
          <cell r="G179">
            <v>42000</v>
          </cell>
          <cell r="R179">
            <v>4205.4409329961272</v>
          </cell>
        </row>
        <row r="180">
          <cell r="B180">
            <v>37001</v>
          </cell>
          <cell r="C180">
            <v>1152.4419154323998</v>
          </cell>
          <cell r="D180">
            <v>317.06610023999986</v>
          </cell>
          <cell r="E180">
            <v>211.37740015999995</v>
          </cell>
          <cell r="F180">
            <v>1680.8854158323995</v>
          </cell>
          <cell r="G180">
            <v>42000</v>
          </cell>
          <cell r="R180">
            <v>4611.5009329961276</v>
          </cell>
        </row>
        <row r="181">
          <cell r="B181">
            <v>37002</v>
          </cell>
          <cell r="C181">
            <v>1265.2941854543999</v>
          </cell>
          <cell r="D181">
            <v>389.34956436455991</v>
          </cell>
          <cell r="E181">
            <v>259.56637624304</v>
          </cell>
          <cell r="F181">
            <v>1914.2101260619995</v>
          </cell>
          <cell r="G181">
            <v>42000</v>
          </cell>
          <cell r="R181">
            <v>4857.6609329961275</v>
          </cell>
        </row>
        <row r="182">
          <cell r="B182">
            <v>37003</v>
          </cell>
          <cell r="C182">
            <v>1238.0918015119998</v>
          </cell>
          <cell r="D182">
            <v>452.29649802983988</v>
          </cell>
          <cell r="E182">
            <v>301.53099868656</v>
          </cell>
          <cell r="F182">
            <v>1991.9192982283994</v>
          </cell>
          <cell r="G182">
            <v>42000</v>
          </cell>
          <cell r="R182">
            <v>5277.3109329961271</v>
          </cell>
        </row>
        <row r="183">
          <cell r="B183">
            <v>37004</v>
          </cell>
          <cell r="C183">
            <v>1279.3390488755999</v>
          </cell>
          <cell r="D183">
            <v>507.91941264527986</v>
          </cell>
          <cell r="E183">
            <v>338.61294176351998</v>
          </cell>
          <cell r="F183">
            <v>2125.8714032843995</v>
          </cell>
          <cell r="G183">
            <v>42000</v>
          </cell>
          <cell r="R183">
            <v>5561.6273877488338</v>
          </cell>
        </row>
        <row r="184">
          <cell r="B184">
            <v>37005</v>
          </cell>
          <cell r="C184">
            <v>1378.0115793555999</v>
          </cell>
          <cell r="D184">
            <v>585.8330989579199</v>
          </cell>
          <cell r="E184">
            <v>390.55539930527999</v>
          </cell>
          <cell r="F184">
            <v>2354.4000776187995</v>
          </cell>
          <cell r="G184">
            <v>42000</v>
          </cell>
          <cell r="R184">
            <v>5820.7494800836184</v>
          </cell>
        </row>
        <row r="185">
          <cell r="B185">
            <v>37006</v>
          </cell>
          <cell r="C185">
            <v>1449.9324960863999</v>
          </cell>
          <cell r="D185">
            <v>657.3482027483999</v>
          </cell>
          <cell r="E185">
            <v>438.23213516559997</v>
          </cell>
          <cell r="F185">
            <v>2545.5128340003994</v>
          </cell>
          <cell r="G185">
            <v>42000</v>
          </cell>
          <cell r="R185">
            <v>6028.6657107913879</v>
          </cell>
        </row>
        <row r="186">
          <cell r="B186">
            <v>37007</v>
          </cell>
          <cell r="C186">
            <v>1535.0499764259998</v>
          </cell>
          <cell r="D186">
            <v>724.66534154855992</v>
          </cell>
          <cell r="E186">
            <v>483.11022769903997</v>
          </cell>
          <cell r="F186">
            <v>2742.8255456735992</v>
          </cell>
          <cell r="G186">
            <v>42000</v>
          </cell>
          <cell r="R186">
            <v>6145.0673524133881</v>
          </cell>
        </row>
        <row r="187">
          <cell r="B187">
            <v>37008</v>
          </cell>
          <cell r="C187">
            <v>1610.4244317235998</v>
          </cell>
          <cell r="D187">
            <v>770.08330813583996</v>
          </cell>
          <cell r="E187">
            <v>513.38887209055997</v>
          </cell>
          <cell r="F187">
            <v>2893.8966119499992</v>
          </cell>
          <cell r="G187">
            <v>42000</v>
          </cell>
          <cell r="R187">
            <v>6386.2151426611072</v>
          </cell>
        </row>
        <row r="188">
          <cell r="B188">
            <v>37009</v>
          </cell>
          <cell r="C188">
            <v>1712.8912404439998</v>
          </cell>
          <cell r="D188">
            <v>812.69695298255999</v>
          </cell>
          <cell r="E188">
            <v>541.79796865503999</v>
          </cell>
          <cell r="F188">
            <v>3067.3861620815992</v>
          </cell>
          <cell r="G188">
            <v>42000</v>
          </cell>
          <cell r="R188">
            <v>6662.5551426611073</v>
          </cell>
        </row>
        <row r="189">
          <cell r="B189">
            <v>37010</v>
          </cell>
          <cell r="C189">
            <v>1840.1788047631999</v>
          </cell>
          <cell r="D189">
            <v>855.81870281303998</v>
          </cell>
          <cell r="E189">
            <v>570.54580187535998</v>
          </cell>
          <cell r="F189">
            <v>3266.5433094515993</v>
          </cell>
          <cell r="G189">
            <v>42000</v>
          </cell>
          <cell r="R189">
            <v>6878.9551426611069</v>
          </cell>
        </row>
        <row r="190">
          <cell r="B190">
            <v>37011</v>
          </cell>
          <cell r="C190">
            <v>1988.1663042535999</v>
          </cell>
          <cell r="D190">
            <v>924.08174541096002</v>
          </cell>
          <cell r="E190">
            <v>616.05449694063998</v>
          </cell>
          <cell r="F190">
            <v>3528.3025466051995</v>
          </cell>
          <cell r="G190">
            <v>42000</v>
          </cell>
          <cell r="R190">
            <v>7080.3286747237325</v>
          </cell>
        </row>
        <row r="191">
          <cell r="B191">
            <v>37012</v>
          </cell>
          <cell r="C191">
            <v>2243.7778493992</v>
          </cell>
          <cell r="D191">
            <v>997.09142731463999</v>
          </cell>
          <cell r="E191">
            <v>664.72761820975995</v>
          </cell>
          <cell r="F191">
            <v>3905.5968949235994</v>
          </cell>
          <cell r="G191">
            <v>42000</v>
          </cell>
          <cell r="R191">
            <v>7300.2822458374658</v>
          </cell>
        </row>
        <row r="192">
          <cell r="B192">
            <v>37013</v>
          </cell>
          <cell r="C192">
            <v>2532.5653708899999</v>
          </cell>
          <cell r="D192">
            <v>1070.23667036136</v>
          </cell>
          <cell r="E192">
            <v>713.49111357423999</v>
          </cell>
          <cell r="F192">
            <v>4316.2931548255992</v>
          </cell>
          <cell r="G192">
            <v>42000</v>
          </cell>
          <cell r="R192">
            <v>7508.5045766236171</v>
          </cell>
        </row>
        <row r="193">
          <cell r="B193">
            <v>37014</v>
          </cell>
          <cell r="C193">
            <v>2704.5608198827999</v>
          </cell>
          <cell r="D193">
            <v>1143.0565901882401</v>
          </cell>
          <cell r="E193">
            <v>762.03772679216002</v>
          </cell>
          <cell r="F193">
            <v>4609.655136863199</v>
          </cell>
          <cell r="G193">
            <v>42000</v>
          </cell>
          <cell r="R193">
            <v>7782.7878837167054</v>
          </cell>
        </row>
        <row r="194">
          <cell r="B194">
            <v>37015</v>
          </cell>
          <cell r="C194">
            <v>2870.7388488232</v>
          </cell>
          <cell r="D194">
            <v>1186.4730219024</v>
          </cell>
          <cell r="E194">
            <v>790.98201460159999</v>
          </cell>
          <cell r="F194">
            <v>4848.1938853271986</v>
          </cell>
          <cell r="G194">
            <v>42000</v>
          </cell>
          <cell r="R194">
            <v>8014.5962837802199</v>
          </cell>
        </row>
        <row r="195">
          <cell r="B195">
            <v>37016</v>
          </cell>
          <cell r="C195">
            <v>3097.1177694712001</v>
          </cell>
          <cell r="D195">
            <v>1229.2062295317598</v>
          </cell>
          <cell r="E195">
            <v>819.47081968783993</v>
          </cell>
          <cell r="F195">
            <v>5145.7948186907988</v>
          </cell>
          <cell r="G195">
            <v>42000</v>
          </cell>
          <cell r="R195">
            <v>8455.4662837802207</v>
          </cell>
        </row>
        <row r="196">
          <cell r="B196">
            <v>37017</v>
          </cell>
          <cell r="C196">
            <v>3331.7702753188</v>
          </cell>
          <cell r="D196">
            <v>1271.1985835987998</v>
          </cell>
          <cell r="E196">
            <v>847.46572239919999</v>
          </cell>
          <cell r="F196">
            <v>5450.4345813167993</v>
          </cell>
          <cell r="G196">
            <v>42000</v>
          </cell>
          <cell r="R196">
            <v>8986.18628378022</v>
          </cell>
        </row>
        <row r="197">
          <cell r="B197">
            <v>37018</v>
          </cell>
          <cell r="C197">
            <v>3518.2613579260001</v>
          </cell>
          <cell r="D197">
            <v>1336.4485864187998</v>
          </cell>
          <cell r="E197">
            <v>890.9657242792</v>
          </cell>
          <cell r="F197">
            <v>5745.6756686239987</v>
          </cell>
          <cell r="G197">
            <v>42000</v>
          </cell>
          <cell r="R197">
            <v>9329.40896394027</v>
          </cell>
        </row>
        <row r="198">
          <cell r="B198">
            <v>37019</v>
          </cell>
          <cell r="C198">
            <v>3722.9252231251999</v>
          </cell>
          <cell r="D198">
            <v>1402.2651135278397</v>
          </cell>
          <cell r="E198">
            <v>934.84340901856001</v>
          </cell>
          <cell r="F198">
            <v>6060.0337456715988</v>
          </cell>
          <cell r="G198">
            <v>42000</v>
          </cell>
          <cell r="R198">
            <v>9670.4683746237824</v>
          </cell>
        </row>
        <row r="199">
          <cell r="B199">
            <v>37020</v>
          </cell>
          <cell r="C199">
            <v>3925.2252068387997</v>
          </cell>
          <cell r="D199">
            <v>1472.5133427974397</v>
          </cell>
          <cell r="E199">
            <v>981.67556186496006</v>
          </cell>
          <cell r="F199">
            <v>6379.4141115011989</v>
          </cell>
          <cell r="G199">
            <v>42000</v>
          </cell>
          <cell r="R199">
            <v>10015.838994346963</v>
          </cell>
        </row>
        <row r="200">
          <cell r="B200">
            <v>37021</v>
          </cell>
          <cell r="C200">
            <v>4113.1466862008001</v>
          </cell>
          <cell r="D200">
            <v>1529.3509177207197</v>
          </cell>
          <cell r="E200">
            <v>1019.56727848048</v>
          </cell>
          <cell r="F200">
            <v>6662.0648824019991</v>
          </cell>
          <cell r="G200">
            <v>42000</v>
          </cell>
          <cell r="R200">
            <v>10365.666134241139</v>
          </cell>
        </row>
        <row r="201">
          <cell r="B201">
            <v>37022</v>
          </cell>
          <cell r="C201">
            <v>4345.9996606472005</v>
          </cell>
          <cell r="D201">
            <v>1643.7738891801596</v>
          </cell>
          <cell r="E201">
            <v>1095.84925945344</v>
          </cell>
          <cell r="F201">
            <v>7085.6228092807987</v>
          </cell>
          <cell r="G201">
            <v>42000</v>
          </cell>
          <cell r="R201">
            <v>10768.495897766339</v>
          </cell>
        </row>
        <row r="202">
          <cell r="B202">
            <v>37023</v>
          </cell>
          <cell r="C202">
            <v>4544.2817557096005</v>
          </cell>
          <cell r="D202">
            <v>1758.8603644430395</v>
          </cell>
          <cell r="E202">
            <v>1172.57357629536</v>
          </cell>
          <cell r="F202">
            <v>7475.7156964479982</v>
          </cell>
          <cell r="G202">
            <v>42000</v>
          </cell>
          <cell r="R202">
            <v>11142.645897766339</v>
          </cell>
        </row>
        <row r="203">
          <cell r="B203">
            <v>37024</v>
          </cell>
          <cell r="C203">
            <v>4700.2908350160005</v>
          </cell>
          <cell r="D203">
            <v>1876.0764585784796</v>
          </cell>
          <cell r="E203">
            <v>1250.71763905232</v>
          </cell>
          <cell r="F203">
            <v>7827.0849326467978</v>
          </cell>
          <cell r="G203">
            <v>42000</v>
          </cell>
          <cell r="R203">
            <v>11465.405897766339</v>
          </cell>
        </row>
        <row r="204">
          <cell r="B204">
            <v>37025</v>
          </cell>
          <cell r="C204">
            <v>4885.8413341492005</v>
          </cell>
          <cell r="D204">
            <v>1983.8412846549595</v>
          </cell>
          <cell r="E204">
            <v>1322.5608564366401</v>
          </cell>
          <cell r="F204">
            <v>8192.2434752407971</v>
          </cell>
          <cell r="G204">
            <v>42000</v>
          </cell>
          <cell r="R204">
            <v>11711.093121647606</v>
          </cell>
        </row>
        <row r="205">
          <cell r="B205">
            <v>37026</v>
          </cell>
          <cell r="C205">
            <v>5046.0280238288005</v>
          </cell>
          <cell r="D205">
            <v>2098.1653062290393</v>
          </cell>
          <cell r="E205">
            <v>1398.7768708193601</v>
          </cell>
          <cell r="F205">
            <v>8542.9702008771965</v>
          </cell>
          <cell r="G205">
            <v>42000</v>
          </cell>
          <cell r="R205">
            <v>11986.419660431797</v>
          </cell>
        </row>
        <row r="206">
          <cell r="B206">
            <v>37027</v>
          </cell>
          <cell r="C206">
            <v>5301.1604038084006</v>
          </cell>
          <cell r="D206">
            <v>2203.4390676112794</v>
          </cell>
          <cell r="E206">
            <v>1468.95937840752</v>
          </cell>
          <cell r="F206">
            <v>8973.5588498271954</v>
          </cell>
          <cell r="G206">
            <v>42000</v>
          </cell>
          <cell r="R206">
            <v>12073.243758389397</v>
          </cell>
        </row>
        <row r="207">
          <cell r="B207">
            <v>37028</v>
          </cell>
          <cell r="C207">
            <v>5522.6198954188003</v>
          </cell>
          <cell r="D207">
            <v>2323.9842378443996</v>
          </cell>
          <cell r="E207">
            <v>1549.3228252296001</v>
          </cell>
          <cell r="F207">
            <v>9395.9269584927952</v>
          </cell>
          <cell r="G207">
            <v>42000</v>
          </cell>
          <cell r="R207">
            <v>12172.296208288597</v>
          </cell>
        </row>
        <row r="208">
          <cell r="B208">
            <v>37029</v>
          </cell>
          <cell r="C208">
            <v>5688.4642834288006</v>
          </cell>
          <cell r="D208">
            <v>2431.8021857371195</v>
          </cell>
          <cell r="E208">
            <v>1621.2014571580801</v>
          </cell>
          <cell r="F208">
            <v>9741.4679263239959</v>
          </cell>
          <cell r="G208">
            <v>42000</v>
          </cell>
          <cell r="R208">
            <v>12223.895708779397</v>
          </cell>
        </row>
        <row r="209">
          <cell r="B209">
            <v>37030</v>
          </cell>
          <cell r="C209">
            <v>5913.3631161196008</v>
          </cell>
          <cell r="D209">
            <v>2524.6789973894397</v>
          </cell>
          <cell r="E209">
            <v>1683.11933159296</v>
          </cell>
          <cell r="F209">
            <v>10121.161445101996</v>
          </cell>
          <cell r="G209">
            <v>42000</v>
          </cell>
          <cell r="R209">
            <v>12527.852292220237</v>
          </cell>
        </row>
        <row r="210">
          <cell r="B210">
            <v>37031</v>
          </cell>
          <cell r="C210">
            <v>6139.3232109188011</v>
          </cell>
          <cell r="D210">
            <v>2620.1504149960797</v>
          </cell>
          <cell r="E210">
            <v>1746.7669433307199</v>
          </cell>
          <cell r="F210">
            <v>10506.240569245596</v>
          </cell>
          <cell r="G210">
            <v>42000</v>
          </cell>
          <cell r="R210">
            <v>12826.559758795598</v>
          </cell>
        </row>
        <row r="211">
          <cell r="B211">
            <v>37032</v>
          </cell>
          <cell r="C211">
            <v>6346.6916972772015</v>
          </cell>
          <cell r="D211">
            <v>2713.7938922764797</v>
          </cell>
          <cell r="E211">
            <v>1809.1959281843199</v>
          </cell>
          <cell r="F211">
            <v>10869.681517737996</v>
          </cell>
          <cell r="G211">
            <v>42000</v>
          </cell>
          <cell r="R211">
            <v>13050.446402970398</v>
          </cell>
        </row>
        <row r="212">
          <cell r="B212">
            <v>37033</v>
          </cell>
          <cell r="C212">
            <v>6487.5307623652016</v>
          </cell>
          <cell r="D212">
            <v>2796.3851691693599</v>
          </cell>
          <cell r="E212">
            <v>1864.25677944624</v>
          </cell>
          <cell r="F212">
            <v>11148.172710980796</v>
          </cell>
          <cell r="G212">
            <v>42000</v>
          </cell>
          <cell r="R212">
            <v>13281.265346919998</v>
          </cell>
        </row>
        <row r="213">
          <cell r="B213">
            <v>37034</v>
          </cell>
          <cell r="C213">
            <v>6657.3007553648013</v>
          </cell>
          <cell r="D213">
            <v>2878.9511876711999</v>
          </cell>
          <cell r="E213">
            <v>1919.3007917808</v>
          </cell>
          <cell r="F213">
            <v>11455.552734816796</v>
          </cell>
          <cell r="G213">
            <v>42000</v>
          </cell>
          <cell r="R213">
            <v>13529.579736057998</v>
          </cell>
        </row>
        <row r="214">
          <cell r="B214">
            <v>37035</v>
          </cell>
          <cell r="C214">
            <v>6748.7574133820017</v>
          </cell>
          <cell r="D214">
            <v>2906.07278818848</v>
          </cell>
          <cell r="E214">
            <v>1937.3818587923199</v>
          </cell>
          <cell r="F214">
            <v>11592.212060362795</v>
          </cell>
          <cell r="G214">
            <v>42000</v>
          </cell>
          <cell r="R214">
            <v>13783.855947273998</v>
          </cell>
        </row>
        <row r="215">
          <cell r="B215">
            <v>37036</v>
          </cell>
          <cell r="C215">
            <v>6901.926995408402</v>
          </cell>
          <cell r="D215">
            <v>2990.6095654999199</v>
          </cell>
          <cell r="E215">
            <v>1993.7397103332798</v>
          </cell>
          <cell r="F215">
            <v>11886.276271241595</v>
          </cell>
          <cell r="G215">
            <v>42000</v>
          </cell>
          <cell r="R215">
            <v>14050.282169294798</v>
          </cell>
        </row>
        <row r="216">
          <cell r="B216">
            <v>37037</v>
          </cell>
          <cell r="C216">
            <v>7010.1047430332019</v>
          </cell>
          <cell r="D216">
            <v>3073.4943550132798</v>
          </cell>
          <cell r="E216">
            <v>2048.9962366755199</v>
          </cell>
          <cell r="F216">
            <v>12132.595334721995</v>
          </cell>
          <cell r="G216">
            <v>42000</v>
          </cell>
          <cell r="R216">
            <v>14396.180708417158</v>
          </cell>
        </row>
        <row r="217">
          <cell r="B217">
            <v>37038</v>
          </cell>
          <cell r="C217">
            <v>7127.2588514344015</v>
          </cell>
          <cell r="D217">
            <v>3152.0102264303996</v>
          </cell>
          <cell r="E217">
            <v>2101.3401509535997</v>
          </cell>
          <cell r="F217">
            <v>12380.609228818395</v>
          </cell>
          <cell r="G217">
            <v>42000</v>
          </cell>
          <cell r="R217">
            <v>14722.625867560359</v>
          </cell>
        </row>
        <row r="218">
          <cell r="B218">
            <v>37039</v>
          </cell>
          <cell r="C218">
            <v>7222.4388002600017</v>
          </cell>
          <cell r="D218">
            <v>3238.0671332431198</v>
          </cell>
          <cell r="E218">
            <v>2158.7114221620795</v>
          </cell>
          <cell r="F218">
            <v>12619.217355665196</v>
          </cell>
          <cell r="G218">
            <v>42000</v>
          </cell>
          <cell r="R218">
            <v>14996.969145105159</v>
          </cell>
        </row>
        <row r="219">
          <cell r="B219">
            <v>37040</v>
          </cell>
          <cell r="C219">
            <v>7366.1244613712015</v>
          </cell>
          <cell r="D219">
            <v>3331.4428681120799</v>
          </cell>
          <cell r="E219">
            <v>2220.9619120747193</v>
          </cell>
          <cell r="F219">
            <v>12918.529241557995</v>
          </cell>
          <cell r="G219">
            <v>42000</v>
          </cell>
          <cell r="R219">
            <v>15163.239338087558</v>
          </cell>
        </row>
        <row r="220">
          <cell r="B220">
            <v>37041</v>
          </cell>
          <cell r="C220">
            <v>7515.8156592296018</v>
          </cell>
          <cell r="D220">
            <v>3409.3960814258398</v>
          </cell>
          <cell r="E220">
            <v>2272.9307209505591</v>
          </cell>
          <cell r="F220">
            <v>13198.142461605996</v>
          </cell>
          <cell r="G220">
            <v>42000</v>
          </cell>
          <cell r="R220">
            <v>15422.154682243159</v>
          </cell>
        </row>
        <row r="221">
          <cell r="B221">
            <v>37042</v>
          </cell>
          <cell r="C221">
            <v>7593.273595656402</v>
          </cell>
          <cell r="D221">
            <v>3510.1368573055197</v>
          </cell>
          <cell r="E221">
            <v>2340.091238203679</v>
          </cell>
          <cell r="F221">
            <v>13443.501691165597</v>
          </cell>
          <cell r="G221">
            <v>42000</v>
          </cell>
          <cell r="R221">
            <v>15540.21225091596</v>
          </cell>
        </row>
        <row r="222">
          <cell r="B222">
            <v>37043</v>
          </cell>
          <cell r="C222">
            <v>7667.9665716068021</v>
          </cell>
          <cell r="D222">
            <v>3601.9915350129595</v>
          </cell>
          <cell r="E222">
            <v>2401.3276900086389</v>
          </cell>
          <cell r="F222">
            <v>13671.285796628397</v>
          </cell>
          <cell r="G222">
            <v>42000</v>
          </cell>
          <cell r="R222">
            <v>15816.92606340716</v>
          </cell>
        </row>
        <row r="223">
          <cell r="B223">
            <v>37044</v>
          </cell>
          <cell r="C223">
            <v>7772.7156262660019</v>
          </cell>
          <cell r="D223">
            <v>3692.9160793048795</v>
          </cell>
          <cell r="E223">
            <v>2461.9440528699188</v>
          </cell>
          <cell r="F223">
            <v>13927.575758440797</v>
          </cell>
          <cell r="G223">
            <v>42000</v>
          </cell>
          <cell r="R223">
            <v>16077.464584421159</v>
          </cell>
        </row>
        <row r="224">
          <cell r="B224">
            <v>37045</v>
          </cell>
          <cell r="C224">
            <v>7912.3869480976018</v>
          </cell>
          <cell r="D224">
            <v>3788.4252373183194</v>
          </cell>
          <cell r="E224">
            <v>2525.616824878879</v>
          </cell>
          <cell r="F224">
            <v>14226.429010294796</v>
          </cell>
          <cell r="G224">
            <v>42000</v>
          </cell>
          <cell r="R224">
            <v>16304.148064768759</v>
          </cell>
        </row>
        <row r="225">
          <cell r="B225">
            <v>37046</v>
          </cell>
          <cell r="C225">
            <v>8068.9781243464022</v>
          </cell>
          <cell r="D225">
            <v>3875.9705035271995</v>
          </cell>
          <cell r="E225">
            <v>2583.9803356847988</v>
          </cell>
          <cell r="F225">
            <v>14528.928963558395</v>
          </cell>
          <cell r="G225">
            <v>42000</v>
          </cell>
          <cell r="R225">
            <v>16538.409595681158</v>
          </cell>
        </row>
        <row r="226">
          <cell r="B226">
            <v>37047</v>
          </cell>
          <cell r="C226">
            <v>8222.5736309648019</v>
          </cell>
          <cell r="D226">
            <v>3964.1174266727994</v>
          </cell>
          <cell r="E226">
            <v>2642.7449511151985</v>
          </cell>
          <cell r="F226">
            <v>14829.436008752795</v>
          </cell>
          <cell r="G226">
            <v>42000</v>
          </cell>
          <cell r="R226">
            <v>16575.589658991157</v>
          </cell>
        </row>
        <row r="227">
          <cell r="B227">
            <v>37048</v>
          </cell>
          <cell r="C227">
            <v>8366.3196313932021</v>
          </cell>
          <cell r="D227">
            <v>4060.7900071103995</v>
          </cell>
          <cell r="E227">
            <v>2707.1933380735986</v>
          </cell>
          <cell r="F227">
            <v>15134.302976577195</v>
          </cell>
          <cell r="G227">
            <v>42000</v>
          </cell>
          <cell r="R227">
            <v>16632.126837345557</v>
          </cell>
        </row>
        <row r="228">
          <cell r="B228">
            <v>37049</v>
          </cell>
          <cell r="C228">
            <v>8492.7943896160014</v>
          </cell>
          <cell r="D228">
            <v>4159.2229672960793</v>
          </cell>
          <cell r="E228">
            <v>2772.8153115307186</v>
          </cell>
          <cell r="F228">
            <v>15424.832668442796</v>
          </cell>
          <cell r="G228">
            <v>42000</v>
          </cell>
          <cell r="R228">
            <v>16707.298801968758</v>
          </cell>
        </row>
        <row r="229">
          <cell r="B229">
            <v>37050</v>
          </cell>
          <cell r="C229">
            <v>8598.0119613264014</v>
          </cell>
          <cell r="D229">
            <v>4249.3823786889598</v>
          </cell>
          <cell r="E229">
            <v>2832.9215857926388</v>
          </cell>
          <cell r="F229">
            <v>15680.315925807996</v>
          </cell>
          <cell r="G229">
            <v>42000</v>
          </cell>
          <cell r="R229">
            <v>16758.252759275958</v>
          </cell>
        </row>
        <row r="230">
          <cell r="B230">
            <v>37051</v>
          </cell>
          <cell r="C230">
            <v>8690.2601292104009</v>
          </cell>
          <cell r="D230">
            <v>4342.2241750888797</v>
          </cell>
          <cell r="E230">
            <v>2894.8161167259186</v>
          </cell>
          <cell r="F230">
            <v>15927.300421025197</v>
          </cell>
          <cell r="G230">
            <v>42000</v>
          </cell>
          <cell r="R230">
            <v>16832.303298966759</v>
          </cell>
        </row>
        <row r="231">
          <cell r="B231">
            <v>37052</v>
          </cell>
          <cell r="C231">
            <v>8797.4795465032003</v>
          </cell>
          <cell r="D231">
            <v>4436.7836400199194</v>
          </cell>
          <cell r="E231">
            <v>2957.8557600132785</v>
          </cell>
          <cell r="F231">
            <v>16192.118946536397</v>
          </cell>
          <cell r="G231">
            <v>42000</v>
          </cell>
          <cell r="R231">
            <v>16921.892987522358</v>
          </cell>
        </row>
        <row r="232">
          <cell r="B232">
            <v>37053</v>
          </cell>
          <cell r="C232">
            <v>8918.0623478699999</v>
          </cell>
          <cell r="D232">
            <v>4530.0224011370392</v>
          </cell>
          <cell r="E232">
            <v>3020.0149340913586</v>
          </cell>
          <cell r="F232">
            <v>16468.099683098397</v>
          </cell>
          <cell r="G232">
            <v>42000</v>
          </cell>
          <cell r="R232">
            <v>17021.314685815159</v>
          </cell>
        </row>
        <row r="233">
          <cell r="B233">
            <v>37054</v>
          </cell>
          <cell r="C233">
            <v>9037.2324993399998</v>
          </cell>
          <cell r="D233">
            <v>4605.6133562200794</v>
          </cell>
          <cell r="E233">
            <v>3070.4089041467187</v>
          </cell>
          <cell r="F233">
            <v>16713.254759706797</v>
          </cell>
          <cell r="G233">
            <v>42000</v>
          </cell>
          <cell r="R233">
            <v>17125.73487424116</v>
          </cell>
        </row>
        <row r="234">
          <cell r="B234">
            <v>37055</v>
          </cell>
          <cell r="C234">
            <v>9143.482938186</v>
          </cell>
          <cell r="D234">
            <v>4681.4608437501593</v>
          </cell>
          <cell r="E234">
            <v>3120.9738958334387</v>
          </cell>
          <cell r="F234">
            <v>16945.917677769598</v>
          </cell>
          <cell r="G234">
            <v>42000</v>
          </cell>
          <cell r="R234">
            <v>17237.584146703161</v>
          </cell>
        </row>
        <row r="235">
          <cell r="B235">
            <v>37056</v>
          </cell>
          <cell r="C235">
            <v>9247.0642495888005</v>
          </cell>
          <cell r="D235">
            <v>4754.1387757958391</v>
          </cell>
          <cell r="E235">
            <v>3169.4258505305588</v>
          </cell>
          <cell r="F235">
            <v>17170.628875915198</v>
          </cell>
          <cell r="G235">
            <v>42000</v>
          </cell>
          <cell r="R235">
            <v>17350.09961156196</v>
          </cell>
        </row>
        <row r="236">
          <cell r="B236">
            <v>37057</v>
          </cell>
          <cell r="C236">
            <v>9340.5263025599997</v>
          </cell>
          <cell r="D236">
            <v>4848.5635289805596</v>
          </cell>
          <cell r="E236">
            <v>3232.3756859870391</v>
          </cell>
          <cell r="F236">
            <v>17421.465517527598</v>
          </cell>
          <cell r="G236">
            <v>42000</v>
          </cell>
          <cell r="R236">
            <v>17463.41702284796</v>
          </cell>
        </row>
        <row r="237">
          <cell r="B237">
            <v>37058</v>
          </cell>
          <cell r="C237">
            <v>9422.5238852631992</v>
          </cell>
          <cell r="D237">
            <v>4942.5403766488798</v>
          </cell>
          <cell r="E237">
            <v>3295.0269177659193</v>
          </cell>
          <cell r="F237">
            <v>17660.091179677998</v>
          </cell>
          <cell r="G237">
            <v>42000</v>
          </cell>
          <cell r="R237">
            <v>17579.858481274201</v>
          </cell>
        </row>
        <row r="238">
          <cell r="B238">
            <v>37059</v>
          </cell>
          <cell r="C238">
            <v>9504.1700801779989</v>
          </cell>
          <cell r="D238">
            <v>5034.3180894828001</v>
          </cell>
          <cell r="E238">
            <v>3356.2120596551995</v>
          </cell>
          <cell r="F238">
            <v>17894.700229315997</v>
          </cell>
          <cell r="G238">
            <v>42000</v>
          </cell>
          <cell r="R238">
            <v>17697.751172075001</v>
          </cell>
        </row>
        <row r="239">
          <cell r="B239">
            <v>37060</v>
          </cell>
          <cell r="C239">
            <v>9585.1667400899987</v>
          </cell>
          <cell r="D239">
            <v>5107.5760000751998</v>
          </cell>
          <cell r="E239">
            <v>3405.0506667167992</v>
          </cell>
          <cell r="F239">
            <v>18097.793406881996</v>
          </cell>
          <cell r="G239">
            <v>42000</v>
          </cell>
          <cell r="R239">
            <v>17825.924405025402</v>
          </cell>
        </row>
        <row r="240">
          <cell r="B240">
            <v>37061</v>
          </cell>
          <cell r="C240">
            <v>9662.2271468975996</v>
          </cell>
          <cell r="D240">
            <v>5164.3746003095994</v>
          </cell>
          <cell r="E240">
            <v>3442.9164002063994</v>
          </cell>
          <cell r="F240">
            <v>18269.518147413597</v>
          </cell>
          <cell r="G240">
            <v>42000</v>
          </cell>
          <cell r="R240">
            <v>17933.592709928602</v>
          </cell>
        </row>
        <row r="241">
          <cell r="B241">
            <v>37062</v>
          </cell>
          <cell r="C241">
            <v>9739.7986632155989</v>
          </cell>
          <cell r="D241">
            <v>5230.4873638310391</v>
          </cell>
          <cell r="E241">
            <v>3486.9915758873594</v>
          </cell>
          <cell r="F241">
            <v>18457.277602933998</v>
          </cell>
          <cell r="G241">
            <v>42000</v>
          </cell>
          <cell r="R241">
            <v>18056.8125305266</v>
          </cell>
        </row>
        <row r="242">
          <cell r="B242">
            <v>37063</v>
          </cell>
          <cell r="C242">
            <v>9854.5250014423982</v>
          </cell>
          <cell r="D242">
            <v>5291.2474922380788</v>
          </cell>
          <cell r="E242">
            <v>3527.4983281587192</v>
          </cell>
          <cell r="F242">
            <v>18673.2708218392</v>
          </cell>
          <cell r="G242">
            <v>42000</v>
          </cell>
          <cell r="R242">
            <v>18163.640887732199</v>
          </cell>
        </row>
        <row r="243">
          <cell r="B243">
            <v>37064</v>
          </cell>
          <cell r="C243">
            <v>9975.1716914979988</v>
          </cell>
          <cell r="D243">
            <v>5381.0590876687183</v>
          </cell>
          <cell r="E243">
            <v>3587.3727251124792</v>
          </cell>
          <cell r="F243">
            <v>18943.603504279199</v>
          </cell>
          <cell r="G243">
            <v>42000</v>
          </cell>
          <cell r="R243">
            <v>18259.6337882074</v>
          </cell>
        </row>
        <row r="244">
          <cell r="B244">
            <v>37065</v>
          </cell>
          <cell r="C244">
            <v>10074.859342255599</v>
          </cell>
          <cell r="D244">
            <v>5476.3211971564788</v>
          </cell>
          <cell r="E244">
            <v>3650.8807981043192</v>
          </cell>
          <cell r="F244">
            <v>19202.061337516399</v>
          </cell>
          <cell r="G244">
            <v>42000</v>
          </cell>
          <cell r="R244">
            <v>18388.077707544599</v>
          </cell>
        </row>
        <row r="245">
          <cell r="B245">
            <v>37066</v>
          </cell>
          <cell r="C245">
            <v>10181.202064763198</v>
          </cell>
          <cell r="D245">
            <v>5567.4773949398386</v>
          </cell>
          <cell r="E245">
            <v>3711.6515966265592</v>
          </cell>
          <cell r="F245">
            <v>19460.3310563296</v>
          </cell>
          <cell r="G245">
            <v>42000</v>
          </cell>
          <cell r="R245">
            <v>18511.241584414598</v>
          </cell>
        </row>
        <row r="246">
          <cell r="B246">
            <v>37067</v>
          </cell>
          <cell r="C246">
            <v>10281.390176916399</v>
          </cell>
          <cell r="D246">
            <v>5641.8205975269584</v>
          </cell>
          <cell r="E246">
            <v>3761.2137316846392</v>
          </cell>
          <cell r="F246">
            <v>19684.424506128002</v>
          </cell>
          <cell r="G246">
            <v>42000</v>
          </cell>
          <cell r="R246">
            <v>18635.645821459399</v>
          </cell>
        </row>
        <row r="247">
          <cell r="B247">
            <v>37068</v>
          </cell>
          <cell r="C247">
            <v>10397.635646187999</v>
          </cell>
          <cell r="D247">
            <v>5729.620541844718</v>
          </cell>
          <cell r="E247">
            <v>3819.7470278964793</v>
          </cell>
          <cell r="F247">
            <v>19947.003215929202</v>
          </cell>
          <cell r="G247">
            <v>42000</v>
          </cell>
          <cell r="R247">
            <v>18734.055265798997</v>
          </cell>
        </row>
        <row r="248">
          <cell r="B248">
            <v>37069</v>
          </cell>
          <cell r="C248">
            <v>10485.241236019199</v>
          </cell>
          <cell r="D248">
            <v>5817.551927254558</v>
          </cell>
          <cell r="E248">
            <v>3878.3679515030394</v>
          </cell>
          <cell r="F248">
            <v>20181.161114776802</v>
          </cell>
          <cell r="G248">
            <v>42000</v>
          </cell>
          <cell r="R248">
            <v>18832.342859247798</v>
          </cell>
        </row>
        <row r="249">
          <cell r="B249">
            <v>37070</v>
          </cell>
          <cell r="C249">
            <v>10570.000229827199</v>
          </cell>
          <cell r="D249">
            <v>5909.2172805271175</v>
          </cell>
          <cell r="E249">
            <v>3939.4781870180796</v>
          </cell>
          <cell r="F249">
            <v>20418.695697372401</v>
          </cell>
          <cell r="G249">
            <v>42000</v>
          </cell>
          <cell r="R249">
            <v>18929.517773279396</v>
          </cell>
        </row>
        <row r="250">
          <cell r="B250">
            <v>37071</v>
          </cell>
          <cell r="C250">
            <v>10662.2022558804</v>
          </cell>
          <cell r="D250">
            <v>5998.9502163782372</v>
          </cell>
          <cell r="E250">
            <v>3999.3001442521595</v>
          </cell>
          <cell r="F250">
            <v>20660.4526165108</v>
          </cell>
          <cell r="G250">
            <v>42000</v>
          </cell>
          <cell r="R250">
            <v>19011.775749872995</v>
          </cell>
        </row>
        <row r="251">
          <cell r="B251">
            <v>37072</v>
          </cell>
          <cell r="C251">
            <v>10776.5772063188</v>
          </cell>
          <cell r="D251">
            <v>6077.9755294691968</v>
          </cell>
          <cell r="E251">
            <v>4051.9836863127994</v>
          </cell>
          <cell r="F251">
            <v>20906.536422100799</v>
          </cell>
          <cell r="G251">
            <v>42000</v>
          </cell>
          <cell r="R251">
            <v>19100.716423545397</v>
          </cell>
        </row>
        <row r="252">
          <cell r="B252">
            <v>37073</v>
          </cell>
          <cell r="C252">
            <v>10888.9254655736</v>
          </cell>
          <cell r="D252">
            <v>6162.746524811997</v>
          </cell>
          <cell r="E252">
            <v>4108.4976832079992</v>
          </cell>
          <cell r="F252">
            <v>21160.169673593598</v>
          </cell>
          <cell r="G252">
            <v>42000</v>
          </cell>
          <cell r="R252">
            <v>19188.571640066995</v>
          </cell>
        </row>
        <row r="253">
          <cell r="B253">
            <v>37074</v>
          </cell>
          <cell r="C253">
            <v>10983.683039178801</v>
          </cell>
          <cell r="D253">
            <v>6249.3381776337574</v>
          </cell>
          <cell r="E253">
            <v>4166.2254517558395</v>
          </cell>
          <cell r="F253">
            <v>21399.246668568398</v>
          </cell>
          <cell r="G253">
            <v>42000</v>
          </cell>
          <cell r="R253">
            <v>19284.831626744195</v>
          </cell>
        </row>
        <row r="254">
          <cell r="B254">
            <v>37075</v>
          </cell>
          <cell r="C254">
            <v>11107.314750750002</v>
          </cell>
          <cell r="D254">
            <v>6336.6171895785574</v>
          </cell>
          <cell r="E254">
            <v>4224.4114597190392</v>
          </cell>
          <cell r="F254">
            <v>21668.343400047597</v>
          </cell>
          <cell r="G254">
            <v>42000</v>
          </cell>
          <cell r="R254">
            <v>19372.725949302196</v>
          </cell>
        </row>
        <row r="255">
          <cell r="B255">
            <v>37076</v>
          </cell>
          <cell r="C255">
            <v>11145.633766543602</v>
          </cell>
          <cell r="D255">
            <v>6455.1141743421576</v>
          </cell>
          <cell r="E255">
            <v>4303.409449561439</v>
          </cell>
          <cell r="F255">
            <v>21904.157390447195</v>
          </cell>
          <cell r="G255">
            <v>42000</v>
          </cell>
          <cell r="R255">
            <v>19475.527137439396</v>
          </cell>
        </row>
        <row r="256">
          <cell r="B256">
            <v>37077</v>
          </cell>
          <cell r="C256">
            <v>11237.544744125602</v>
          </cell>
          <cell r="D256">
            <v>6535.416612921118</v>
          </cell>
          <cell r="E256">
            <v>4356.9444086140793</v>
          </cell>
          <cell r="F256">
            <v>22129.905765660795</v>
          </cell>
          <cell r="G256">
            <v>42000</v>
          </cell>
          <cell r="R256">
            <v>19564.424514228194</v>
          </cell>
        </row>
        <row r="257">
          <cell r="B257">
            <v>37078</v>
          </cell>
          <cell r="C257">
            <v>11328.114059242802</v>
          </cell>
          <cell r="D257">
            <v>6619.5129836594379</v>
          </cell>
          <cell r="E257">
            <v>4413.0086557729592</v>
          </cell>
          <cell r="F257">
            <v>22360.635698675196</v>
          </cell>
          <cell r="G257">
            <v>42000</v>
          </cell>
          <cell r="R257">
            <v>19656.630893358993</v>
          </cell>
        </row>
        <row r="258">
          <cell r="B258">
            <v>37079</v>
          </cell>
          <cell r="C258">
            <v>11392.907837800802</v>
          </cell>
          <cell r="D258">
            <v>6704.5974535070382</v>
          </cell>
          <cell r="E258">
            <v>4469.7316356713591</v>
          </cell>
          <cell r="F258">
            <v>22567.236926979196</v>
          </cell>
          <cell r="G258">
            <v>42000</v>
          </cell>
          <cell r="R258">
            <v>19708.664571012992</v>
          </cell>
        </row>
        <row r="259">
          <cell r="B259">
            <v>37080</v>
          </cell>
          <cell r="C259">
            <v>11455.916282444001</v>
          </cell>
          <cell r="D259">
            <v>6788.5901992718382</v>
          </cell>
          <cell r="E259">
            <v>4525.7267995145594</v>
          </cell>
          <cell r="F259">
            <v>22770.233281230398</v>
          </cell>
          <cell r="G259">
            <v>42000</v>
          </cell>
          <cell r="R259">
            <v>19782.100745589792</v>
          </cell>
        </row>
        <row r="260">
          <cell r="B260">
            <v>37081</v>
          </cell>
          <cell r="C260">
            <v>11517.5120771904</v>
          </cell>
          <cell r="D260">
            <v>6866.0120304815982</v>
          </cell>
          <cell r="E260">
            <v>4577.3413536543994</v>
          </cell>
          <cell r="F260">
            <v>22960.865461326397</v>
          </cell>
          <cell r="G260">
            <v>42000</v>
          </cell>
          <cell r="R260">
            <v>19861.845425096992</v>
          </cell>
        </row>
        <row r="261">
          <cell r="B261">
            <v>37082</v>
          </cell>
          <cell r="C261">
            <v>11568.6869169192</v>
          </cell>
          <cell r="D261">
            <v>6928.8785220604786</v>
          </cell>
          <cell r="E261">
            <v>4619.2523480403197</v>
          </cell>
          <cell r="F261">
            <v>23116.817787019998</v>
          </cell>
          <cell r="G261">
            <v>42000</v>
          </cell>
          <cell r="R261">
            <v>19895.077585146591</v>
          </cell>
        </row>
        <row r="262">
          <cell r="B262">
            <v>37083</v>
          </cell>
          <cell r="C262">
            <v>11625.562047437599</v>
          </cell>
          <cell r="D262">
            <v>7000.3793085717589</v>
          </cell>
          <cell r="E262">
            <v>4666.9195390478399</v>
          </cell>
          <cell r="F262">
            <v>23292.860895057198</v>
          </cell>
          <cell r="G262">
            <v>42000</v>
          </cell>
          <cell r="R262">
            <v>19967.920085062593</v>
          </cell>
        </row>
        <row r="263">
          <cell r="B263">
            <v>37084</v>
          </cell>
          <cell r="C263">
            <v>11694.3914615048</v>
          </cell>
          <cell r="D263">
            <v>7066.0563487831187</v>
          </cell>
          <cell r="E263">
            <v>4710.70423252208</v>
          </cell>
          <cell r="F263">
            <v>23471.152042809998</v>
          </cell>
          <cell r="G263">
            <v>42000</v>
          </cell>
          <cell r="R263">
            <v>20058.100124086592</v>
          </cell>
        </row>
        <row r="264">
          <cell r="B264">
            <v>37085</v>
          </cell>
          <cell r="C264">
            <v>11762.4009707324</v>
          </cell>
          <cell r="D264">
            <v>7152.4913871976787</v>
          </cell>
          <cell r="E264">
            <v>4768.3275914651203</v>
          </cell>
          <cell r="F264">
            <v>23683.219949395196</v>
          </cell>
          <cell r="G264">
            <v>42000</v>
          </cell>
          <cell r="R264">
            <v>20124.897742414993</v>
          </cell>
        </row>
        <row r="265">
          <cell r="B265">
            <v>37086</v>
          </cell>
          <cell r="C265">
            <v>11826.4848749704</v>
          </cell>
          <cell r="D265">
            <v>7236.6262248943185</v>
          </cell>
          <cell r="E265">
            <v>4824.4174832628805</v>
          </cell>
          <cell r="F265">
            <v>23887.528583127594</v>
          </cell>
          <cell r="G265">
            <v>42000</v>
          </cell>
          <cell r="R265">
            <v>20198.177508108194</v>
          </cell>
        </row>
        <row r="266">
          <cell r="B266">
            <v>37087</v>
          </cell>
          <cell r="C266">
            <v>11892.7942352016</v>
          </cell>
          <cell r="D266">
            <v>7322.7002105474385</v>
          </cell>
          <cell r="E266">
            <v>4881.8001403649605</v>
          </cell>
          <cell r="F266">
            <v>24097.294586113996</v>
          </cell>
          <cell r="G266">
            <v>42000</v>
          </cell>
          <cell r="R266">
            <v>20271.876945867793</v>
          </cell>
        </row>
        <row r="267">
          <cell r="B267">
            <v>37088</v>
          </cell>
          <cell r="C267">
            <v>11954.390029947999</v>
          </cell>
          <cell r="D267">
            <v>7408.693863334558</v>
          </cell>
          <cell r="E267">
            <v>4939.1292422230408</v>
          </cell>
          <cell r="F267">
            <v>24302.213135505597</v>
          </cell>
          <cell r="G267">
            <v>42000</v>
          </cell>
          <cell r="R267">
            <v>20325.658383875794</v>
          </cell>
        </row>
        <row r="268">
          <cell r="B268">
            <v>37089</v>
          </cell>
          <cell r="C268">
            <v>12019.073777986399</v>
          </cell>
          <cell r="D268">
            <v>7487.4341809343978</v>
          </cell>
          <cell r="E268">
            <v>4991.6227872896006</v>
          </cell>
          <cell r="F268">
            <v>24498.130746210398</v>
          </cell>
          <cell r="G268">
            <v>42000</v>
          </cell>
          <cell r="R268">
            <v>20413.341789920592</v>
          </cell>
        </row>
        <row r="269">
          <cell r="B269">
            <v>37090</v>
          </cell>
          <cell r="C269">
            <v>12074.735023417599</v>
          </cell>
          <cell r="D269">
            <v>7573.2968962725581</v>
          </cell>
          <cell r="E269">
            <v>5048.8645975150403</v>
          </cell>
          <cell r="F269">
            <v>24696.896517205198</v>
          </cell>
          <cell r="G269">
            <v>42000</v>
          </cell>
          <cell r="R269">
            <v>20505.475268546594</v>
          </cell>
        </row>
        <row r="270">
          <cell r="B270">
            <v>37091</v>
          </cell>
          <cell r="C270">
            <v>12185.809058268</v>
          </cell>
          <cell r="D270">
            <v>7654.801252465918</v>
          </cell>
          <cell r="E270">
            <v>5103.2008349772805</v>
          </cell>
          <cell r="F270">
            <v>24943.811145711199</v>
          </cell>
          <cell r="G270">
            <v>42000</v>
          </cell>
          <cell r="R270">
            <v>20585.879190213793</v>
          </cell>
        </row>
        <row r="271">
          <cell r="B271">
            <v>37092</v>
          </cell>
          <cell r="C271">
            <v>12258.4682442916</v>
          </cell>
          <cell r="D271">
            <v>7736.2881922401575</v>
          </cell>
          <cell r="E271">
            <v>5157.5254614934402</v>
          </cell>
          <cell r="F271">
            <v>25152.281898025198</v>
          </cell>
          <cell r="G271">
            <v>42000</v>
          </cell>
          <cell r="R271">
            <v>20674.979142062191</v>
          </cell>
        </row>
        <row r="272">
          <cell r="B272">
            <v>37093</v>
          </cell>
          <cell r="C272">
            <v>12339.951168112801</v>
          </cell>
          <cell r="D272">
            <v>7823.0399030001572</v>
          </cell>
          <cell r="E272">
            <v>5215.3599353334403</v>
          </cell>
          <cell r="F272">
            <v>25378.351006446399</v>
          </cell>
          <cell r="G272">
            <v>42000</v>
          </cell>
          <cell r="R272">
            <v>20772.383702934192</v>
          </cell>
        </row>
        <row r="273">
          <cell r="B273">
            <v>37094</v>
          </cell>
          <cell r="C273">
            <v>12443.8235279868</v>
          </cell>
          <cell r="D273">
            <v>7907.4533268818368</v>
          </cell>
          <cell r="E273">
            <v>5271.6355512545606</v>
          </cell>
          <cell r="F273">
            <v>25622.9124061232</v>
          </cell>
          <cell r="G273">
            <v>42000</v>
          </cell>
          <cell r="R273">
            <v>20853.175014871391</v>
          </cell>
        </row>
        <row r="274">
          <cell r="B274">
            <v>37095</v>
          </cell>
          <cell r="C274">
            <v>12555.4015736044</v>
          </cell>
          <cell r="D274">
            <v>7994.1027252139165</v>
          </cell>
          <cell r="E274">
            <v>5329.4018168092807</v>
          </cell>
          <cell r="F274">
            <v>25878.9061156276</v>
          </cell>
          <cell r="G274">
            <v>42000</v>
          </cell>
          <cell r="R274">
            <v>20950.437393866592</v>
          </cell>
        </row>
        <row r="275">
          <cell r="B275">
            <v>37096</v>
          </cell>
          <cell r="C275">
            <v>12699.633837941999</v>
          </cell>
          <cell r="D275">
            <v>8079.3691420358364</v>
          </cell>
          <cell r="E275">
            <v>5386.2460946905603</v>
          </cell>
          <cell r="F275">
            <v>26165.249074668402</v>
          </cell>
          <cell r="G275">
            <v>42000</v>
          </cell>
          <cell r="R275">
            <v>21041.561565736192</v>
          </cell>
        </row>
        <row r="276">
          <cell r="B276">
            <v>37097</v>
          </cell>
          <cell r="C276">
            <v>12799.903585642</v>
          </cell>
          <cell r="D276">
            <v>8161.0450131847165</v>
          </cell>
          <cell r="E276">
            <v>5440.6966754564801</v>
          </cell>
          <cell r="F276">
            <v>26401.645274283201</v>
          </cell>
          <cell r="G276">
            <v>42000</v>
          </cell>
          <cell r="R276">
            <v>21131.456585906191</v>
          </cell>
        </row>
        <row r="277">
          <cell r="B277">
            <v>37098</v>
          </cell>
          <cell r="C277">
            <v>12871.111078681199</v>
          </cell>
          <cell r="D277">
            <v>8243.2929440073567</v>
          </cell>
          <cell r="E277">
            <v>5495.5286293382396</v>
          </cell>
          <cell r="F277">
            <v>26609.9326520268</v>
          </cell>
          <cell r="G277">
            <v>42000</v>
          </cell>
          <cell r="R277">
            <v>21210.352110300191</v>
          </cell>
        </row>
        <row r="278">
          <cell r="B278">
            <v>37099</v>
          </cell>
          <cell r="C278">
            <v>12915.141033379199</v>
          </cell>
          <cell r="D278">
            <v>8327.7129200973559</v>
          </cell>
          <cell r="E278">
            <v>5551.8086133982397</v>
          </cell>
          <cell r="F278">
            <v>26794.662566874802</v>
          </cell>
          <cell r="G278">
            <v>42000</v>
          </cell>
          <cell r="R278">
            <v>21273.593197607392</v>
          </cell>
        </row>
        <row r="279">
          <cell r="B279">
            <v>37100</v>
          </cell>
          <cell r="C279">
            <v>12920.9123116008</v>
          </cell>
          <cell r="D279">
            <v>8406.9358800760765</v>
          </cell>
          <cell r="E279">
            <v>5604.6239200507198</v>
          </cell>
          <cell r="F279">
            <v>26932.472111727602</v>
          </cell>
          <cell r="G279">
            <v>42000</v>
          </cell>
          <cell r="R279">
            <v>21365.561136448592</v>
          </cell>
        </row>
        <row r="280">
          <cell r="B280">
            <v>37101</v>
          </cell>
          <cell r="C280">
            <v>12983.739738292399</v>
          </cell>
          <cell r="D280">
            <v>8486.812682972637</v>
          </cell>
          <cell r="E280">
            <v>5657.8751219817595</v>
          </cell>
          <cell r="F280">
            <v>27128.427543246802</v>
          </cell>
          <cell r="G280">
            <v>42000</v>
          </cell>
          <cell r="R280">
            <v>21467.681268347391</v>
          </cell>
        </row>
        <row r="281">
          <cell r="B281">
            <v>37102</v>
          </cell>
          <cell r="C281">
            <v>13037.636946038399</v>
          </cell>
          <cell r="D281">
            <v>8567.5824784967972</v>
          </cell>
          <cell r="E281">
            <v>5711.7216523311999</v>
          </cell>
          <cell r="F281">
            <v>27316.941076866402</v>
          </cell>
          <cell r="G281">
            <v>42000</v>
          </cell>
          <cell r="R281">
            <v>21531.755899890992</v>
          </cell>
        </row>
        <row r="282">
          <cell r="B282">
            <v>37103</v>
          </cell>
          <cell r="C282">
            <v>13165.598890961599</v>
          </cell>
          <cell r="D282">
            <v>8649.1218390427166</v>
          </cell>
          <cell r="E282">
            <v>5766.0812260284802</v>
          </cell>
          <cell r="F282">
            <v>27580.801956032803</v>
          </cell>
          <cell r="G282">
            <v>42000</v>
          </cell>
          <cell r="R282">
            <v>21607.110290315391</v>
          </cell>
        </row>
        <row r="283">
          <cell r="B283">
            <v>37104</v>
          </cell>
          <cell r="C283">
            <v>13257.605701576798</v>
          </cell>
          <cell r="D283">
            <v>8729.8832903143175</v>
          </cell>
          <cell r="E283">
            <v>5819.9221935428804</v>
          </cell>
          <cell r="F283">
            <v>27807.411185434004</v>
          </cell>
          <cell r="G283">
            <v>42000</v>
          </cell>
          <cell r="R283">
            <v>21680.309786798993</v>
          </cell>
        </row>
        <row r="284">
          <cell r="B284">
            <v>37105</v>
          </cell>
          <cell r="C284">
            <v>13320.021401162798</v>
          </cell>
          <cell r="D284">
            <v>8809.5049720101579</v>
          </cell>
          <cell r="E284">
            <v>5873.0033146734404</v>
          </cell>
          <cell r="F284">
            <v>28002.529687846403</v>
          </cell>
          <cell r="G284">
            <v>42000</v>
          </cell>
          <cell r="R284">
            <v>21743.736866173793</v>
          </cell>
        </row>
        <row r="285">
          <cell r="B285">
            <v>37106</v>
          </cell>
          <cell r="C285">
            <v>13385.681226391198</v>
          </cell>
          <cell r="D285">
            <v>8881.7972949302384</v>
          </cell>
          <cell r="E285">
            <v>5921.1981966201602</v>
          </cell>
          <cell r="F285">
            <v>28188.676717941602</v>
          </cell>
          <cell r="G285">
            <v>42000</v>
          </cell>
          <cell r="R285">
            <v>21814.436175764993</v>
          </cell>
        </row>
        <row r="286">
          <cell r="B286">
            <v>37107</v>
          </cell>
          <cell r="C286">
            <v>13462.535769645998</v>
          </cell>
          <cell r="D286">
            <v>8960.6519179377592</v>
          </cell>
          <cell r="E286">
            <v>5973.7679452918401</v>
          </cell>
          <cell r="F286">
            <v>28396.955632875601</v>
          </cell>
          <cell r="G286">
            <v>42000</v>
          </cell>
          <cell r="R286">
            <v>21873.881717776192</v>
          </cell>
        </row>
        <row r="287">
          <cell r="B287">
            <v>37108</v>
          </cell>
          <cell r="G287">
            <v>42000</v>
          </cell>
          <cell r="R287">
            <v>21925.379937730191</v>
          </cell>
        </row>
        <row r="288">
          <cell r="B288">
            <v>37109</v>
          </cell>
          <cell r="G288">
            <v>42000</v>
          </cell>
          <cell r="R288">
            <v>21986.207675257792</v>
          </cell>
        </row>
        <row r="289">
          <cell r="B289">
            <v>37110</v>
          </cell>
          <cell r="G289">
            <v>42000</v>
          </cell>
          <cell r="R289">
            <v>22044.223034339393</v>
          </cell>
        </row>
        <row r="290">
          <cell r="B290">
            <v>37111</v>
          </cell>
          <cell r="G290">
            <v>42000</v>
          </cell>
          <cell r="R290">
            <v>22118.633717297795</v>
          </cell>
        </row>
        <row r="291">
          <cell r="B291">
            <v>37112</v>
          </cell>
          <cell r="G291">
            <v>42000</v>
          </cell>
          <cell r="R291">
            <v>22180.032617795794</v>
          </cell>
        </row>
        <row r="292">
          <cell r="B292">
            <v>37113</v>
          </cell>
          <cell r="G292">
            <v>42000</v>
          </cell>
          <cell r="R292">
            <v>22237.231972486195</v>
          </cell>
        </row>
        <row r="293">
          <cell r="B293">
            <v>37114</v>
          </cell>
          <cell r="G293">
            <v>42000</v>
          </cell>
          <cell r="R293">
            <v>22292.205657358194</v>
          </cell>
        </row>
        <row r="294">
          <cell r="B294">
            <v>37115</v>
          </cell>
          <cell r="G294">
            <v>42000</v>
          </cell>
          <cell r="R294">
            <v>22346.599302424594</v>
          </cell>
        </row>
        <row r="295">
          <cell r="B295">
            <v>37116</v>
          </cell>
          <cell r="G295">
            <v>42000</v>
          </cell>
          <cell r="R295">
            <v>22399.215063396194</v>
          </cell>
        </row>
        <row r="296">
          <cell r="B296">
            <v>37117</v>
          </cell>
          <cell r="G296">
            <v>42000</v>
          </cell>
          <cell r="R296">
            <v>22453.103912155795</v>
          </cell>
        </row>
        <row r="297">
          <cell r="B297">
            <v>37118</v>
          </cell>
          <cell r="G297">
            <v>42000</v>
          </cell>
          <cell r="R297">
            <v>22506.452892411835</v>
          </cell>
        </row>
        <row r="298">
          <cell r="B298">
            <v>37119</v>
          </cell>
          <cell r="G298">
            <v>42000</v>
          </cell>
          <cell r="R298">
            <v>22558.738555012234</v>
          </cell>
        </row>
        <row r="299">
          <cell r="B299">
            <v>37120</v>
          </cell>
          <cell r="G299">
            <v>42000</v>
          </cell>
          <cell r="R299">
            <v>22610.948114271436</v>
          </cell>
        </row>
        <row r="300">
          <cell r="B300">
            <v>37121</v>
          </cell>
          <cell r="G300">
            <v>42000</v>
          </cell>
          <cell r="R300">
            <v>22657.523830519836</v>
          </cell>
        </row>
        <row r="301">
          <cell r="B301">
            <v>37122</v>
          </cell>
          <cell r="G301">
            <v>42000</v>
          </cell>
          <cell r="R301">
            <v>22703.907457593035</v>
          </cell>
        </row>
        <row r="302">
          <cell r="B302">
            <v>37123</v>
          </cell>
          <cell r="G302">
            <v>42000</v>
          </cell>
          <cell r="R302">
            <v>22751.080039984634</v>
          </cell>
        </row>
        <row r="303">
          <cell r="B303">
            <v>37124</v>
          </cell>
          <cell r="G303">
            <v>42000</v>
          </cell>
          <cell r="R303">
            <v>22798.268312097432</v>
          </cell>
        </row>
        <row r="304">
          <cell r="B304">
            <v>37125</v>
          </cell>
          <cell r="G304">
            <v>42000</v>
          </cell>
          <cell r="R304">
            <v>22851.720660182233</v>
          </cell>
        </row>
        <row r="305">
          <cell r="B305">
            <v>37126</v>
          </cell>
          <cell r="G305">
            <v>42000</v>
          </cell>
          <cell r="R305">
            <v>22899.935553717434</v>
          </cell>
        </row>
        <row r="306">
          <cell r="B306">
            <v>37127</v>
          </cell>
          <cell r="G306">
            <v>42000</v>
          </cell>
          <cell r="R306">
            <v>22946.831717316236</v>
          </cell>
        </row>
        <row r="307">
          <cell r="B307">
            <v>37128</v>
          </cell>
          <cell r="G307">
            <v>42000</v>
          </cell>
          <cell r="R307">
            <v>22996.474743456634</v>
          </cell>
        </row>
        <row r="308">
          <cell r="B308">
            <v>37129</v>
          </cell>
          <cell r="G308">
            <v>42000</v>
          </cell>
          <cell r="R308">
            <v>23044.287356165034</v>
          </cell>
        </row>
        <row r="309">
          <cell r="B309">
            <v>37130</v>
          </cell>
          <cell r="G309">
            <v>42000</v>
          </cell>
          <cell r="R309">
            <v>23083.722877912234</v>
          </cell>
        </row>
        <row r="310">
          <cell r="B310">
            <v>37131</v>
          </cell>
          <cell r="G310">
            <v>42000</v>
          </cell>
          <cell r="R310">
            <v>23145.384706411834</v>
          </cell>
        </row>
        <row r="311">
          <cell r="B311">
            <v>37132</v>
          </cell>
          <cell r="G311">
            <v>42000</v>
          </cell>
          <cell r="R311">
            <v>23220.130364846635</v>
          </cell>
        </row>
        <row r="312">
          <cell r="B312">
            <v>37133</v>
          </cell>
          <cell r="G312">
            <v>42000</v>
          </cell>
          <cell r="R312">
            <v>23309.453060451036</v>
          </cell>
        </row>
        <row r="313">
          <cell r="B313">
            <v>37134</v>
          </cell>
          <cell r="G313">
            <v>42000</v>
          </cell>
          <cell r="R313">
            <v>23279.908370297435</v>
          </cell>
        </row>
        <row r="314">
          <cell r="B314">
            <v>37135</v>
          </cell>
          <cell r="G314">
            <v>42000</v>
          </cell>
          <cell r="R314">
            <v>23253.433688648234</v>
          </cell>
        </row>
        <row r="315">
          <cell r="B315">
            <v>37136</v>
          </cell>
          <cell r="G315">
            <v>42000</v>
          </cell>
          <cell r="R315">
            <v>23300.287673813433</v>
          </cell>
        </row>
        <row r="316">
          <cell r="B316">
            <v>37137</v>
          </cell>
          <cell r="G316">
            <v>42000</v>
          </cell>
          <cell r="R316">
            <v>23370.363637632232</v>
          </cell>
        </row>
        <row r="317">
          <cell r="B317">
            <v>37138</v>
          </cell>
          <cell r="G317">
            <v>42000</v>
          </cell>
          <cell r="R317">
            <v>23408.307423942631</v>
          </cell>
        </row>
        <row r="318">
          <cell r="B318">
            <v>37139</v>
          </cell>
          <cell r="G318">
            <v>42000</v>
          </cell>
          <cell r="R318">
            <v>23436.59527411903</v>
          </cell>
        </row>
        <row r="319">
          <cell r="B319">
            <v>37140</v>
          </cell>
          <cell r="G319">
            <v>42000</v>
          </cell>
          <cell r="R319">
            <v>23452.466693035429</v>
          </cell>
        </row>
        <row r="320">
          <cell r="B320">
            <v>37141</v>
          </cell>
          <cell r="G320">
            <v>42000</v>
          </cell>
          <cell r="R320">
            <v>23494.457123129829</v>
          </cell>
        </row>
        <row r="321">
          <cell r="B321">
            <v>37142</v>
          </cell>
          <cell r="G321">
            <v>42000</v>
          </cell>
          <cell r="R321">
            <v>23528.33495226063</v>
          </cell>
        </row>
        <row r="322">
          <cell r="B322">
            <v>37143</v>
          </cell>
          <cell r="G322">
            <v>42000</v>
          </cell>
          <cell r="R322">
            <v>23518.617324097031</v>
          </cell>
        </row>
        <row r="323">
          <cell r="B323">
            <v>37144</v>
          </cell>
          <cell r="G323">
            <v>42000</v>
          </cell>
          <cell r="R323">
            <v>23516.529784830633</v>
          </cell>
        </row>
        <row r="324">
          <cell r="B324">
            <v>37145</v>
          </cell>
          <cell r="G324">
            <v>42000</v>
          </cell>
          <cell r="R324">
            <v>23539.165054856632</v>
          </cell>
        </row>
        <row r="325">
          <cell r="B325">
            <v>37146</v>
          </cell>
          <cell r="G325">
            <v>42000</v>
          </cell>
          <cell r="R325">
            <v>23562.321938443831</v>
          </cell>
        </row>
        <row r="326">
          <cell r="B326">
            <v>37147</v>
          </cell>
          <cell r="G326">
            <v>42000</v>
          </cell>
          <cell r="R326">
            <v>23558.04145470143</v>
          </cell>
        </row>
        <row r="327">
          <cell r="B327">
            <v>37148</v>
          </cell>
          <cell r="G327">
            <v>42000</v>
          </cell>
          <cell r="R327">
            <v>23563.25916820503</v>
          </cell>
        </row>
        <row r="328">
          <cell r="B328">
            <v>37149</v>
          </cell>
          <cell r="G328">
            <v>42000</v>
          </cell>
          <cell r="R328">
            <v>23498.356200803431</v>
          </cell>
        </row>
        <row r="329">
          <cell r="B329">
            <v>37150</v>
          </cell>
          <cell r="G329">
            <v>42000</v>
          </cell>
          <cell r="R329">
            <v>23463.023608561831</v>
          </cell>
        </row>
        <row r="330">
          <cell r="B330">
            <v>37151</v>
          </cell>
          <cell r="G330">
            <v>42000</v>
          </cell>
          <cell r="R330">
            <v>23366.184023354232</v>
          </cell>
        </row>
        <row r="331">
          <cell r="B331">
            <v>37152</v>
          </cell>
          <cell r="G331">
            <v>42000</v>
          </cell>
          <cell r="R331">
            <v>23307.555208325033</v>
          </cell>
        </row>
        <row r="332">
          <cell r="B332">
            <v>37153</v>
          </cell>
          <cell r="G332">
            <v>42000</v>
          </cell>
          <cell r="R332">
            <v>23236.330321775433</v>
          </cell>
        </row>
        <row r="333">
          <cell r="B333">
            <v>37154</v>
          </cell>
          <cell r="G333">
            <v>42000</v>
          </cell>
          <cell r="R333">
            <v>23244.106283714234</v>
          </cell>
        </row>
        <row r="334">
          <cell r="B334">
            <v>37155</v>
          </cell>
          <cell r="G334">
            <v>42000</v>
          </cell>
          <cell r="R334">
            <v>23315.746579451035</v>
          </cell>
        </row>
        <row r="335">
          <cell r="B335">
            <v>37156</v>
          </cell>
          <cell r="G335">
            <v>42000</v>
          </cell>
          <cell r="R335">
            <v>23398.280038421435</v>
          </cell>
        </row>
        <row r="336">
          <cell r="B336">
            <v>37157</v>
          </cell>
          <cell r="G336">
            <v>42000</v>
          </cell>
          <cell r="R336">
            <v>23431.539279799836</v>
          </cell>
        </row>
        <row r="337">
          <cell r="B337">
            <v>37158</v>
          </cell>
          <cell r="G337">
            <v>42000</v>
          </cell>
          <cell r="R337">
            <v>23456.341498459435</v>
          </cell>
        </row>
        <row r="338">
          <cell r="B338">
            <v>37159</v>
          </cell>
          <cell r="G338">
            <v>42000</v>
          </cell>
          <cell r="R338">
            <v>23443.957729593036</v>
          </cell>
        </row>
        <row r="339">
          <cell r="B339">
            <v>37160</v>
          </cell>
          <cell r="G339">
            <v>42000</v>
          </cell>
          <cell r="R339">
            <v>23435.719923966637</v>
          </cell>
        </row>
        <row r="340">
          <cell r="B340">
            <v>37161</v>
          </cell>
          <cell r="G340">
            <v>42000</v>
          </cell>
          <cell r="R340">
            <v>23421.820359601836</v>
          </cell>
        </row>
        <row r="341">
          <cell r="B341">
            <v>37162</v>
          </cell>
          <cell r="G341">
            <v>42000</v>
          </cell>
          <cell r="R341">
            <v>23370.847669553037</v>
          </cell>
        </row>
        <row r="342">
          <cell r="B342">
            <v>37163</v>
          </cell>
          <cell r="G342">
            <v>42000</v>
          </cell>
          <cell r="R342">
            <v>23331.176408399439</v>
          </cell>
        </row>
        <row r="343">
          <cell r="B343">
            <v>37164</v>
          </cell>
          <cell r="G343">
            <v>42000</v>
          </cell>
          <cell r="R343">
            <v>23296.80492848824</v>
          </cell>
        </row>
        <row r="344">
          <cell r="B344">
            <v>37165</v>
          </cell>
          <cell r="G344">
            <v>42000</v>
          </cell>
          <cell r="R344">
            <v>23238.86732721304</v>
          </cell>
        </row>
        <row r="345">
          <cell r="B345">
            <v>37166</v>
          </cell>
          <cell r="G345">
            <v>42000</v>
          </cell>
          <cell r="R345">
            <v>23244.763330852242</v>
          </cell>
        </row>
        <row r="346">
          <cell r="B346">
            <v>37167</v>
          </cell>
          <cell r="G346">
            <v>42000</v>
          </cell>
          <cell r="R346">
            <v>23209.814709948241</v>
          </cell>
        </row>
        <row r="347">
          <cell r="B347">
            <v>37168</v>
          </cell>
          <cell r="G347">
            <v>42000</v>
          </cell>
          <cell r="R347">
            <v>23230.95615333864</v>
          </cell>
        </row>
        <row r="348">
          <cell r="B348">
            <v>37169</v>
          </cell>
          <cell r="G348">
            <v>42000</v>
          </cell>
          <cell r="R348">
            <v>23162.260660809839</v>
          </cell>
        </row>
        <row r="349">
          <cell r="B349">
            <v>37170</v>
          </cell>
          <cell r="G349">
            <v>42000</v>
          </cell>
          <cell r="R349">
            <v>23194.672729909038</v>
          </cell>
        </row>
        <row r="350">
          <cell r="B350">
            <v>37171</v>
          </cell>
          <cell r="G350">
            <v>42000</v>
          </cell>
          <cell r="R350">
            <v>23178.152304559037</v>
          </cell>
        </row>
        <row r="351">
          <cell r="B351">
            <v>37172</v>
          </cell>
          <cell r="G351">
            <v>42000</v>
          </cell>
          <cell r="R351">
            <v>23085.191331751037</v>
          </cell>
        </row>
        <row r="352">
          <cell r="B352">
            <v>37173</v>
          </cell>
          <cell r="G352">
            <v>42000</v>
          </cell>
          <cell r="R352">
            <v>22997.227304712236</v>
          </cell>
        </row>
        <row r="353">
          <cell r="B353">
            <v>37174</v>
          </cell>
          <cell r="G353">
            <v>42000</v>
          </cell>
          <cell r="R353">
            <v>22959.270090559436</v>
          </cell>
        </row>
        <row r="354">
          <cell r="B354">
            <v>37175</v>
          </cell>
          <cell r="G354">
            <v>42000</v>
          </cell>
          <cell r="R354">
            <v>22963.666753523834</v>
          </cell>
        </row>
        <row r="355">
          <cell r="B355">
            <v>37176</v>
          </cell>
          <cell r="G355">
            <v>42000</v>
          </cell>
          <cell r="R355">
            <v>22904.185020184636</v>
          </cell>
        </row>
        <row r="356">
          <cell r="B356">
            <v>37177</v>
          </cell>
          <cell r="G356">
            <v>42000</v>
          </cell>
          <cell r="R356">
            <v>22839.879765143836</v>
          </cell>
        </row>
        <row r="357">
          <cell r="B357">
            <v>37178</v>
          </cell>
          <cell r="G357">
            <v>42000</v>
          </cell>
          <cell r="R357">
            <v>22788.951384968237</v>
          </cell>
        </row>
        <row r="358">
          <cell r="B358">
            <v>37179</v>
          </cell>
          <cell r="G358">
            <v>42000</v>
          </cell>
          <cell r="R358">
            <v>22689.949455999838</v>
          </cell>
        </row>
        <row r="359">
          <cell r="B359">
            <v>37180</v>
          </cell>
          <cell r="G359">
            <v>42000</v>
          </cell>
          <cell r="R359">
            <v>22603.699773173037</v>
          </cell>
        </row>
        <row r="360">
          <cell r="B360">
            <v>37181</v>
          </cell>
          <cell r="G360">
            <v>42000</v>
          </cell>
          <cell r="R360">
            <v>22490.179052882639</v>
          </cell>
        </row>
        <row r="361">
          <cell r="B361">
            <v>37182</v>
          </cell>
          <cell r="G361">
            <v>42000</v>
          </cell>
          <cell r="R361">
            <v>22375.697373409039</v>
          </cell>
        </row>
        <row r="362">
          <cell r="B362">
            <v>37183</v>
          </cell>
          <cell r="G362">
            <v>42000</v>
          </cell>
          <cell r="R362">
            <v>22293.139962108238</v>
          </cell>
        </row>
        <row r="363">
          <cell r="B363">
            <v>37184</v>
          </cell>
          <cell r="G363">
            <v>42000</v>
          </cell>
          <cell r="R363">
            <v>22197.690094269037</v>
          </cell>
        </row>
        <row r="364">
          <cell r="B364">
            <v>37185</v>
          </cell>
          <cell r="G364">
            <v>42000</v>
          </cell>
          <cell r="R364">
            <v>22148.175338376237</v>
          </cell>
        </row>
        <row r="365">
          <cell r="B365">
            <v>37186</v>
          </cell>
          <cell r="G365">
            <v>42000</v>
          </cell>
          <cell r="R365">
            <v>22072.433069353436</v>
          </cell>
        </row>
        <row r="366">
          <cell r="B366">
            <v>37187</v>
          </cell>
          <cell r="G366">
            <v>42000</v>
          </cell>
          <cell r="R366">
            <v>21929.001950007834</v>
          </cell>
        </row>
        <row r="367">
          <cell r="B367">
            <v>37188</v>
          </cell>
          <cell r="G367">
            <v>42000</v>
          </cell>
          <cell r="R367">
            <v>21825.117717475034</v>
          </cell>
        </row>
        <row r="368">
          <cell r="B368">
            <v>37189</v>
          </cell>
          <cell r="G368">
            <v>42000</v>
          </cell>
          <cell r="R368">
            <v>21651.225314802236</v>
          </cell>
        </row>
        <row r="369">
          <cell r="B369">
            <v>37190</v>
          </cell>
          <cell r="G369">
            <v>42000</v>
          </cell>
          <cell r="R369">
            <v>21513.625464189434</v>
          </cell>
        </row>
        <row r="370">
          <cell r="B370">
            <v>37191</v>
          </cell>
          <cell r="G370">
            <v>42000</v>
          </cell>
          <cell r="R370">
            <v>21387.498454185035</v>
          </cell>
        </row>
        <row r="371">
          <cell r="B371">
            <v>37192</v>
          </cell>
          <cell r="G371">
            <v>42000</v>
          </cell>
          <cell r="R371">
            <v>21259.798001165036</v>
          </cell>
        </row>
        <row r="372">
          <cell r="B372">
            <v>37193</v>
          </cell>
          <cell r="G372">
            <v>42000</v>
          </cell>
          <cell r="R372">
            <v>21202.930160507036</v>
          </cell>
        </row>
        <row r="373">
          <cell r="B373">
            <v>37194</v>
          </cell>
          <cell r="G373">
            <v>42000</v>
          </cell>
          <cell r="R373">
            <v>20959.836582540236</v>
          </cell>
        </row>
        <row r="374">
          <cell r="B374">
            <v>37195</v>
          </cell>
          <cell r="G374">
            <v>42000</v>
          </cell>
          <cell r="R374">
            <v>20546.359805150638</v>
          </cell>
        </row>
      </sheetData>
      <sheetData sheetId="18"/>
      <sheetData sheetId="19"/>
      <sheetData sheetId="20">
        <row r="5">
          <cell r="I5" t="str">
            <v>AECO</v>
          </cell>
          <cell r="J5">
            <v>93</v>
          </cell>
          <cell r="K5">
            <v>62.178334490422408</v>
          </cell>
          <cell r="M5">
            <v>71.520738138062768</v>
          </cell>
        </row>
        <row r="6">
          <cell r="J6">
            <v>50</v>
          </cell>
          <cell r="K6">
            <v>35.399111052115998</v>
          </cell>
          <cell r="M6">
            <v>30.025942191783194</v>
          </cell>
        </row>
        <row r="7">
          <cell r="J7">
            <v>65</v>
          </cell>
          <cell r="K7">
            <v>50.841121495327187</v>
          </cell>
          <cell r="M7">
            <v>53.859639679272384</v>
          </cell>
        </row>
        <row r="8">
          <cell r="J8">
            <v>45</v>
          </cell>
          <cell r="K8">
            <v>39.854980638701129</v>
          </cell>
          <cell r="M8">
            <v>46.700309354575943</v>
          </cell>
        </row>
        <row r="9">
          <cell r="J9">
            <v>253</v>
          </cell>
          <cell r="K9">
            <v>188.27354767656675</v>
          </cell>
          <cell r="M9">
            <v>202.10662936369431</v>
          </cell>
        </row>
        <row r="10">
          <cell r="I10" t="str">
            <v>Trans Gas</v>
          </cell>
          <cell r="J10">
            <v>35</v>
          </cell>
          <cell r="K10">
            <v>20.992000000000001</v>
          </cell>
          <cell r="M10">
            <v>21.100000000000257</v>
          </cell>
        </row>
        <row r="11">
          <cell r="I11" t="str">
            <v>Aitken Creek</v>
          </cell>
          <cell r="J11">
            <v>48</v>
          </cell>
          <cell r="K11">
            <v>0</v>
          </cell>
          <cell r="M11">
            <v>37.157299999690004</v>
          </cell>
        </row>
      </sheetData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  <sheetName val="CGA"/>
      <sheetName val="Storage Backup"/>
    </sheetNames>
    <sheetDataSet>
      <sheetData sheetId="0">
        <row r="330">
          <cell r="A330">
            <v>36896</v>
          </cell>
          <cell r="B330">
            <v>36896</v>
          </cell>
          <cell r="C330">
            <v>3917000</v>
          </cell>
          <cell r="D330">
            <v>3756000</v>
          </cell>
          <cell r="E330">
            <v>7673000</v>
          </cell>
          <cell r="F330">
            <v>138257</v>
          </cell>
          <cell r="G330">
            <v>132577</v>
          </cell>
        </row>
        <row r="331">
          <cell r="A331">
            <v>36903</v>
          </cell>
          <cell r="B331">
            <v>36903</v>
          </cell>
          <cell r="C331">
            <v>3537000</v>
          </cell>
          <cell r="D331">
            <v>3433000</v>
          </cell>
          <cell r="E331">
            <v>6970000</v>
          </cell>
          <cell r="F331">
            <v>124864</v>
          </cell>
          <cell r="G331">
            <v>121193</v>
          </cell>
        </row>
        <row r="332">
          <cell r="A332">
            <v>36910</v>
          </cell>
          <cell r="B332">
            <v>36910</v>
          </cell>
          <cell r="C332">
            <v>3202000</v>
          </cell>
          <cell r="D332">
            <v>3124000</v>
          </cell>
          <cell r="E332">
            <v>6326000</v>
          </cell>
          <cell r="F332">
            <v>113038</v>
          </cell>
          <cell r="G332">
            <v>110294</v>
          </cell>
        </row>
        <row r="333">
          <cell r="A333">
            <v>36917</v>
          </cell>
          <cell r="B333">
            <v>36917</v>
          </cell>
          <cell r="C333">
            <v>2785000</v>
          </cell>
          <cell r="D333">
            <v>2822000</v>
          </cell>
          <cell r="E333">
            <v>5607000</v>
          </cell>
          <cell r="F333">
            <v>98325</v>
          </cell>
          <cell r="G333">
            <v>99632</v>
          </cell>
        </row>
        <row r="334">
          <cell r="A334">
            <v>36924</v>
          </cell>
          <cell r="B334">
            <v>36924</v>
          </cell>
          <cell r="C334">
            <v>2491000</v>
          </cell>
          <cell r="D334">
            <v>2738000</v>
          </cell>
          <cell r="E334">
            <v>5229000</v>
          </cell>
          <cell r="F334">
            <v>87935</v>
          </cell>
          <cell r="G334">
            <v>96663</v>
          </cell>
        </row>
        <row r="335">
          <cell r="A335">
            <v>36931</v>
          </cell>
          <cell r="B335">
            <v>36931</v>
          </cell>
          <cell r="C335">
            <v>2266000</v>
          </cell>
          <cell r="D335">
            <v>2531000</v>
          </cell>
          <cell r="E335">
            <v>4797000</v>
          </cell>
          <cell r="F335">
            <v>80008</v>
          </cell>
          <cell r="G335">
            <v>89329</v>
          </cell>
        </row>
        <row r="336">
          <cell r="A336">
            <v>36938</v>
          </cell>
          <cell r="B336">
            <v>36938</v>
          </cell>
          <cell r="C336">
            <v>1980000</v>
          </cell>
          <cell r="D336">
            <v>2179000</v>
          </cell>
          <cell r="E336">
            <v>4159000</v>
          </cell>
          <cell r="F336">
            <v>69901</v>
          </cell>
          <cell r="G336">
            <v>76937</v>
          </cell>
        </row>
        <row r="337">
          <cell r="A337">
            <v>36945</v>
          </cell>
          <cell r="B337">
            <v>36945</v>
          </cell>
          <cell r="C337">
            <v>1608000</v>
          </cell>
          <cell r="D337">
            <v>1865000</v>
          </cell>
          <cell r="E337">
            <v>3473000</v>
          </cell>
          <cell r="F337">
            <v>56779</v>
          </cell>
          <cell r="G337">
            <v>65834</v>
          </cell>
        </row>
        <row r="338">
          <cell r="A338">
            <v>36952</v>
          </cell>
          <cell r="B338">
            <v>36952</v>
          </cell>
          <cell r="C338">
            <v>1288000</v>
          </cell>
          <cell r="D338">
            <v>1605000</v>
          </cell>
          <cell r="E338">
            <v>2893000</v>
          </cell>
          <cell r="F338">
            <v>45472</v>
          </cell>
          <cell r="G338">
            <v>56659</v>
          </cell>
        </row>
        <row r="339">
          <cell r="A339">
            <v>36959</v>
          </cell>
          <cell r="B339">
            <v>36959</v>
          </cell>
          <cell r="C339">
            <v>1059000</v>
          </cell>
          <cell r="D339">
            <v>1490000</v>
          </cell>
          <cell r="E339">
            <v>2549000</v>
          </cell>
          <cell r="F339">
            <v>37374</v>
          </cell>
          <cell r="G339">
            <v>52602</v>
          </cell>
        </row>
        <row r="340">
          <cell r="A340">
            <v>36966</v>
          </cell>
          <cell r="B340">
            <v>36966</v>
          </cell>
          <cell r="C340">
            <v>933000</v>
          </cell>
          <cell r="D340">
            <v>1443000</v>
          </cell>
          <cell r="E340">
            <v>2376000</v>
          </cell>
          <cell r="F340">
            <v>32922</v>
          </cell>
          <cell r="G340">
            <v>50953</v>
          </cell>
        </row>
        <row r="341">
          <cell r="A341">
            <v>36973</v>
          </cell>
          <cell r="B341">
            <v>36973</v>
          </cell>
          <cell r="C341">
            <v>863000</v>
          </cell>
          <cell r="D341">
            <v>1403000</v>
          </cell>
          <cell r="E341">
            <v>2266000</v>
          </cell>
          <cell r="F341">
            <v>30469</v>
          </cell>
          <cell r="G341">
            <v>49529</v>
          </cell>
        </row>
        <row r="342">
          <cell r="A342">
            <v>36980</v>
          </cell>
          <cell r="B342">
            <v>36980</v>
          </cell>
          <cell r="C342">
            <v>744000</v>
          </cell>
          <cell r="D342">
            <v>1362000</v>
          </cell>
          <cell r="E342">
            <v>2106000</v>
          </cell>
          <cell r="F342">
            <v>26272</v>
          </cell>
          <cell r="G342">
            <v>48086</v>
          </cell>
        </row>
        <row r="343">
          <cell r="A343">
            <v>36987</v>
          </cell>
          <cell r="B343">
            <v>36987</v>
          </cell>
          <cell r="C343">
            <v>762000</v>
          </cell>
          <cell r="D343">
            <v>1458000</v>
          </cell>
          <cell r="E343">
            <v>2220000</v>
          </cell>
          <cell r="F343">
            <v>26901</v>
          </cell>
          <cell r="G343">
            <v>51483</v>
          </cell>
        </row>
        <row r="344">
          <cell r="A344">
            <v>36994</v>
          </cell>
          <cell r="B344">
            <v>36994</v>
          </cell>
          <cell r="C344">
            <v>912000</v>
          </cell>
          <cell r="D344">
            <v>1524000</v>
          </cell>
          <cell r="E344">
            <v>2436000</v>
          </cell>
          <cell r="F344">
            <v>32200</v>
          </cell>
          <cell r="G344">
            <v>53797</v>
          </cell>
        </row>
        <row r="345">
          <cell r="A345">
            <v>37001</v>
          </cell>
          <cell r="B345">
            <v>37001</v>
          </cell>
          <cell r="C345">
            <v>1118000</v>
          </cell>
          <cell r="D345">
            <v>1705000</v>
          </cell>
          <cell r="E345">
            <v>2823000</v>
          </cell>
          <cell r="F345">
            <v>39467</v>
          </cell>
          <cell r="G345">
            <v>60188</v>
          </cell>
        </row>
        <row r="346">
          <cell r="A346">
            <v>37008</v>
          </cell>
          <cell r="B346">
            <v>37008</v>
          </cell>
          <cell r="C346">
            <v>1402000</v>
          </cell>
          <cell r="D346">
            <v>1871000</v>
          </cell>
          <cell r="E346">
            <v>3273000</v>
          </cell>
          <cell r="F346">
            <v>49497</v>
          </cell>
          <cell r="G346">
            <v>66060</v>
          </cell>
        </row>
        <row r="347">
          <cell r="A347">
            <v>37015</v>
          </cell>
          <cell r="B347">
            <v>37015</v>
          </cell>
          <cell r="C347">
            <v>1750000</v>
          </cell>
          <cell r="D347">
            <v>2169000</v>
          </cell>
          <cell r="E347">
            <v>3919000</v>
          </cell>
          <cell r="F347">
            <v>61775</v>
          </cell>
          <cell r="G347">
            <v>76551</v>
          </cell>
        </row>
        <row r="348">
          <cell r="A348">
            <v>37022</v>
          </cell>
          <cell r="B348">
            <v>37022</v>
          </cell>
          <cell r="C348">
            <v>2104000</v>
          </cell>
          <cell r="D348">
            <v>2388000</v>
          </cell>
          <cell r="E348">
            <v>4492000</v>
          </cell>
          <cell r="F348">
            <v>74275</v>
          </cell>
          <cell r="G348">
            <v>84311</v>
          </cell>
        </row>
        <row r="349">
          <cell r="A349">
            <v>37029</v>
          </cell>
          <cell r="B349">
            <v>37029</v>
          </cell>
          <cell r="C349">
            <v>2469000</v>
          </cell>
          <cell r="D349">
            <v>2480000</v>
          </cell>
          <cell r="E349">
            <v>4949000</v>
          </cell>
          <cell r="F349">
            <v>87144</v>
          </cell>
          <cell r="G349">
            <v>87529</v>
          </cell>
        </row>
        <row r="350">
          <cell r="A350">
            <v>37036</v>
          </cell>
          <cell r="B350">
            <v>37036</v>
          </cell>
          <cell r="C350">
            <v>2838000</v>
          </cell>
          <cell r="D350">
            <v>2729000</v>
          </cell>
          <cell r="E350">
            <v>5567000</v>
          </cell>
          <cell r="F350">
            <v>100200</v>
          </cell>
          <cell r="G350">
            <v>96340</v>
          </cell>
        </row>
        <row r="351">
          <cell r="A351">
            <v>37043</v>
          </cell>
          <cell r="B351">
            <v>37043</v>
          </cell>
          <cell r="C351">
            <v>3193000</v>
          </cell>
          <cell r="D351">
            <v>3070000</v>
          </cell>
          <cell r="E351">
            <v>6263000</v>
          </cell>
          <cell r="F351">
            <v>112709</v>
          </cell>
          <cell r="G351">
            <v>108368</v>
          </cell>
        </row>
        <row r="352">
          <cell r="A352">
            <v>37050</v>
          </cell>
          <cell r="B352">
            <v>37050</v>
          </cell>
          <cell r="C352">
            <v>3526000</v>
          </cell>
          <cell r="D352">
            <v>3355000</v>
          </cell>
          <cell r="E352">
            <v>6881000</v>
          </cell>
          <cell r="F352">
            <v>124467</v>
          </cell>
          <cell r="G352">
            <v>118442</v>
          </cell>
        </row>
        <row r="353">
          <cell r="A353">
            <v>37057</v>
          </cell>
          <cell r="B353">
            <v>37057</v>
          </cell>
          <cell r="C353">
            <v>3836000</v>
          </cell>
          <cell r="D353">
            <v>3469000</v>
          </cell>
          <cell r="E353">
            <v>7305000</v>
          </cell>
          <cell r="F353">
            <v>135411</v>
          </cell>
          <cell r="G353">
            <v>123409</v>
          </cell>
        </row>
        <row r="354">
          <cell r="A354">
            <v>37064</v>
          </cell>
          <cell r="B354">
            <v>37064</v>
          </cell>
          <cell r="C354">
            <v>4056000</v>
          </cell>
          <cell r="D354">
            <v>3678000</v>
          </cell>
          <cell r="E354">
            <v>7734000</v>
          </cell>
          <cell r="F354">
            <v>143174</v>
          </cell>
          <cell r="G354">
            <v>129820</v>
          </cell>
        </row>
        <row r="355">
          <cell r="A355">
            <v>37071</v>
          </cell>
          <cell r="B355">
            <v>37071</v>
          </cell>
          <cell r="C355">
            <v>4279000</v>
          </cell>
          <cell r="D355">
            <v>3876000</v>
          </cell>
          <cell r="E355">
            <v>8155000</v>
          </cell>
          <cell r="F355">
            <v>151041</v>
          </cell>
          <cell r="G355">
            <v>136838</v>
          </cell>
        </row>
        <row r="356">
          <cell r="A356">
            <v>37078</v>
          </cell>
          <cell r="B356">
            <v>37078</v>
          </cell>
          <cell r="C356">
            <v>4598000</v>
          </cell>
          <cell r="D356">
            <v>4091000</v>
          </cell>
          <cell r="E356">
            <v>8689000</v>
          </cell>
          <cell r="F356">
            <v>162310</v>
          </cell>
          <cell r="G356">
            <v>144404</v>
          </cell>
        </row>
        <row r="357">
          <cell r="A357">
            <v>37085</v>
          </cell>
          <cell r="B357">
            <v>37085</v>
          </cell>
          <cell r="C357">
            <v>4819000</v>
          </cell>
          <cell r="D357">
            <v>4246000</v>
          </cell>
          <cell r="E357">
            <v>9065000</v>
          </cell>
          <cell r="F357">
            <v>170109</v>
          </cell>
          <cell r="G357">
            <v>149894</v>
          </cell>
        </row>
        <row r="358">
          <cell r="A358">
            <v>37092</v>
          </cell>
          <cell r="B358">
            <v>37092</v>
          </cell>
          <cell r="C358">
            <v>5156000</v>
          </cell>
          <cell r="D358">
            <v>4446000</v>
          </cell>
          <cell r="E358">
            <v>9602000</v>
          </cell>
          <cell r="F358">
            <v>182005</v>
          </cell>
          <cell r="G358">
            <v>156952</v>
          </cell>
        </row>
        <row r="359">
          <cell r="A359">
            <v>37099</v>
          </cell>
          <cell r="B359">
            <v>37099</v>
          </cell>
          <cell r="C359">
            <v>5272000</v>
          </cell>
          <cell r="D359">
            <v>4605000</v>
          </cell>
          <cell r="E359">
            <v>9877000</v>
          </cell>
          <cell r="F359">
            <v>186102</v>
          </cell>
          <cell r="G359">
            <v>162572</v>
          </cell>
        </row>
        <row r="360">
          <cell r="A360">
            <v>37106</v>
          </cell>
          <cell r="B360">
            <v>37106</v>
          </cell>
          <cell r="C360">
            <v>5282000</v>
          </cell>
          <cell r="D360">
            <v>4881000</v>
          </cell>
          <cell r="E360">
            <v>10163000</v>
          </cell>
          <cell r="F360">
            <v>186444</v>
          </cell>
          <cell r="G360">
            <v>172320</v>
          </cell>
        </row>
        <row r="361">
          <cell r="A361">
            <v>37113</v>
          </cell>
          <cell r="B361">
            <v>37113</v>
          </cell>
          <cell r="C361">
            <v>5481000</v>
          </cell>
          <cell r="D361">
            <v>4825000</v>
          </cell>
          <cell r="E361">
            <v>10306000</v>
          </cell>
          <cell r="F361">
            <v>193476</v>
          </cell>
          <cell r="G361">
            <v>170333</v>
          </cell>
        </row>
        <row r="362">
          <cell r="A362">
            <v>37120</v>
          </cell>
          <cell r="B362">
            <v>37120</v>
          </cell>
          <cell r="C362">
            <v>5527000</v>
          </cell>
          <cell r="D362">
            <v>4899000</v>
          </cell>
          <cell r="E362">
            <v>10426000</v>
          </cell>
          <cell r="F362">
            <v>195118</v>
          </cell>
          <cell r="G362">
            <v>172951</v>
          </cell>
        </row>
        <row r="363">
          <cell r="A363">
            <v>37127</v>
          </cell>
          <cell r="B363">
            <v>37127</v>
          </cell>
          <cell r="E363">
            <v>0</v>
          </cell>
          <cell r="F363" t="str">
            <v/>
          </cell>
          <cell r="G363" t="str">
            <v/>
          </cell>
        </row>
        <row r="364">
          <cell r="A364">
            <v>37134</v>
          </cell>
          <cell r="B364">
            <v>37134</v>
          </cell>
          <cell r="E364">
            <v>0</v>
          </cell>
          <cell r="F364" t="str">
            <v/>
          </cell>
          <cell r="G364" t="str">
            <v/>
          </cell>
        </row>
        <row r="365">
          <cell r="A365">
            <v>37141</v>
          </cell>
          <cell r="B365">
            <v>37141</v>
          </cell>
          <cell r="E365">
            <v>0</v>
          </cell>
          <cell r="F365" t="str">
            <v/>
          </cell>
          <cell r="G365" t="str">
            <v/>
          </cell>
        </row>
        <row r="366">
          <cell r="A366">
            <v>37148</v>
          </cell>
          <cell r="B366">
            <v>37148</v>
          </cell>
          <cell r="E366">
            <v>0</v>
          </cell>
          <cell r="F366" t="str">
            <v/>
          </cell>
          <cell r="G366" t="str">
            <v/>
          </cell>
        </row>
        <row r="367">
          <cell r="A367">
            <v>37155</v>
          </cell>
          <cell r="B367">
            <v>37155</v>
          </cell>
          <cell r="E367">
            <v>0</v>
          </cell>
          <cell r="F367" t="str">
            <v/>
          </cell>
          <cell r="G367" t="str">
            <v/>
          </cell>
        </row>
        <row r="368">
          <cell r="A368">
            <v>37162</v>
          </cell>
          <cell r="B368">
            <v>37162</v>
          </cell>
          <cell r="E368">
            <v>0</v>
          </cell>
          <cell r="F368" t="str">
            <v/>
          </cell>
          <cell r="G368" t="str">
            <v/>
          </cell>
        </row>
        <row r="369">
          <cell r="A369">
            <v>37169</v>
          </cell>
          <cell r="B369">
            <v>37169</v>
          </cell>
          <cell r="E369">
            <v>0</v>
          </cell>
          <cell r="F369" t="str">
            <v/>
          </cell>
          <cell r="G369" t="str">
            <v/>
          </cell>
        </row>
        <row r="370">
          <cell r="A370">
            <v>37176</v>
          </cell>
          <cell r="B370">
            <v>37176</v>
          </cell>
          <cell r="E370">
            <v>0</v>
          </cell>
          <cell r="F370" t="str">
            <v/>
          </cell>
          <cell r="G370" t="str">
            <v/>
          </cell>
        </row>
        <row r="371">
          <cell r="A371">
            <v>37183</v>
          </cell>
          <cell r="B371">
            <v>37183</v>
          </cell>
          <cell r="E371">
            <v>0</v>
          </cell>
          <cell r="F371" t="str">
            <v/>
          </cell>
          <cell r="G371" t="str">
            <v/>
          </cell>
        </row>
        <row r="372">
          <cell r="A372">
            <v>37190</v>
          </cell>
          <cell r="B372">
            <v>37190</v>
          </cell>
          <cell r="E372">
            <v>0</v>
          </cell>
          <cell r="F372" t="str">
            <v/>
          </cell>
          <cell r="G372" t="str">
            <v/>
          </cell>
        </row>
        <row r="373">
          <cell r="A373">
            <v>37197</v>
          </cell>
          <cell r="B373">
            <v>37197</v>
          </cell>
          <cell r="E373">
            <v>0</v>
          </cell>
          <cell r="F373" t="str">
            <v/>
          </cell>
          <cell r="G373" t="str">
            <v/>
          </cell>
        </row>
        <row r="374">
          <cell r="A374">
            <v>37204</v>
          </cell>
          <cell r="B374">
            <v>37204</v>
          </cell>
          <cell r="E374">
            <v>0</v>
          </cell>
          <cell r="F374" t="str">
            <v/>
          </cell>
          <cell r="G374" t="str">
            <v/>
          </cell>
        </row>
        <row r="375">
          <cell r="A375">
            <v>37211</v>
          </cell>
          <cell r="B375">
            <v>37211</v>
          </cell>
          <cell r="E375">
            <v>0</v>
          </cell>
          <cell r="F375" t="str">
            <v/>
          </cell>
          <cell r="G375" t="str">
            <v/>
          </cell>
        </row>
        <row r="376">
          <cell r="A376">
            <v>37218</v>
          </cell>
          <cell r="B376">
            <v>37218</v>
          </cell>
          <cell r="E376">
            <v>0</v>
          </cell>
          <cell r="F376" t="str">
            <v/>
          </cell>
          <cell r="G376" t="str">
            <v/>
          </cell>
        </row>
        <row r="377">
          <cell r="A377">
            <v>37225</v>
          </cell>
          <cell r="B377">
            <v>37225</v>
          </cell>
          <cell r="E377">
            <v>0</v>
          </cell>
          <cell r="F377" t="str">
            <v/>
          </cell>
          <cell r="G377" t="str">
            <v/>
          </cell>
        </row>
        <row r="378">
          <cell r="A378">
            <v>37232</v>
          </cell>
          <cell r="B378">
            <v>37232</v>
          </cell>
          <cell r="E378">
            <v>0</v>
          </cell>
          <cell r="F378" t="str">
            <v/>
          </cell>
          <cell r="G378" t="str">
            <v/>
          </cell>
        </row>
        <row r="379">
          <cell r="A379">
            <v>37239</v>
          </cell>
          <cell r="B379">
            <v>37239</v>
          </cell>
          <cell r="E379">
            <v>0</v>
          </cell>
          <cell r="F379" t="str">
            <v/>
          </cell>
          <cell r="G379" t="str">
            <v/>
          </cell>
        </row>
        <row r="380">
          <cell r="A380">
            <v>37246</v>
          </cell>
          <cell r="B380">
            <v>37246</v>
          </cell>
          <cell r="E380">
            <v>0</v>
          </cell>
          <cell r="F380" t="str">
            <v/>
          </cell>
          <cell r="G380" t="str">
            <v/>
          </cell>
        </row>
        <row r="381">
          <cell r="A381">
            <v>37253</v>
          </cell>
          <cell r="B381">
            <v>37253</v>
          </cell>
          <cell r="E381">
            <v>0</v>
          </cell>
          <cell r="F381" t="str">
            <v/>
          </cell>
          <cell r="G381" t="str">
            <v/>
          </cell>
        </row>
        <row r="382">
          <cell r="A382">
            <v>37260</v>
          </cell>
          <cell r="B382">
            <v>37260</v>
          </cell>
          <cell r="E382">
            <v>0</v>
          </cell>
          <cell r="F382" t="str">
            <v/>
          </cell>
          <cell r="G382" t="str">
            <v/>
          </cell>
        </row>
        <row r="383">
          <cell r="A383">
            <v>37267</v>
          </cell>
          <cell r="B383">
            <v>37267</v>
          </cell>
          <cell r="E383">
            <v>0</v>
          </cell>
          <cell r="F383" t="str">
            <v/>
          </cell>
          <cell r="G383" t="str">
            <v/>
          </cell>
        </row>
        <row r="384">
          <cell r="A384">
            <v>37274</v>
          </cell>
          <cell r="B384">
            <v>37274</v>
          </cell>
          <cell r="E384">
            <v>0</v>
          </cell>
          <cell r="F384" t="str">
            <v/>
          </cell>
          <cell r="G384" t="str">
            <v/>
          </cell>
        </row>
        <row r="385">
          <cell r="A385">
            <v>37281</v>
          </cell>
          <cell r="B385">
            <v>37281</v>
          </cell>
          <cell r="E385">
            <v>0</v>
          </cell>
          <cell r="F385" t="str">
            <v/>
          </cell>
          <cell r="G385" t="str">
            <v/>
          </cell>
        </row>
        <row r="386">
          <cell r="A386">
            <v>37288</v>
          </cell>
          <cell r="B386">
            <v>37288</v>
          </cell>
          <cell r="E386">
            <v>0</v>
          </cell>
          <cell r="F386" t="str">
            <v/>
          </cell>
          <cell r="G386" t="str">
            <v/>
          </cell>
        </row>
        <row r="387">
          <cell r="A387">
            <v>37295</v>
          </cell>
          <cell r="B387">
            <v>37295</v>
          </cell>
          <cell r="E387">
            <v>0</v>
          </cell>
          <cell r="F387" t="str">
            <v/>
          </cell>
          <cell r="G387" t="str">
            <v/>
          </cell>
        </row>
        <row r="388">
          <cell r="A388">
            <v>37302</v>
          </cell>
          <cell r="B388">
            <v>37302</v>
          </cell>
          <cell r="E388">
            <v>0</v>
          </cell>
          <cell r="F388" t="str">
            <v/>
          </cell>
          <cell r="G388" t="str">
            <v/>
          </cell>
        </row>
        <row r="389">
          <cell r="A389">
            <v>37309</v>
          </cell>
          <cell r="B389">
            <v>37309</v>
          </cell>
          <cell r="E389">
            <v>0</v>
          </cell>
          <cell r="F389" t="str">
            <v/>
          </cell>
          <cell r="G389" t="str">
            <v/>
          </cell>
        </row>
        <row r="390">
          <cell r="A390">
            <v>37316</v>
          </cell>
          <cell r="B390">
            <v>37316</v>
          </cell>
          <cell r="E390">
            <v>0</v>
          </cell>
          <cell r="F390" t="str">
            <v/>
          </cell>
          <cell r="G390" t="str">
            <v/>
          </cell>
        </row>
        <row r="391">
          <cell r="A391">
            <v>37323</v>
          </cell>
          <cell r="B391">
            <v>37323</v>
          </cell>
          <cell r="E391">
            <v>0</v>
          </cell>
          <cell r="F391" t="str">
            <v/>
          </cell>
          <cell r="G391" t="str">
            <v/>
          </cell>
        </row>
        <row r="392">
          <cell r="A392">
            <v>37330</v>
          </cell>
          <cell r="B392">
            <v>37330</v>
          </cell>
          <cell r="E392">
            <v>0</v>
          </cell>
          <cell r="F392" t="str">
            <v/>
          </cell>
          <cell r="G392" t="str">
            <v/>
          </cell>
        </row>
        <row r="393">
          <cell r="A393">
            <v>37337</v>
          </cell>
          <cell r="B393">
            <v>37337</v>
          </cell>
          <cell r="E393">
            <v>0</v>
          </cell>
          <cell r="F393" t="str">
            <v/>
          </cell>
          <cell r="G393" t="str">
            <v/>
          </cell>
        </row>
        <row r="394">
          <cell r="A394">
            <v>37344</v>
          </cell>
          <cell r="B394">
            <v>37344</v>
          </cell>
          <cell r="E394">
            <v>0</v>
          </cell>
          <cell r="F394" t="str">
            <v/>
          </cell>
          <cell r="G394" t="str">
            <v/>
          </cell>
        </row>
        <row r="395">
          <cell r="A395">
            <v>37351</v>
          </cell>
          <cell r="B395">
            <v>37351</v>
          </cell>
          <cell r="E395">
            <v>0</v>
          </cell>
          <cell r="F395" t="str">
            <v/>
          </cell>
          <cell r="G395" t="str">
            <v/>
          </cell>
        </row>
      </sheetData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  <cell r="Y16">
            <v>113.038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  <cell r="Y17">
            <v>98.325000000000003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  <cell r="Y18">
            <v>87.935000000000002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  <cell r="Y19">
            <v>80.007999999999996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  <cell r="Y20">
            <v>69.900999999999996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  <cell r="Y21">
            <v>56.779000000000003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  <cell r="Y22">
            <v>45.472000000000001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  <cell r="Y23">
            <v>37.374000000000002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  <cell r="Y24">
            <v>32.921999999999997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  <cell r="Y25">
            <v>30.469000000000001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  <cell r="Y26">
            <v>26.271999999999998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  <cell r="Y27">
            <v>26.901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  <cell r="Y28">
            <v>32.200000000000003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  <cell r="Y29">
            <v>39.466999999999999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  <cell r="Y30">
            <v>49.497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  <cell r="Y31">
            <v>61.774999999999999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  <cell r="Y32">
            <v>74.275000000000006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  <cell r="Y33">
            <v>87.144000000000005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  <cell r="Y34">
            <v>100.2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  <cell r="Y35">
            <v>112.709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  <cell r="Y36">
            <v>124.467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  <cell r="Y37">
            <v>135.411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  <cell r="Y38">
            <v>143.17400000000001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  <cell r="Y39">
            <v>151.041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  <cell r="Y40">
            <v>162.31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  <cell r="Y41">
            <v>170.10900000000001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  <cell r="Y42">
            <v>182.005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  <cell r="Y43">
            <v>186.102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  <cell r="Y44">
            <v>186.44399999999999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  <cell r="Y45">
            <v>193.476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O3" t="str">
            <v>97-98</v>
          </cell>
          <cell r="S3" t="str">
            <v>98-99</v>
          </cell>
          <cell r="W3" t="str">
            <v>99-00</v>
          </cell>
        </row>
        <row r="5">
          <cell r="A5">
            <v>36833</v>
          </cell>
          <cell r="O5">
            <v>232.15839965207371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O6">
            <v>230.01305429570345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O7">
            <v>226.05662839101041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O8">
            <v>218.01348073132297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O9">
            <v>215.06048466808622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O10">
            <v>208.01921360753238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O11">
            <v>201.10693226169028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O12">
            <v>192.47312890781646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O13">
            <v>187.67858756615399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O14">
            <v>179.12809448231846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O15">
            <v>161.92357059345153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O16">
            <v>142.70074951002263</v>
          </cell>
          <cell r="S16">
            <v>195.25615083959809</v>
          </cell>
          <cell r="W16">
            <v>177.6344401832261</v>
          </cell>
          <cell r="Y16">
            <v>110.294</v>
          </cell>
        </row>
        <row r="17">
          <cell r="A17">
            <v>36917</v>
          </cell>
          <cell r="O17">
            <v>132.13460680376619</v>
          </cell>
          <cell r="S17">
            <v>180.63516314692541</v>
          </cell>
          <cell r="W17">
            <v>164.11417178295275</v>
          </cell>
          <cell r="Y17">
            <v>99.632000000000005</v>
          </cell>
        </row>
        <row r="18">
          <cell r="A18">
            <v>36924</v>
          </cell>
          <cell r="O18">
            <v>122.6710190399268</v>
          </cell>
          <cell r="S18">
            <v>169.92516902100547</v>
          </cell>
          <cell r="W18">
            <v>152.46485436235164</v>
          </cell>
          <cell r="Y18">
            <v>96.662999999999997</v>
          </cell>
        </row>
        <row r="19">
          <cell r="A19">
            <v>36931</v>
          </cell>
          <cell r="O19">
            <v>117.07578128088835</v>
          </cell>
          <cell r="S19">
            <v>162.65077040819207</v>
          </cell>
          <cell r="W19">
            <v>144.91044851990128</v>
          </cell>
          <cell r="Y19">
            <v>89.328999999999994</v>
          </cell>
        </row>
        <row r="20">
          <cell r="A20">
            <v>36938</v>
          </cell>
          <cell r="O20">
            <v>107.88867065049789</v>
          </cell>
          <cell r="S20">
            <v>149.00656033075589</v>
          </cell>
          <cell r="W20">
            <v>134.74377149828578</v>
          </cell>
          <cell r="Y20">
            <v>76.936999999999998</v>
          </cell>
        </row>
        <row r="21">
          <cell r="A21">
            <v>36945</v>
          </cell>
          <cell r="O21">
            <v>103.08308010776678</v>
          </cell>
          <cell r="S21">
            <v>141.09459104541679</v>
          </cell>
          <cell r="W21">
            <v>122.49433772571436</v>
          </cell>
          <cell r="Y21">
            <v>65.834000000000003</v>
          </cell>
        </row>
        <row r="22">
          <cell r="A22">
            <v>36952</v>
          </cell>
          <cell r="O22">
            <v>96.995782241074494</v>
          </cell>
          <cell r="S22">
            <v>134.58357573327157</v>
          </cell>
          <cell r="W22">
            <v>114.26921360753238</v>
          </cell>
          <cell r="Y22">
            <v>56.658999999999999</v>
          </cell>
        </row>
        <row r="23">
          <cell r="A23">
            <v>36959</v>
          </cell>
          <cell r="O23">
            <v>92.828009477602251</v>
          </cell>
          <cell r="S23">
            <v>130.00437025908082</v>
          </cell>
          <cell r="W23">
            <v>107.77383662150028</v>
          </cell>
          <cell r="Y23">
            <v>52.601999999999997</v>
          </cell>
        </row>
        <row r="24">
          <cell r="A24">
            <v>36966</v>
          </cell>
          <cell r="O24">
            <v>84.764210755214663</v>
          </cell>
          <cell r="S24">
            <v>123.62566295206412</v>
          </cell>
          <cell r="W24">
            <v>102.23158560624459</v>
          </cell>
          <cell r="Y24">
            <v>50.953000000000003</v>
          </cell>
        </row>
        <row r="25">
          <cell r="A25">
            <v>36973</v>
          </cell>
          <cell r="O25">
            <v>84.253335234878477</v>
          </cell>
          <cell r="S25">
            <v>122.35465181955277</v>
          </cell>
          <cell r="W25">
            <v>94.394772068749333</v>
          </cell>
          <cell r="Y25">
            <v>49.529000000000003</v>
          </cell>
        </row>
        <row r="26">
          <cell r="A26">
            <v>36980</v>
          </cell>
          <cell r="O26">
            <v>75.121082299250489</v>
          </cell>
          <cell r="S26">
            <v>122.41536947398744</v>
          </cell>
          <cell r="W26">
            <v>92.947432631644347</v>
          </cell>
          <cell r="Y26">
            <v>48.085999999999999</v>
          </cell>
        </row>
        <row r="27">
          <cell r="A27">
            <v>36987</v>
          </cell>
          <cell r="O27">
            <v>78.443608831453446</v>
          </cell>
          <cell r="S27">
            <v>123.38769916802693</v>
          </cell>
          <cell r="W27">
            <v>93.053335517286172</v>
          </cell>
          <cell r="Y27">
            <v>51.482999999999997</v>
          </cell>
        </row>
        <row r="28">
          <cell r="A28">
            <v>36994</v>
          </cell>
          <cell r="O28">
            <v>72.662970420618038</v>
          </cell>
          <cell r="S28">
            <v>122.84424085987494</v>
          </cell>
          <cell r="W28">
            <v>96.830538438511368</v>
          </cell>
          <cell r="Y28">
            <v>53.796999999999997</v>
          </cell>
        </row>
        <row r="29">
          <cell r="A29">
            <v>37001</v>
          </cell>
          <cell r="O29">
            <v>80.388374122418085</v>
          </cell>
          <cell r="S29">
            <v>123.6992654575852</v>
          </cell>
          <cell r="W29">
            <v>99.613</v>
          </cell>
          <cell r="Y29">
            <v>60.188000000000002</v>
          </cell>
        </row>
        <row r="30">
          <cell r="A30">
            <v>37008</v>
          </cell>
          <cell r="O30">
            <v>83.081307999480373</v>
          </cell>
          <cell r="S30">
            <v>125.01044908471665</v>
          </cell>
          <cell r="W30">
            <v>100.691</v>
          </cell>
          <cell r="Y30">
            <v>66.06</v>
          </cell>
        </row>
        <row r="31">
          <cell r="A31">
            <v>37015</v>
          </cell>
          <cell r="O31">
            <v>87.811001474168165</v>
          </cell>
          <cell r="S31">
            <v>128.65996842681969</v>
          </cell>
          <cell r="W31">
            <v>108.62105970663488</v>
          </cell>
          <cell r="Y31">
            <v>76.551000000000002</v>
          </cell>
        </row>
        <row r="32">
          <cell r="A32">
            <v>37022</v>
          </cell>
          <cell r="O32">
            <v>92.658670763460961</v>
          </cell>
          <cell r="S32">
            <v>130.89603725522312</v>
          </cell>
          <cell r="W32">
            <v>118.045</v>
          </cell>
          <cell r="Y32">
            <v>84.311000000000007</v>
          </cell>
        </row>
        <row r="33">
          <cell r="A33">
            <v>37029</v>
          </cell>
          <cell r="O33">
            <v>99.48760653830297</v>
          </cell>
          <cell r="S33">
            <v>132.98723093606856</v>
          </cell>
          <cell r="W33">
            <v>123.563</v>
          </cell>
          <cell r="Y33">
            <v>87.528999999999996</v>
          </cell>
        </row>
        <row r="34">
          <cell r="A34">
            <v>37036</v>
          </cell>
          <cell r="O34">
            <v>108.26815599071442</v>
          </cell>
          <cell r="S34">
            <v>138.10664702991826</v>
          </cell>
          <cell r="W34">
            <v>128.565</v>
          </cell>
          <cell r="Y34">
            <v>96.34</v>
          </cell>
        </row>
        <row r="35">
          <cell r="A35">
            <v>37043</v>
          </cell>
          <cell r="O35">
            <v>111.96109551593062</v>
          </cell>
          <cell r="S35">
            <v>146.08688837553444</v>
          </cell>
          <cell r="W35">
            <v>129.10599999999999</v>
          </cell>
          <cell r="Y35">
            <v>108.36799999999999</v>
          </cell>
        </row>
        <row r="36">
          <cell r="A36">
            <v>37050</v>
          </cell>
          <cell r="O36">
            <v>119.52937463640008</v>
          </cell>
          <cell r="S36">
            <v>153.51237510519687</v>
          </cell>
          <cell r="W36">
            <v>132.071</v>
          </cell>
          <cell r="Y36">
            <v>118.44199999999999</v>
          </cell>
        </row>
        <row r="37">
          <cell r="A37">
            <v>37057</v>
          </cell>
          <cell r="O37">
            <v>128.14591581991428</v>
          </cell>
          <cell r="S37">
            <v>157.83910810001751</v>
          </cell>
          <cell r="W37">
            <v>141.905</v>
          </cell>
          <cell r="Y37">
            <v>123.40900000000001</v>
          </cell>
        </row>
        <row r="38">
          <cell r="A38">
            <v>37064</v>
          </cell>
          <cell r="O38">
            <v>133.45232110884558</v>
          </cell>
          <cell r="S38">
            <v>163.45323187366211</v>
          </cell>
          <cell r="W38">
            <v>146.916</v>
          </cell>
          <cell r="Y38">
            <v>129.82</v>
          </cell>
        </row>
        <row r="39">
          <cell r="A39">
            <v>37071</v>
          </cell>
          <cell r="O39">
            <v>139.74694152466265</v>
          </cell>
          <cell r="S39">
            <v>166.88840377522607</v>
          </cell>
          <cell r="W39">
            <v>154.52000000000001</v>
          </cell>
          <cell r="Y39">
            <v>136.83799999999999</v>
          </cell>
        </row>
        <row r="40">
          <cell r="A40">
            <v>37078</v>
          </cell>
          <cell r="O40">
            <v>146.57884258030262</v>
          </cell>
          <cell r="S40">
            <v>174.95156708029981</v>
          </cell>
          <cell r="W40">
            <v>160.73400000000001</v>
          </cell>
          <cell r="Y40">
            <v>144.404</v>
          </cell>
        </row>
        <row r="41">
          <cell r="A41">
            <v>37085</v>
          </cell>
          <cell r="O41">
            <v>157.94755265491474</v>
          </cell>
          <cell r="S41">
            <v>183.42379793164605</v>
          </cell>
          <cell r="W41">
            <v>167.78</v>
          </cell>
          <cell r="Y41">
            <v>149.89400000000001</v>
          </cell>
        </row>
        <row r="42">
          <cell r="A42">
            <v>37092</v>
          </cell>
          <cell r="O42">
            <v>164.61180944258368</v>
          </cell>
          <cell r="S42">
            <v>191.08410665973827</v>
          </cell>
          <cell r="W42">
            <v>178.93199999999999</v>
          </cell>
          <cell r="Y42">
            <v>156.952</v>
          </cell>
        </row>
        <row r="43">
          <cell r="A43">
            <v>37099</v>
          </cell>
          <cell r="O43">
            <v>173.94909036481425</v>
          </cell>
          <cell r="S43">
            <v>196.34394997994903</v>
          </cell>
          <cell r="W43">
            <v>184.40600000000001</v>
          </cell>
          <cell r="Y43">
            <v>162.572</v>
          </cell>
        </row>
        <row r="44">
          <cell r="A44">
            <v>37106</v>
          </cell>
          <cell r="O44">
            <v>181.99389716971007</v>
          </cell>
          <cell r="S44">
            <v>204.8161808312953</v>
          </cell>
          <cell r="W44">
            <v>190.874</v>
          </cell>
          <cell r="Y44">
            <v>172.32</v>
          </cell>
        </row>
        <row r="45">
          <cell r="A45">
            <v>37113</v>
          </cell>
          <cell r="O45">
            <v>191.50810651288626</v>
          </cell>
          <cell r="S45">
            <v>213.35901360640275</v>
          </cell>
          <cell r="W45">
            <v>195.78800000000001</v>
          </cell>
          <cell r="Y45">
            <v>170.333</v>
          </cell>
        </row>
        <row r="46">
          <cell r="A46">
            <v>37120</v>
          </cell>
          <cell r="O46">
            <v>198.65715141006163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O47">
            <v>203.63049212364939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O48">
            <v>211.56530113132521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O49">
            <v>218.67883326084871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O50">
            <v>228.61015876960616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O51">
            <v>237.16559398810497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O52">
            <v>245.19543318516344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O53">
            <v>248.8934913498523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O54">
            <v>253.30402882817751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O55">
            <v>255.13957294308355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O56">
            <v>259.29682601991539</v>
          </cell>
          <cell r="S56">
            <v>255.54366305373088</v>
          </cell>
          <cell r="W56">
            <v>221.316</v>
          </cell>
        </row>
      </sheetData>
      <sheetData sheetId="4" refreshError="1"/>
      <sheetData sheetId="5" refreshError="1"/>
      <sheetData sheetId="6">
        <row r="5">
          <cell r="A5">
            <v>36833</v>
          </cell>
          <cell r="B5">
            <v>-3.5217298600952347</v>
          </cell>
          <cell r="C5">
            <v>1.8212472253443934</v>
          </cell>
          <cell r="D5">
            <v>-1.7004826347508128</v>
          </cell>
          <cell r="F5">
            <v>-3.9367632689255458</v>
          </cell>
          <cell r="G5">
            <v>30.326950448745862</v>
          </cell>
          <cell r="H5">
            <v>26.390187179820259</v>
          </cell>
          <cell r="J5">
            <v>-0.68692141723477107</v>
          </cell>
          <cell r="K5">
            <v>-2.1036196194274339</v>
          </cell>
          <cell r="L5">
            <v>-2.790541036662205</v>
          </cell>
          <cell r="N5">
            <v>15.575631604809956</v>
          </cell>
          <cell r="O5">
            <v>31.859259301097467</v>
          </cell>
          <cell r="P5">
            <v>47.434890905907423</v>
          </cell>
          <cell r="R5">
            <v>-0.52217182813797081</v>
          </cell>
          <cell r="S5">
            <v>-10.839160345441115</v>
          </cell>
          <cell r="T5">
            <v>-11.361332173579058</v>
          </cell>
          <cell r="V5">
            <v>13.483375975705826</v>
          </cell>
          <cell r="W5">
            <v>-33.756336330453166</v>
          </cell>
          <cell r="X5">
            <v>-20.272960354747397</v>
          </cell>
        </row>
        <row r="6">
          <cell r="A6">
            <v>36840</v>
          </cell>
          <cell r="B6">
            <v>-10.825075261650738</v>
          </cell>
          <cell r="C6">
            <v>-1.3309874667465067</v>
          </cell>
          <cell r="D6">
            <v>-12.156062728397217</v>
          </cell>
          <cell r="F6">
            <v>2.2956568520579026</v>
          </cell>
          <cell r="G6">
            <v>28.987949663652415</v>
          </cell>
          <cell r="H6">
            <v>31.283606515710346</v>
          </cell>
          <cell r="J6">
            <v>-1.9576148410891676</v>
          </cell>
          <cell r="K6">
            <v>1.1249357522493995</v>
          </cell>
          <cell r="L6">
            <v>-0.83267908883976816</v>
          </cell>
          <cell r="N6">
            <v>14.661689701720974</v>
          </cell>
          <cell r="O6">
            <v>35.068540347587373</v>
          </cell>
          <cell r="P6">
            <v>49.730230049308375</v>
          </cell>
          <cell r="R6">
            <v>3.0273045879954168</v>
          </cell>
          <cell r="S6">
            <v>-24.576141350699544</v>
          </cell>
          <cell r="T6">
            <v>-21.548836762704184</v>
          </cell>
          <cell r="V6">
            <v>14.030238419738538</v>
          </cell>
          <cell r="W6">
            <v>-26.194386351439846</v>
          </cell>
          <cell r="X6">
            <v>-12.164147931701336</v>
          </cell>
        </row>
        <row r="7">
          <cell r="A7">
            <v>36847</v>
          </cell>
          <cell r="B7">
            <v>-18.361265807770735</v>
          </cell>
          <cell r="C7">
            <v>-5.3927161407294193</v>
          </cell>
          <cell r="D7">
            <v>-23.753981948500154</v>
          </cell>
          <cell r="F7">
            <v>5.7703305299662588</v>
          </cell>
          <cell r="G7">
            <v>31.111584928466158</v>
          </cell>
          <cell r="H7">
            <v>36.881915458432388</v>
          </cell>
          <cell r="J7">
            <v>-2.7076190772046118</v>
          </cell>
          <cell r="K7">
            <v>0.88227694028205406</v>
          </cell>
          <cell r="L7">
            <v>-1.8253421369225293</v>
          </cell>
          <cell r="N7">
            <v>23.453959073476852</v>
          </cell>
          <cell r="O7">
            <v>35.888087478607645</v>
          </cell>
          <cell r="P7">
            <v>59.342046552084412</v>
          </cell>
          <cell r="R7">
            <v>1.1032962626165386</v>
          </cell>
          <cell r="S7">
            <v>-23.204310671057186</v>
          </cell>
          <cell r="T7">
            <v>-22.101014408440619</v>
          </cell>
          <cell r="V7">
            <v>6.8755265434992623</v>
          </cell>
          <cell r="W7">
            <v>-30.800405198560867</v>
          </cell>
          <cell r="X7">
            <v>-23.924878655061548</v>
          </cell>
        </row>
        <row r="8">
          <cell r="A8">
            <v>36854</v>
          </cell>
          <cell r="B8">
            <v>-25.06551858525043</v>
          </cell>
          <cell r="C8">
            <v>-4.105572468638627</v>
          </cell>
          <cell r="D8">
            <v>-29.171091053889029</v>
          </cell>
          <cell r="F8">
            <v>7.5429683308011022</v>
          </cell>
          <cell r="G8">
            <v>22.926809809713717</v>
          </cell>
          <cell r="H8">
            <v>30.469778140514791</v>
          </cell>
          <cell r="J8">
            <v>-4.9816717405915938</v>
          </cell>
          <cell r="K8">
            <v>1.3544979073589616</v>
          </cell>
          <cell r="L8">
            <v>-3.6271738332326322</v>
          </cell>
          <cell r="N8">
            <v>31.132553699823205</v>
          </cell>
          <cell r="O8">
            <v>36.45509152833398</v>
          </cell>
          <cell r="P8">
            <v>67.587645228157157</v>
          </cell>
          <cell r="R8">
            <v>2.9214723042773585</v>
          </cell>
          <cell r="S8">
            <v>-15.798768984857332</v>
          </cell>
          <cell r="T8">
            <v>-12.877296680579946</v>
          </cell>
          <cell r="V8">
            <v>-3.996978265903806</v>
          </cell>
          <cell r="W8">
            <v>-36.399803274799609</v>
          </cell>
          <cell r="X8">
            <v>-40.396781540703444</v>
          </cell>
        </row>
        <row r="9">
          <cell r="A9">
            <v>36861</v>
          </cell>
          <cell r="B9">
            <v>-35.41261882303769</v>
          </cell>
          <cell r="C9">
            <v>-6.166619128038036</v>
          </cell>
          <cell r="D9">
            <v>-41.579237951075697</v>
          </cell>
          <cell r="F9">
            <v>13.374404825782705</v>
          </cell>
          <cell r="G9">
            <v>10.102746979649737</v>
          </cell>
          <cell r="H9">
            <v>23.477151805432413</v>
          </cell>
          <cell r="J9">
            <v>-4.3532793181549039</v>
          </cell>
          <cell r="K9">
            <v>16.521909188981539</v>
          </cell>
          <cell r="L9">
            <v>12.168629870826635</v>
          </cell>
          <cell r="N9">
            <v>38.73888725720002</v>
          </cell>
          <cell r="O9">
            <v>37.351277047596994</v>
          </cell>
          <cell r="P9">
            <v>76.090164304796986</v>
          </cell>
          <cell r="R9">
            <v>7.3446122259939273</v>
          </cell>
          <cell r="S9">
            <v>-15.259899801749782</v>
          </cell>
          <cell r="T9">
            <v>-7.9152875757558263</v>
          </cell>
          <cell r="V9">
            <v>-13.565977339606548</v>
          </cell>
          <cell r="W9">
            <v>-37.662861913933426</v>
          </cell>
          <cell r="X9">
            <v>-51.228839253540002</v>
          </cell>
        </row>
        <row r="10">
          <cell r="A10">
            <v>36868</v>
          </cell>
          <cell r="B10">
            <v>-40.034291354370822</v>
          </cell>
          <cell r="C10">
            <v>-2.7319767409022404</v>
          </cell>
          <cell r="D10">
            <v>-42.766268095273062</v>
          </cell>
          <cell r="F10">
            <v>13.349623550542532</v>
          </cell>
          <cell r="G10">
            <v>8.3058221170410604</v>
          </cell>
          <cell r="H10">
            <v>21.655445667583649</v>
          </cell>
          <cell r="J10">
            <v>-1.1706151969229097</v>
          </cell>
          <cell r="K10">
            <v>15.008627555083621</v>
          </cell>
          <cell r="L10">
            <v>13.838012358160654</v>
          </cell>
          <cell r="N10">
            <v>45.553067229975881</v>
          </cell>
          <cell r="O10">
            <v>44.466644827138254</v>
          </cell>
          <cell r="P10">
            <v>90.019712057114134</v>
          </cell>
          <cell r="R10">
            <v>1.3123838598354212</v>
          </cell>
          <cell r="S10">
            <v>-20.523237917186776</v>
          </cell>
          <cell r="T10">
            <v>-19.210854057351355</v>
          </cell>
          <cell r="V10">
            <v>-23.967434981276369</v>
          </cell>
          <cell r="W10">
            <v>-40.560620517483869</v>
          </cell>
          <cell r="X10">
            <v>-64.528055498760182</v>
          </cell>
        </row>
        <row r="11">
          <cell r="A11">
            <v>36875</v>
          </cell>
          <cell r="B11">
            <v>-46.88882032657628</v>
          </cell>
          <cell r="C11">
            <v>-5.514469158255622</v>
          </cell>
          <cell r="D11">
            <v>-52.403289484831873</v>
          </cell>
          <cell r="F11">
            <v>23.452794141734785</v>
          </cell>
          <cell r="G11">
            <v>7.0308925777609659</v>
          </cell>
          <cell r="H11">
            <v>30.483686719495722</v>
          </cell>
          <cell r="J11">
            <v>-3.4736146490530473E-2</v>
          </cell>
          <cell r="K11">
            <v>20.58137860140414</v>
          </cell>
          <cell r="L11">
            <v>20.546642454913638</v>
          </cell>
          <cell r="N11">
            <v>51.958356161288663</v>
          </cell>
          <cell r="O11">
            <v>50.024216459850095</v>
          </cell>
          <cell r="P11">
            <v>101.98257262113879</v>
          </cell>
          <cell r="R11">
            <v>1.1730862642545503</v>
          </cell>
          <cell r="S11">
            <v>-25.734507113849844</v>
          </cell>
          <cell r="T11">
            <v>-24.561420849595322</v>
          </cell>
          <cell r="V11">
            <v>-41.664192658529572</v>
          </cell>
          <cell r="W11">
            <v>-51.466641607690519</v>
          </cell>
          <cell r="X11">
            <v>-93.13083426622012</v>
          </cell>
        </row>
        <row r="12">
          <cell r="A12">
            <v>36882</v>
          </cell>
          <cell r="B12">
            <v>-57.777190212878878</v>
          </cell>
          <cell r="C12">
            <v>-3.7503035882721747</v>
          </cell>
          <cell r="D12">
            <v>-61.527493801151024</v>
          </cell>
          <cell r="F12">
            <v>29.879475455947215</v>
          </cell>
          <cell r="G12">
            <v>0.30817739721771886</v>
          </cell>
          <cell r="H12">
            <v>30.187652853164934</v>
          </cell>
          <cell r="J12">
            <v>0.61406023191321424</v>
          </cell>
          <cell r="K12">
            <v>22.026988291376938</v>
          </cell>
          <cell r="L12">
            <v>22.641048523290067</v>
          </cell>
          <cell r="N12">
            <v>56.822193291122773</v>
          </cell>
          <cell r="O12">
            <v>55.552911905743656</v>
          </cell>
          <cell r="P12">
            <v>112.37510519686646</v>
          </cell>
          <cell r="R12">
            <v>-2.8465636631667053</v>
          </cell>
          <cell r="S12">
            <v>-30.819222362170933</v>
          </cell>
          <cell r="T12">
            <v>-33.665786025337638</v>
          </cell>
          <cell r="V12">
            <v>-53.778116634378023</v>
          </cell>
          <cell r="W12">
            <v>-61.442818451389172</v>
          </cell>
          <cell r="X12">
            <v>-115.22093508576717</v>
          </cell>
        </row>
        <row r="13">
          <cell r="A13">
            <v>36889</v>
          </cell>
          <cell r="B13">
            <v>-61.758962208202234</v>
          </cell>
          <cell r="C13">
            <v>-10.38903778050144</v>
          </cell>
          <cell r="D13">
            <v>-72.147999988703702</v>
          </cell>
          <cell r="F13">
            <v>31.489234618664909</v>
          </cell>
          <cell r="G13">
            <v>-11.320559562606974</v>
          </cell>
          <cell r="H13">
            <v>20.168675056057907</v>
          </cell>
          <cell r="J13">
            <v>6.4752554377601541</v>
          </cell>
          <cell r="K13">
            <v>37.489409711435826</v>
          </cell>
          <cell r="L13">
            <v>43.964665149196037</v>
          </cell>
          <cell r="N13">
            <v>54.24342272478242</v>
          </cell>
          <cell r="O13">
            <v>47.789559669921886</v>
          </cell>
          <cell r="P13">
            <v>102.03298239470428</v>
          </cell>
          <cell r="R13">
            <v>0.9629396381792219</v>
          </cell>
          <cell r="S13">
            <v>-33.581946240871162</v>
          </cell>
          <cell r="T13">
            <v>-32.619006602691968</v>
          </cell>
          <cell r="V13">
            <v>-74.400233912645632</v>
          </cell>
          <cell r="W13">
            <v>-60.560200995204724</v>
          </cell>
          <cell r="X13">
            <v>-134.9604349078503</v>
          </cell>
        </row>
        <row r="14">
          <cell r="A14">
            <v>36896</v>
          </cell>
          <cell r="B14">
            <v>-62.125809804065511</v>
          </cell>
          <cell r="C14">
            <v>-10.736399245406631</v>
          </cell>
          <cell r="D14">
            <v>-72.862209049472199</v>
          </cell>
          <cell r="F14">
            <v>36.289988929618374</v>
          </cell>
          <cell r="G14">
            <v>-20.333883557659192</v>
          </cell>
          <cell r="H14">
            <v>15.956105371959268</v>
          </cell>
          <cell r="J14">
            <v>7.5512993578048793</v>
          </cell>
          <cell r="K14">
            <v>45.520908053702669</v>
          </cell>
          <cell r="L14">
            <v>53.072207411507463</v>
          </cell>
          <cell r="N14">
            <v>47.333541844348161</v>
          </cell>
          <cell r="O14">
            <v>39.12056125705314</v>
          </cell>
          <cell r="P14">
            <v>86.454103101401358</v>
          </cell>
          <cell r="R14">
            <v>7.5675024993081195</v>
          </cell>
          <cell r="S14">
            <v>-20.986880750526694</v>
          </cell>
          <cell r="T14">
            <v>-13.419378251218575</v>
          </cell>
          <cell r="V14">
            <v>-78.314401137538198</v>
          </cell>
          <cell r="W14">
            <v>-64.684774988844907</v>
          </cell>
          <cell r="X14">
            <v>-142.99917612638313</v>
          </cell>
        </row>
        <row r="15">
          <cell r="A15">
            <v>36903</v>
          </cell>
          <cell r="B15">
            <v>-64.500329004964698</v>
          </cell>
          <cell r="C15">
            <v>-11.621147253020354</v>
          </cell>
          <cell r="D15">
            <v>-76.121476257985023</v>
          </cell>
          <cell r="F15">
            <v>42.650410338380908</v>
          </cell>
          <cell r="G15">
            <v>-23.67469598811627</v>
          </cell>
          <cell r="H15">
            <v>18.975714350264639</v>
          </cell>
          <cell r="J15">
            <v>15.051165214149734</v>
          </cell>
          <cell r="K15">
            <v>40.861534095081026</v>
          </cell>
          <cell r="L15">
            <v>55.912699309230732</v>
          </cell>
          <cell r="N15">
            <v>34.527553106767073</v>
          </cell>
          <cell r="O15">
            <v>43.574060005987064</v>
          </cell>
          <cell r="P15">
            <v>78.101613112754137</v>
          </cell>
          <cell r="R15">
            <v>-0.64148907929447319</v>
          </cell>
          <cell r="S15">
            <v>-16.990494156984823</v>
          </cell>
          <cell r="T15">
            <v>-17.631983236279268</v>
          </cell>
          <cell r="V15">
            <v>-66.184805697857627</v>
          </cell>
          <cell r="W15">
            <v>-67.314136442453773</v>
          </cell>
          <cell r="X15">
            <v>-133.49894214031141</v>
          </cell>
        </row>
        <row r="16">
          <cell r="A16">
            <v>36910</v>
          </cell>
          <cell r="B16">
            <v>-69.698607447655732</v>
          </cell>
          <cell r="C16">
            <v>-14.953346248778615</v>
          </cell>
          <cell r="D16">
            <v>-84.651953696434305</v>
          </cell>
          <cell r="F16">
            <v>35.592300719009998</v>
          </cell>
          <cell r="G16">
            <v>-31.627331981541815</v>
          </cell>
          <cell r="H16">
            <v>3.9649687374681548</v>
          </cell>
          <cell r="J16">
            <v>18.821378544922567</v>
          </cell>
          <cell r="K16">
            <v>40.588198747239446</v>
          </cell>
          <cell r="L16">
            <v>59.409577292162055</v>
          </cell>
          <cell r="N16">
            <v>23.246530621466405</v>
          </cell>
          <cell r="O16">
            <v>52.55540132957546</v>
          </cell>
          <cell r="P16">
            <v>75.801931951041865</v>
          </cell>
          <cell r="R16">
            <v>12.13784743206682</v>
          </cell>
          <cell r="S16">
            <v>-17.621710656371988</v>
          </cell>
          <cell r="T16">
            <v>-5.4838632243051961</v>
          </cell>
          <cell r="V16">
            <v>-65.125954611435262</v>
          </cell>
          <cell r="W16">
            <v>-67.340440183226107</v>
          </cell>
          <cell r="X16">
            <v>-132.46639479466137</v>
          </cell>
        </row>
        <row r="17">
          <cell r="A17">
            <v>36917</v>
          </cell>
          <cell r="B17">
            <v>-71.096419635242214</v>
          </cell>
          <cell r="C17">
            <v>-23.876158577568916</v>
          </cell>
          <cell r="D17">
            <v>-94.972578212811158</v>
          </cell>
          <cell r="F17">
            <v>27.881617518314144</v>
          </cell>
          <cell r="G17">
            <v>-22.308901772955508</v>
          </cell>
          <cell r="H17">
            <v>5.5727157453586642</v>
          </cell>
          <cell r="J17">
            <v>27.41885720902124</v>
          </cell>
          <cell r="K17">
            <v>38.155609464046677</v>
          </cell>
          <cell r="L17">
            <v>65.57446667306786</v>
          </cell>
          <cell r="N17">
            <v>23.190260888228664</v>
          </cell>
          <cell r="O17">
            <v>48.500556343159218</v>
          </cell>
          <cell r="P17">
            <v>71.690817231387939</v>
          </cell>
          <cell r="R17">
            <v>0.54204626967677427</v>
          </cell>
          <cell r="S17">
            <v>-16.520991363972655</v>
          </cell>
          <cell r="T17">
            <v>-15.978945094295852</v>
          </cell>
          <cell r="V17">
            <v>-56.434416884591272</v>
          </cell>
          <cell r="W17">
            <v>-64.482171782952747</v>
          </cell>
          <cell r="X17">
            <v>-120.91658866754409</v>
          </cell>
        </row>
        <row r="18">
          <cell r="A18">
            <v>36924</v>
          </cell>
          <cell r="B18">
            <v>-71.012897559432702</v>
          </cell>
          <cell r="C18">
            <v>-37.369915955469963</v>
          </cell>
          <cell r="D18">
            <v>-108.38281351490267</v>
          </cell>
          <cell r="F18">
            <v>23.639465628159428</v>
          </cell>
          <cell r="G18">
            <v>-18.486301814751869</v>
          </cell>
          <cell r="H18">
            <v>5.1531638134075592</v>
          </cell>
          <cell r="J18">
            <v>38.360178538144808</v>
          </cell>
          <cell r="K18">
            <v>43.578366723336487</v>
          </cell>
          <cell r="L18">
            <v>81.938545261481323</v>
          </cell>
          <cell r="N18">
            <v>22.840428355991847</v>
          </cell>
          <cell r="O18">
            <v>47.254149981078669</v>
          </cell>
          <cell r="P18">
            <v>70.094578337070459</v>
          </cell>
          <cell r="R18">
            <v>-12.911326807832864</v>
          </cell>
          <cell r="S18">
            <v>-17.460314658653829</v>
          </cell>
          <cell r="T18">
            <v>-30.371641466486665</v>
          </cell>
          <cell r="V18">
            <v>-43.666985890911548</v>
          </cell>
          <cell r="W18">
            <v>-55.801854362351648</v>
          </cell>
          <cell r="X18">
            <v>-99.468840253263181</v>
          </cell>
        </row>
        <row r="19">
          <cell r="A19">
            <v>36931</v>
          </cell>
          <cell r="B19">
            <v>-66.06232596625793</v>
          </cell>
          <cell r="C19">
            <v>-38.355765917909764</v>
          </cell>
          <cell r="D19">
            <v>-104.41809188416769</v>
          </cell>
          <cell r="F19">
            <v>27.663210467158812</v>
          </cell>
          <cell r="G19">
            <v>-13.612580415591168</v>
          </cell>
          <cell r="H19">
            <v>14.050630051567651</v>
          </cell>
          <cell r="J19">
            <v>42.413893893780838</v>
          </cell>
          <cell r="K19">
            <v>39.145695541912147</v>
          </cell>
          <cell r="L19">
            <v>81.55958943569297</v>
          </cell>
          <cell r="N19">
            <v>18.304360657219178</v>
          </cell>
          <cell r="O19">
            <v>45.574989127303724</v>
          </cell>
          <cell r="P19">
            <v>63.879349784522844</v>
          </cell>
          <cell r="R19">
            <v>-18.446835339369329</v>
          </cell>
          <cell r="S19">
            <v>-17.740321888290794</v>
          </cell>
          <cell r="T19">
            <v>-36.187157227660066</v>
          </cell>
          <cell r="V19">
            <v>-35.17903861642823</v>
          </cell>
          <cell r="W19">
            <v>-55.581448519901286</v>
          </cell>
          <cell r="X19">
            <v>-90.760487136329516</v>
          </cell>
        </row>
        <row r="20">
          <cell r="A20">
            <v>36938</v>
          </cell>
          <cell r="B20">
            <v>-56.072542064626177</v>
          </cell>
          <cell r="C20">
            <v>-31.968303972346632</v>
          </cell>
          <cell r="D20">
            <v>-88.040846036972837</v>
          </cell>
          <cell r="F20">
            <v>22.632223282820007</v>
          </cell>
          <cell r="G20">
            <v>-13.730309123463002</v>
          </cell>
          <cell r="H20">
            <v>8.9019141593570197</v>
          </cell>
          <cell r="J20">
            <v>52.199073420352562</v>
          </cell>
          <cell r="K20">
            <v>34.1595405791617</v>
          </cell>
          <cell r="L20">
            <v>86.358613999514262</v>
          </cell>
          <cell r="N20">
            <v>14.111488909849825</v>
          </cell>
          <cell r="O20">
            <v>41.117889680258003</v>
          </cell>
          <cell r="P20">
            <v>55.229378590107842</v>
          </cell>
          <cell r="R20">
            <v>-31.68106004552412</v>
          </cell>
          <cell r="S20">
            <v>-14.262788832470108</v>
          </cell>
          <cell r="T20">
            <v>-45.943848877994213</v>
          </cell>
          <cell r="V20">
            <v>-23.540646097972896</v>
          </cell>
          <cell r="W20">
            <v>-57.806771498285784</v>
          </cell>
          <cell r="X20">
            <v>-81.347417596258708</v>
          </cell>
        </row>
        <row r="21">
          <cell r="A21">
            <v>36945</v>
          </cell>
          <cell r="B21">
            <v>-53.097730006947216</v>
          </cell>
          <cell r="C21">
            <v>-24.834968003208161</v>
          </cell>
          <cell r="D21">
            <v>-77.932698010155363</v>
          </cell>
          <cell r="F21">
            <v>18.491208648453249</v>
          </cell>
          <cell r="G21">
            <v>-16.496210088732497</v>
          </cell>
          <cell r="H21">
            <v>1.9949985597207558</v>
          </cell>
          <cell r="J21">
            <v>57.831836101870117</v>
          </cell>
          <cell r="K21">
            <v>33.929554812509537</v>
          </cell>
          <cell r="L21">
            <v>91.761390914379646</v>
          </cell>
          <cell r="N21">
            <v>10.225947336613032</v>
          </cell>
          <cell r="O21">
            <v>38.011510937650016</v>
          </cell>
          <cell r="P21">
            <v>48.237458274263048</v>
          </cell>
          <cell r="R21">
            <v>-37.675692887279808</v>
          </cell>
          <cell r="S21">
            <v>-18.600253319702432</v>
          </cell>
          <cell r="T21">
            <v>-56.275946206982269</v>
          </cell>
          <cell r="V21">
            <v>-21.200824794265991</v>
          </cell>
          <cell r="W21">
            <v>-56.660337725714356</v>
          </cell>
          <cell r="X21">
            <v>-77.861162519980326</v>
          </cell>
        </row>
        <row r="22">
          <cell r="A22">
            <v>36952</v>
          </cell>
          <cell r="B22">
            <v>-42.47754152805156</v>
          </cell>
          <cell r="C22">
            <v>-28.8329431400347</v>
          </cell>
          <cell r="D22">
            <v>-71.310484668086275</v>
          </cell>
          <cell r="F22">
            <v>14.483702251918967</v>
          </cell>
          <cell r="G22">
            <v>-13.562664855491967</v>
          </cell>
          <cell r="H22">
            <v>0.92103739642699622</v>
          </cell>
          <cell r="J22">
            <v>67.052235539313983</v>
          </cell>
          <cell r="K22">
            <v>33.693603183299523</v>
          </cell>
          <cell r="L22">
            <v>100.7458387226135</v>
          </cell>
          <cell r="N22">
            <v>-3.9490127026981412</v>
          </cell>
          <cell r="O22">
            <v>37.587793492197079</v>
          </cell>
          <cell r="P22">
            <v>33.638780789498952</v>
          </cell>
          <cell r="R22">
            <v>-29.9950861061062</v>
          </cell>
          <cell r="S22">
            <v>-20.314362125739194</v>
          </cell>
          <cell r="T22">
            <v>-50.309448231845408</v>
          </cell>
          <cell r="V22">
            <v>-24.812215104293166</v>
          </cell>
          <cell r="W22">
            <v>-57.61021360753238</v>
          </cell>
          <cell r="X22">
            <v>-82.422428711825546</v>
          </cell>
        </row>
        <row r="23">
          <cell r="A23">
            <v>36959</v>
          </cell>
          <cell r="B23">
            <v>-33.277051833108345</v>
          </cell>
          <cell r="C23">
            <v>-26.83536761009664</v>
          </cell>
          <cell r="D23">
            <v>-60.112419443204971</v>
          </cell>
          <cell r="F23">
            <v>11.521563239555153</v>
          </cell>
          <cell r="G23">
            <v>-13.169906353608319</v>
          </cell>
          <cell r="H23">
            <v>-1.6483431140531764</v>
          </cell>
          <cell r="J23">
            <v>73.075356257307305</v>
          </cell>
          <cell r="K23">
            <v>36.102223113375395</v>
          </cell>
          <cell r="L23">
            <v>109.17757937068268</v>
          </cell>
          <cell r="N23">
            <v>-9.4978649978254595</v>
          </cell>
          <cell r="O23">
            <v>37.176360781478564</v>
          </cell>
          <cell r="P23">
            <v>27.678495783653119</v>
          </cell>
          <cell r="R23">
            <v>-25.6725186247875</v>
          </cell>
          <cell r="S23">
            <v>-22.230533637580535</v>
          </cell>
          <cell r="T23">
            <v>-47.90305226236805</v>
          </cell>
          <cell r="V23">
            <v>-30.474448734531116</v>
          </cell>
          <cell r="W23">
            <v>-55.171836621500283</v>
          </cell>
          <cell r="X23">
            <v>-85.64628535603137</v>
          </cell>
        </row>
        <row r="24">
          <cell r="A24">
            <v>36966</v>
          </cell>
          <cell r="B24">
            <v>-33.230631068235354</v>
          </cell>
          <cell r="C24">
            <v>-24.452658586041153</v>
          </cell>
          <cell r="D24">
            <v>-57.683289654276464</v>
          </cell>
          <cell r="F24">
            <v>6.8896534292766436</v>
          </cell>
          <cell r="G24">
            <v>-18.961488062626735</v>
          </cell>
          <cell r="H24">
            <v>-12.071834633350107</v>
          </cell>
          <cell r="J24">
            <v>72.146623251190348</v>
          </cell>
          <cell r="K24">
            <v>34.667768527356834</v>
          </cell>
          <cell r="L24">
            <v>106.8143917785472</v>
          </cell>
          <cell r="N24">
            <v>-14.460686024772812</v>
          </cell>
          <cell r="O24">
            <v>38.861452196849456</v>
          </cell>
          <cell r="P24">
            <v>24.400766172076629</v>
          </cell>
          <cell r="R24">
            <v>-10.183409677546877</v>
          </cell>
          <cell r="S24">
            <v>-21.394077345819525</v>
          </cell>
          <cell r="T24">
            <v>-31.577487023366388</v>
          </cell>
          <cell r="V24">
            <v>-35.985477590949415</v>
          </cell>
          <cell r="W24">
            <v>-51.27858560624459</v>
          </cell>
          <cell r="X24">
            <v>-87.264063197194019</v>
          </cell>
        </row>
        <row r="25">
          <cell r="A25">
            <v>36973</v>
          </cell>
          <cell r="B25">
            <v>-32.581093369632129</v>
          </cell>
          <cell r="C25">
            <v>-20.74923467514644</v>
          </cell>
          <cell r="D25">
            <v>-53.330328044778568</v>
          </cell>
          <cell r="F25">
            <v>2.5311142678015681</v>
          </cell>
          <cell r="G25">
            <v>-26.873457347965825</v>
          </cell>
          <cell r="H25">
            <v>-24.342343080164248</v>
          </cell>
          <cell r="J25">
            <v>72.772544606295426</v>
          </cell>
          <cell r="K25">
            <v>40.72809645917232</v>
          </cell>
          <cell r="L25">
            <v>113.50064106546773</v>
          </cell>
          <cell r="N25">
            <v>-15.419389547526379</v>
          </cell>
          <cell r="O25">
            <v>38.101316584674294</v>
          </cell>
          <cell r="P25">
            <v>22.681927037147943</v>
          </cell>
          <cell r="R25">
            <v>-7.1894997994905339</v>
          </cell>
          <cell r="S25">
            <v>-27.959879750803438</v>
          </cell>
          <cell r="T25">
            <v>-35.149379550294015</v>
          </cell>
          <cell r="V25">
            <v>-33.531643889544704</v>
          </cell>
          <cell r="W25">
            <v>-44.86577206874933</v>
          </cell>
          <cell r="X25">
            <v>-78.397415958294019</v>
          </cell>
        </row>
        <row r="26">
          <cell r="A26">
            <v>36980</v>
          </cell>
          <cell r="B26">
            <v>-34.523987709617117</v>
          </cell>
          <cell r="C26">
            <v>-20.897534016006873</v>
          </cell>
          <cell r="D26">
            <v>-55.42152172562399</v>
          </cell>
          <cell r="F26">
            <v>4.0846389982434239</v>
          </cell>
          <cell r="G26">
            <v>-22.290474670853818</v>
          </cell>
          <cell r="H26">
            <v>-18.205835672610398</v>
          </cell>
          <cell r="J26">
            <v>71.906612011364089</v>
          </cell>
          <cell r="K26">
            <v>30.198137238843479</v>
          </cell>
          <cell r="L26">
            <v>102.10474925020759</v>
          </cell>
          <cell r="N26">
            <v>-18.127679343006747</v>
          </cell>
          <cell r="O26">
            <v>47.294287174736951</v>
          </cell>
          <cell r="P26">
            <v>29.166607831730175</v>
          </cell>
          <cell r="R26">
            <v>-4.490423555061021</v>
          </cell>
          <cell r="S26">
            <v>-29.467936842343093</v>
          </cell>
          <cell r="T26">
            <v>-33.958360397404107</v>
          </cell>
          <cell r="V26">
            <v>-33.280722692587929</v>
          </cell>
          <cell r="W26">
            <v>-44.861432631644348</v>
          </cell>
          <cell r="X26">
            <v>-78.142155324232277</v>
          </cell>
        </row>
        <row r="27">
          <cell r="A27">
            <v>36987</v>
          </cell>
          <cell r="B27">
            <v>-30.129265062214415</v>
          </cell>
          <cell r="C27">
            <v>-17.108116961970964</v>
          </cell>
          <cell r="D27">
            <v>-47.237382024185379</v>
          </cell>
          <cell r="F27">
            <v>5.4724257126558182</v>
          </cell>
          <cell r="G27">
            <v>-21.659540579161714</v>
          </cell>
          <cell r="H27">
            <v>-16.187114866505894</v>
          </cell>
          <cell r="J27">
            <v>78.817834328349775</v>
          </cell>
          <cell r="K27">
            <v>31.831371541211766</v>
          </cell>
          <cell r="L27">
            <v>110.64920586956154</v>
          </cell>
          <cell r="N27">
            <v>-23.823560144366809</v>
          </cell>
          <cell r="O27">
            <v>44.944090336573481</v>
          </cell>
          <cell r="P27">
            <v>21.120530192206672</v>
          </cell>
          <cell r="R27">
            <v>-3.8219998418516994</v>
          </cell>
          <cell r="S27">
            <v>-30.334363650740755</v>
          </cell>
          <cell r="T27">
            <v>-34.156363492592448</v>
          </cell>
          <cell r="V27">
            <v>-35.052188100469351</v>
          </cell>
          <cell r="W27">
            <v>-41.570335517286175</v>
          </cell>
          <cell r="X27">
            <v>-76.622523617755533</v>
          </cell>
        </row>
        <row r="28">
          <cell r="A28">
            <v>36994</v>
          </cell>
          <cell r="B28">
            <v>-27.437531417856071</v>
          </cell>
          <cell r="C28">
            <v>-9.5515224598839836</v>
          </cell>
          <cell r="D28">
            <v>-36.989053877740062</v>
          </cell>
          <cell r="F28">
            <v>2.5057681771712916</v>
          </cell>
          <cell r="G28">
            <v>-30.3146304130495</v>
          </cell>
          <cell r="H28">
            <v>-27.808862235878195</v>
          </cell>
          <cell r="J28">
            <v>82.48804003411486</v>
          </cell>
          <cell r="K28">
            <v>27.412891346463425</v>
          </cell>
          <cell r="L28">
            <v>109.90093138057827</v>
          </cell>
          <cell r="N28">
            <v>-22.312361267219813</v>
          </cell>
          <cell r="O28">
            <v>50.181270439256906</v>
          </cell>
          <cell r="P28">
            <v>27.868909172037093</v>
          </cell>
          <cell r="R28">
            <v>-9.1500093194539431</v>
          </cell>
          <cell r="S28">
            <v>-26.013702421363575</v>
          </cell>
          <cell r="T28">
            <v>-35.16371174081749</v>
          </cell>
          <cell r="V28">
            <v>-27.635130387632799</v>
          </cell>
          <cell r="W28">
            <v>-43.033538438511371</v>
          </cell>
          <cell r="X28">
            <v>-70.668668826144184</v>
          </cell>
        </row>
        <row r="29">
          <cell r="A29">
            <v>37001</v>
          </cell>
          <cell r="B29">
            <v>-25.536786426356542</v>
          </cell>
          <cell r="C29">
            <v>-3.880422933764109</v>
          </cell>
          <cell r="D29">
            <v>-29.417209360120637</v>
          </cell>
          <cell r="F29">
            <v>0.81089839535947483</v>
          </cell>
          <cell r="G29">
            <v>-32.828341306643921</v>
          </cell>
          <cell r="H29">
            <v>-32.017442911284448</v>
          </cell>
          <cell r="J29">
            <v>89.184455998057032</v>
          </cell>
          <cell r="K29">
            <v>32.517304531513872</v>
          </cell>
          <cell r="L29">
            <v>121.7017605295709</v>
          </cell>
          <cell r="N29">
            <v>-29.26951013561218</v>
          </cell>
          <cell r="O29">
            <v>43.310891335167113</v>
          </cell>
          <cell r="P29">
            <v>14.041381199554905</v>
          </cell>
          <cell r="R29">
            <v>-17.087314799857658</v>
          </cell>
          <cell r="S29">
            <v>-24.086265457585199</v>
          </cell>
          <cell r="T29">
            <v>-41.173580257442836</v>
          </cell>
          <cell r="V29">
            <v>-12.181000000000004</v>
          </cell>
          <cell r="W29">
            <v>-39.424999999999997</v>
          </cell>
          <cell r="X29">
            <v>-51.605999999999995</v>
          </cell>
        </row>
        <row r="30">
          <cell r="A30">
            <v>37008</v>
          </cell>
          <cell r="B30">
            <v>-25.764301125677065</v>
          </cell>
          <cell r="C30">
            <v>1.8469816265553618</v>
          </cell>
          <cell r="D30">
            <v>-23.917319499121675</v>
          </cell>
          <cell r="F30">
            <v>2.0677538421566872</v>
          </cell>
          <cell r="G30">
            <v>-37.005468825014546</v>
          </cell>
          <cell r="H30">
            <v>-34.937714982857869</v>
          </cell>
          <cell r="J30">
            <v>92.555027139379504</v>
          </cell>
          <cell r="K30">
            <v>34.118697366265835</v>
          </cell>
          <cell r="L30">
            <v>126.67372450564532</v>
          </cell>
          <cell r="N30">
            <v>-33.159005416579589</v>
          </cell>
          <cell r="O30">
            <v>41.929141085236282</v>
          </cell>
          <cell r="P30">
            <v>8.7701356686567067</v>
          </cell>
          <cell r="R30">
            <v>-21.382320402826345</v>
          </cell>
          <cell r="S30">
            <v>-24.319449084716652</v>
          </cell>
          <cell r="T30">
            <v>-45.701769487543004</v>
          </cell>
          <cell r="V30">
            <v>5.1999999999999602E-2</v>
          </cell>
          <cell r="W30">
            <v>-34.631</v>
          </cell>
          <cell r="X30">
            <v>-34.578999999999994</v>
          </cell>
        </row>
        <row r="31">
          <cell r="A31">
            <v>37015</v>
          </cell>
          <cell r="B31">
            <v>-29.510262695637927</v>
          </cell>
          <cell r="C31">
            <v>1.7535752814192591</v>
          </cell>
          <cell r="D31">
            <v>-27.756687414218661</v>
          </cell>
          <cell r="F31">
            <v>9.3536605685431731</v>
          </cell>
          <cell r="G31">
            <v>-29.587960112737143</v>
          </cell>
          <cell r="H31">
            <v>-20.234299544193988</v>
          </cell>
          <cell r="J31">
            <v>92.258710865353663</v>
          </cell>
          <cell r="K31">
            <v>30.357591683658192</v>
          </cell>
          <cell r="L31">
            <v>122.61630254901186</v>
          </cell>
          <cell r="N31">
            <v>-37.087261153691927</v>
          </cell>
          <cell r="O31">
            <v>40.848966952651523</v>
          </cell>
          <cell r="P31">
            <v>3.7617057989596105</v>
          </cell>
          <cell r="R31">
            <v>-23.748605171449704</v>
          </cell>
          <cell r="S31">
            <v>-20.038908720184807</v>
          </cell>
          <cell r="T31">
            <v>-43.787513891634511</v>
          </cell>
          <cell r="V31">
            <v>12.378</v>
          </cell>
          <cell r="W31">
            <v>-32.070059706634879</v>
          </cell>
          <cell r="X31">
            <v>-19.692059706634893</v>
          </cell>
        </row>
        <row r="32">
          <cell r="A32">
            <v>37022</v>
          </cell>
          <cell r="B32">
            <v>-32.673970200340023</v>
          </cell>
          <cell r="C32">
            <v>0.31043665877805893</v>
          </cell>
          <cell r="D32">
            <v>-32.363533541561949</v>
          </cell>
          <cell r="F32">
            <v>9.9619667436698336</v>
          </cell>
          <cell r="G32">
            <v>-24.935681647453521</v>
          </cell>
          <cell r="H32">
            <v>-14.973714903783687</v>
          </cell>
          <cell r="J32">
            <v>99.326987161746189</v>
          </cell>
          <cell r="K32">
            <v>31.012954040971707</v>
          </cell>
          <cell r="L32">
            <v>130.33994120271791</v>
          </cell>
          <cell r="N32">
            <v>-38.805535473230591</v>
          </cell>
          <cell r="O32">
            <v>38.23736649176216</v>
          </cell>
          <cell r="P32">
            <v>-0.56816898146843187</v>
          </cell>
          <cell r="R32">
            <v>-28.870495314856328</v>
          </cell>
          <cell r="S32">
            <v>-12.851037255223119</v>
          </cell>
          <cell r="T32">
            <v>-41.721532570079447</v>
          </cell>
          <cell r="V32">
            <v>21.950000000000003</v>
          </cell>
          <cell r="W32">
            <v>-33.733999999999995</v>
          </cell>
          <cell r="X32">
            <v>-11.783999999999992</v>
          </cell>
        </row>
        <row r="33">
          <cell r="A33">
            <v>37029</v>
          </cell>
          <cell r="B33">
            <v>-37.861870160238126</v>
          </cell>
          <cell r="C33">
            <v>0.36278798524702438</v>
          </cell>
          <cell r="D33">
            <v>-37.499082174991116</v>
          </cell>
          <cell r="F33">
            <v>12.636085208049749</v>
          </cell>
          <cell r="G33">
            <v>-24.548783105242052</v>
          </cell>
          <cell r="H33">
            <v>-11.912697897192302</v>
          </cell>
          <cell r="J33">
            <v>102.5379979553683</v>
          </cell>
          <cell r="K33">
            <v>30.38403210410678</v>
          </cell>
          <cell r="L33">
            <v>132.92203005947511</v>
          </cell>
          <cell r="N33">
            <v>-39.237795751458648</v>
          </cell>
          <cell r="O33">
            <v>33.499624397765587</v>
          </cell>
          <cell r="P33">
            <v>-5.7381713536930761</v>
          </cell>
          <cell r="R33">
            <v>-28.500416150331269</v>
          </cell>
          <cell r="S33">
            <v>-9.4242309360685539</v>
          </cell>
          <cell r="T33">
            <v>-37.924647086399823</v>
          </cell>
          <cell r="V33">
            <v>27.515000000000008</v>
          </cell>
          <cell r="W33">
            <v>-36.034000000000006</v>
          </cell>
          <cell r="X33">
            <v>-8.5190000000000055</v>
          </cell>
        </row>
        <row r="34">
          <cell r="A34">
            <v>37036</v>
          </cell>
          <cell r="B34">
            <v>-36.915204265485826</v>
          </cell>
          <cell r="C34">
            <v>1.9436003592225717</v>
          </cell>
          <cell r="D34">
            <v>-34.971603906263255</v>
          </cell>
          <cell r="F34">
            <v>8.5246527797389433</v>
          </cell>
          <cell r="G34">
            <v>-24.515282492417342</v>
          </cell>
          <cell r="H34">
            <v>-15.990629712678412</v>
          </cell>
          <cell r="J34">
            <v>107.3877853023739</v>
          </cell>
          <cell r="K34">
            <v>30.936456856576413</v>
          </cell>
          <cell r="L34">
            <v>138.32424215895031</v>
          </cell>
          <cell r="N34">
            <v>-39.628789205248239</v>
          </cell>
          <cell r="O34">
            <v>29.838491039203845</v>
          </cell>
          <cell r="P34">
            <v>-9.79029816604438</v>
          </cell>
          <cell r="R34">
            <v>-29.398869697089509</v>
          </cell>
          <cell r="S34">
            <v>-9.5416470299182663</v>
          </cell>
          <cell r="T34">
            <v>-38.940516727007775</v>
          </cell>
          <cell r="V34">
            <v>33.668999999999997</v>
          </cell>
          <cell r="W34">
            <v>-32.224999999999994</v>
          </cell>
          <cell r="X34">
            <v>1.4439999999999884</v>
          </cell>
        </row>
        <row r="35">
          <cell r="A35">
            <v>37043</v>
          </cell>
          <cell r="B35">
            <v>-37.32271856943558</v>
          </cell>
          <cell r="C35">
            <v>-1.6220438974521159</v>
          </cell>
          <cell r="D35">
            <v>-38.944762466887681</v>
          </cell>
          <cell r="F35">
            <v>8.4922464967325411</v>
          </cell>
          <cell r="G35">
            <v>-19.978967686911545</v>
          </cell>
          <cell r="H35">
            <v>-11.486721190178997</v>
          </cell>
          <cell r="J35">
            <v>108.03852323368105</v>
          </cell>
          <cell r="K35">
            <v>25.886301249936466</v>
          </cell>
          <cell r="L35">
            <v>133.9248244836175</v>
          </cell>
          <cell r="N35">
            <v>-40.978839191410245</v>
          </cell>
          <cell r="O35">
            <v>34.12579285960382</v>
          </cell>
          <cell r="P35">
            <v>-6.8530463318064108</v>
          </cell>
          <cell r="R35">
            <v>-29.41292091454909</v>
          </cell>
          <cell r="S35">
            <v>-16.980888375534448</v>
          </cell>
          <cell r="T35">
            <v>-46.393809290083539</v>
          </cell>
          <cell r="V35">
            <v>40.224000000000004</v>
          </cell>
          <cell r="W35">
            <v>-20.738</v>
          </cell>
          <cell r="X35">
            <v>19.48599999999999</v>
          </cell>
        </row>
        <row r="36">
          <cell r="A36">
            <v>37050</v>
          </cell>
          <cell r="B36">
            <v>-35.98756558918717</v>
          </cell>
          <cell r="C36">
            <v>-2.4900945500963019</v>
          </cell>
          <cell r="D36">
            <v>-38.477660139283444</v>
          </cell>
          <cell r="F36">
            <v>6.1360837960112775</v>
          </cell>
          <cell r="G36">
            <v>-18.918032578551689</v>
          </cell>
          <cell r="H36">
            <v>-12.781948782540439</v>
          </cell>
          <cell r="J36">
            <v>106.92456608057658</v>
          </cell>
          <cell r="K36">
            <v>25.162207919841379</v>
          </cell>
          <cell r="L36">
            <v>132.08677400041799</v>
          </cell>
          <cell r="N36">
            <v>-38.447901428418135</v>
          </cell>
          <cell r="O36">
            <v>33.983000468796789</v>
          </cell>
          <cell r="P36">
            <v>-4.4649009596213318</v>
          </cell>
          <cell r="R36">
            <v>-28.768351874339885</v>
          </cell>
          <cell r="S36">
            <v>-21.441375105196869</v>
          </cell>
          <cell r="T36">
            <v>-50.209726979536754</v>
          </cell>
          <cell r="V36">
            <v>42.986000000000004</v>
          </cell>
          <cell r="W36">
            <v>-13.629000000000005</v>
          </cell>
          <cell r="X36">
            <v>29.356999999999999</v>
          </cell>
        </row>
        <row r="37">
          <cell r="A37">
            <v>37057</v>
          </cell>
          <cell r="B37">
            <v>-34.83982541556292</v>
          </cell>
          <cell r="C37">
            <v>-5.9686866347734338</v>
          </cell>
          <cell r="D37">
            <v>-40.808512050336333</v>
          </cell>
          <cell r="F37">
            <v>6.3628571751323122</v>
          </cell>
          <cell r="G37">
            <v>-16.840076758411513</v>
          </cell>
          <cell r="H37">
            <v>-10.477219583279208</v>
          </cell>
          <cell r="J37">
            <v>104.30527000999723</v>
          </cell>
          <cell r="K37">
            <v>24.323351162672509</v>
          </cell>
          <cell r="L37">
            <v>128.62862117266977</v>
          </cell>
          <cell r="N37">
            <v>-36.339975091641293</v>
          </cell>
          <cell r="O37">
            <v>29.693192280103233</v>
          </cell>
          <cell r="P37">
            <v>-6.6467828115381167</v>
          </cell>
          <cell r="R37">
            <v>-30.576344430073036</v>
          </cell>
          <cell r="S37">
            <v>-15.934108100017511</v>
          </cell>
          <cell r="T37">
            <v>-46.510452530090546</v>
          </cell>
          <cell r="V37">
            <v>47.706000000000003</v>
          </cell>
          <cell r="W37">
            <v>-18.495999999999995</v>
          </cell>
          <cell r="X37">
            <v>29.20999999999998</v>
          </cell>
        </row>
        <row r="38">
          <cell r="A38">
            <v>37064</v>
          </cell>
          <cell r="B38">
            <v>-32.354072883777931</v>
          </cell>
          <cell r="C38">
            <v>-7.4464908019813691</v>
          </cell>
          <cell r="D38">
            <v>-39.800563685759329</v>
          </cell>
          <cell r="F38">
            <v>2.5633793469604527</v>
          </cell>
          <cell r="G38">
            <v>-23.663717388971421</v>
          </cell>
          <cell r="H38">
            <v>-21.100338042010947</v>
          </cell>
          <cell r="J38">
            <v>104.15358177679624</v>
          </cell>
          <cell r="K38">
            <v>32.903744161220914</v>
          </cell>
          <cell r="L38">
            <v>137.05732593801716</v>
          </cell>
          <cell r="N38">
            <v>-35.135682777084313</v>
          </cell>
          <cell r="O38">
            <v>30.000910764816524</v>
          </cell>
          <cell r="P38">
            <v>-5.1347720122677742</v>
          </cell>
          <cell r="R38">
            <v>-32.009581059480709</v>
          </cell>
          <cell r="S38">
            <v>-16.537231873662108</v>
          </cell>
          <cell r="T38">
            <v>-48.546812933142817</v>
          </cell>
          <cell r="V38">
            <v>49.007000000000005</v>
          </cell>
          <cell r="W38">
            <v>-17.096000000000004</v>
          </cell>
          <cell r="X38">
            <v>31.91100000000003</v>
          </cell>
        </row>
        <row r="39">
          <cell r="A39">
            <v>37071</v>
          </cell>
          <cell r="B39">
            <v>-28.996916107970108</v>
          </cell>
          <cell r="C39">
            <v>-8.9878013996125219</v>
          </cell>
          <cell r="D39">
            <v>-37.984717507582673</v>
          </cell>
          <cell r="F39">
            <v>1.5608673305130196</v>
          </cell>
          <cell r="G39">
            <v>-20.354358115549957</v>
          </cell>
          <cell r="H39">
            <v>-18.79349078503688</v>
          </cell>
          <cell r="J39">
            <v>100.84750549282965</v>
          </cell>
          <cell r="K39">
            <v>29.757934244192285</v>
          </cell>
          <cell r="L39">
            <v>130.60543973702192</v>
          </cell>
          <cell r="N39">
            <v>-34.023243565340636</v>
          </cell>
          <cell r="O39">
            <v>27.141462250563421</v>
          </cell>
          <cell r="P39">
            <v>-6.8817813147771858</v>
          </cell>
          <cell r="R39">
            <v>-32.422557241215728</v>
          </cell>
          <cell r="S39">
            <v>-12.368403775226056</v>
          </cell>
          <cell r="T39">
            <v>-44.790961016441784</v>
          </cell>
          <cell r="V39">
            <v>48.853999999999999</v>
          </cell>
          <cell r="W39">
            <v>-17.682000000000016</v>
          </cell>
          <cell r="X39">
            <v>31.172000000000025</v>
          </cell>
        </row>
        <row r="40">
          <cell r="A40">
            <v>37078</v>
          </cell>
          <cell r="B40">
            <v>-26.762682929584457</v>
          </cell>
          <cell r="C40">
            <v>-4.7823625098136517</v>
          </cell>
          <cell r="D40">
            <v>-31.545045439398137</v>
          </cell>
          <cell r="F40">
            <v>1.2354983648594242</v>
          </cell>
          <cell r="G40">
            <v>-17.537941473829278</v>
          </cell>
          <cell r="H40">
            <v>-16.30244310896984</v>
          </cell>
          <cell r="J40">
            <v>96.341937825121875</v>
          </cell>
          <cell r="K40">
            <v>24.084575456512027</v>
          </cell>
          <cell r="L40">
            <v>120.4265132816339</v>
          </cell>
          <cell r="N40">
            <v>-33.045830532790376</v>
          </cell>
          <cell r="O40">
            <v>28.37272449999719</v>
          </cell>
          <cell r="P40">
            <v>-4.6731060327932141</v>
          </cell>
          <cell r="R40">
            <v>-33.269885997661646</v>
          </cell>
          <cell r="S40">
            <v>-14.217567080299801</v>
          </cell>
          <cell r="T40">
            <v>-47.487453077961447</v>
          </cell>
          <cell r="V40">
            <v>52.963999999999999</v>
          </cell>
          <cell r="W40">
            <v>-16.330000000000013</v>
          </cell>
          <cell r="X40">
            <v>36.634000000000015</v>
          </cell>
        </row>
        <row r="41">
          <cell r="A41">
            <v>37085</v>
          </cell>
          <cell r="B41">
            <v>-23.765454761111343</v>
          </cell>
          <cell r="C41">
            <v>-8.1037947121983223</v>
          </cell>
          <cell r="D41">
            <v>-31.869249473309623</v>
          </cell>
          <cell r="F41">
            <v>0.62493292817242718</v>
          </cell>
          <cell r="G41">
            <v>-13.990583115408697</v>
          </cell>
          <cell r="H41">
            <v>-13.36565018723627</v>
          </cell>
          <cell r="J41">
            <v>92.292670390682829</v>
          </cell>
          <cell r="K41">
            <v>25.417539777123835</v>
          </cell>
          <cell r="L41">
            <v>117.71021016780665</v>
          </cell>
          <cell r="N41">
            <v>-30.302910493705156</v>
          </cell>
          <cell r="O41">
            <v>25.476245276731305</v>
          </cell>
          <cell r="P41">
            <v>-4.8266652169738222</v>
          </cell>
          <cell r="R41">
            <v>-33.645835124739477</v>
          </cell>
          <cell r="S41">
            <v>-15.643797931646048</v>
          </cell>
          <cell r="T41">
            <v>-49.289633056385526</v>
          </cell>
          <cell r="V41">
            <v>51.996000000000009</v>
          </cell>
          <cell r="W41">
            <v>-17.885999999999996</v>
          </cell>
          <cell r="X41">
            <v>34.110000000000014</v>
          </cell>
        </row>
        <row r="42">
          <cell r="A42">
            <v>37092</v>
          </cell>
          <cell r="B42">
            <v>-20.294417082276652</v>
          </cell>
          <cell r="C42">
            <v>-2.1356728928149664</v>
          </cell>
          <cell r="D42">
            <v>-22.430089975091562</v>
          </cell>
          <cell r="F42">
            <v>-1.3469788024784037</v>
          </cell>
          <cell r="G42">
            <v>-17.097738479178105</v>
          </cell>
          <cell r="H42">
            <v>-18.444717281656523</v>
          </cell>
          <cell r="J42">
            <v>86.652706312941604</v>
          </cell>
          <cell r="K42">
            <v>26.249195138069126</v>
          </cell>
          <cell r="L42">
            <v>112.90190145101067</v>
          </cell>
          <cell r="N42">
            <v>-27.952184141113463</v>
          </cell>
          <cell r="O42">
            <v>26.47229721715459</v>
          </cell>
          <cell r="P42">
            <v>-1.4798869239588157</v>
          </cell>
          <cell r="R42">
            <v>-35.144027500861355</v>
          </cell>
          <cell r="S42">
            <v>-12.15210665973828</v>
          </cell>
          <cell r="T42">
            <v>-47.296134160599635</v>
          </cell>
          <cell r="V42">
            <v>58.33</v>
          </cell>
          <cell r="W42">
            <v>-21.97999999999999</v>
          </cell>
          <cell r="X42">
            <v>36.349999999999966</v>
          </cell>
        </row>
        <row r="43">
          <cell r="A43">
            <v>37099</v>
          </cell>
          <cell r="B43">
            <v>-16.020741433162556</v>
          </cell>
          <cell r="C43">
            <v>0.89946850871794481</v>
          </cell>
          <cell r="D43">
            <v>-15.121272924444668</v>
          </cell>
          <cell r="F43">
            <v>-2.7319061389784878</v>
          </cell>
          <cell r="G43">
            <v>-18.931129235409429</v>
          </cell>
          <cell r="H43">
            <v>-21.663035374387903</v>
          </cell>
          <cell r="J43">
            <v>80.970451682867449</v>
          </cell>
          <cell r="K43">
            <v>26.687280075007493</v>
          </cell>
          <cell r="L43">
            <v>107.65773175787496</v>
          </cell>
          <cell r="N43">
            <v>-26.094929934650878</v>
          </cell>
          <cell r="O43">
            <v>22.394859615134777</v>
          </cell>
          <cell r="P43">
            <v>-3.7000703195161009</v>
          </cell>
          <cell r="R43">
            <v>-34.886608334415882</v>
          </cell>
          <cell r="S43">
            <v>-11.937949979949025</v>
          </cell>
          <cell r="T43">
            <v>-46.824558314364907</v>
          </cell>
          <cell r="V43">
            <v>55.533000000000015</v>
          </cell>
          <cell r="W43">
            <v>-21.834000000000003</v>
          </cell>
          <cell r="X43">
            <v>33.698999999999955</v>
          </cell>
        </row>
        <row r="44">
          <cell r="A44">
            <v>37106</v>
          </cell>
          <cell r="B44">
            <v>-12.648193437974797</v>
          </cell>
          <cell r="C44">
            <v>3.1326073572852806</v>
          </cell>
          <cell r="D44">
            <v>-9.5155860806895021</v>
          </cell>
          <cell r="F44">
            <v>1.8813647634270581</v>
          </cell>
          <cell r="G44">
            <v>-17.807040706245175</v>
          </cell>
          <cell r="H44">
            <v>-15.925675942818089</v>
          </cell>
          <cell r="J44">
            <v>75.291585945133832</v>
          </cell>
          <cell r="K44">
            <v>24.728500302176229</v>
          </cell>
          <cell r="L44">
            <v>100.02008624731002</v>
          </cell>
          <cell r="N44">
            <v>-23.152771266711483</v>
          </cell>
          <cell r="O44">
            <v>22.822283661585232</v>
          </cell>
          <cell r="P44">
            <v>-0.33048760512622266</v>
          </cell>
          <cell r="R44">
            <v>-34.836198786776521</v>
          </cell>
          <cell r="S44">
            <v>-13.942180831295303</v>
          </cell>
          <cell r="T44">
            <v>-48.778379618071824</v>
          </cell>
          <cell r="V44">
            <v>48.83499999999998</v>
          </cell>
          <cell r="W44">
            <v>-18.554000000000002</v>
          </cell>
          <cell r="X44">
            <v>30.281000000000006</v>
          </cell>
        </row>
        <row r="45">
          <cell r="A45">
            <v>37113</v>
          </cell>
          <cell r="B45">
            <v>-4.1526286508254771</v>
          </cell>
          <cell r="C45">
            <v>10.27469796497013</v>
          </cell>
          <cell r="D45">
            <v>6.1220693141446532</v>
          </cell>
          <cell r="F45">
            <v>-4.5013668532440363</v>
          </cell>
          <cell r="G45">
            <v>-20.985186304356404</v>
          </cell>
          <cell r="H45">
            <v>-25.486553157600383</v>
          </cell>
          <cell r="J45">
            <v>69.194580313924376</v>
          </cell>
          <cell r="K45">
            <v>26.149575823642039</v>
          </cell>
          <cell r="L45">
            <v>95.344156137566415</v>
          </cell>
          <cell r="N45">
            <v>-21.155760552163485</v>
          </cell>
          <cell r="O45">
            <v>21.850907093516497</v>
          </cell>
          <cell r="P45">
            <v>0.69514654135303999</v>
          </cell>
          <cell r="R45">
            <v>-31.708964230241378</v>
          </cell>
          <cell r="S45">
            <v>-17.571013606402744</v>
          </cell>
          <cell r="T45">
            <v>-49.279977836644122</v>
          </cell>
          <cell r="V45">
            <v>46.668000000000006</v>
          </cell>
          <cell r="W45">
            <v>-25.455000000000013</v>
          </cell>
          <cell r="X45">
            <v>21.213000000000022</v>
          </cell>
        </row>
        <row r="46">
          <cell r="A46">
            <v>37120</v>
          </cell>
          <cell r="B46">
            <v>-2.6974170992210986</v>
          </cell>
          <cell r="C46">
            <v>13.330455128241312</v>
          </cell>
          <cell r="D46">
            <v>10.633038029020213</v>
          </cell>
          <cell r="F46">
            <v>-4.1979550858802099</v>
          </cell>
          <cell r="G46">
            <v>-17.378063417471964</v>
          </cell>
          <cell r="H46">
            <v>-21.576018503352202</v>
          </cell>
          <cell r="J46">
            <v>60.870331094781676</v>
          </cell>
          <cell r="K46">
            <v>23.269688052460054</v>
          </cell>
          <cell r="L46">
            <v>84.14001914724173</v>
          </cell>
          <cell r="N46">
            <v>-14.693460567413524</v>
          </cell>
          <cell r="O46">
            <v>21.444345915537497</v>
          </cell>
          <cell r="P46">
            <v>6.7508853481239726</v>
          </cell>
          <cell r="R46">
            <v>-31.104204700393694</v>
          </cell>
          <cell r="S46">
            <v>-14.132497325599132</v>
          </cell>
          <cell r="T46">
            <v>-45.236702025992827</v>
          </cell>
          <cell r="V46">
            <v>38.879999999999995</v>
          </cell>
          <cell r="W46">
            <v>-33.018000000000001</v>
          </cell>
          <cell r="X46">
            <v>5.8620000000000232</v>
          </cell>
        </row>
        <row r="47">
          <cell r="A47">
            <v>37127</v>
          </cell>
          <cell r="B47">
            <v>-1.8136575185400829</v>
          </cell>
          <cell r="C47">
            <v>11.806512603855481</v>
          </cell>
          <cell r="D47">
            <v>9.9928550853153411</v>
          </cell>
          <cell r="F47">
            <v>-4.5070856090686675</v>
          </cell>
          <cell r="G47">
            <v>-14.067998124812902</v>
          </cell>
          <cell r="H47">
            <v>-18.57508373388157</v>
          </cell>
          <cell r="J47">
            <v>54.997839581132894</v>
          </cell>
          <cell r="K47">
            <v>20.055500172268665</v>
          </cell>
          <cell r="L47">
            <v>75.053339753401588</v>
          </cell>
          <cell r="N47">
            <v>-15.402903998328156</v>
          </cell>
          <cell r="O47">
            <v>23.1781879592655</v>
          </cell>
          <cell r="P47">
            <v>7.7752839609373723</v>
          </cell>
          <cell r="R47">
            <v>-28.462203774096423</v>
          </cell>
          <cell r="S47">
            <v>-19.614680082914902</v>
          </cell>
          <cell r="T47">
            <v>-48.076883857011325</v>
          </cell>
          <cell r="V47" t="str">
            <v/>
          </cell>
          <cell r="W47" t="str">
            <v/>
          </cell>
          <cell r="X47" t="str">
            <v/>
          </cell>
        </row>
        <row r="48">
          <cell r="A48">
            <v>37134</v>
          </cell>
          <cell r="B48">
            <v>-1.5130698281266746</v>
          </cell>
          <cell r="C48">
            <v>14.750153912193809</v>
          </cell>
          <cell r="D48">
            <v>13.237084084067192</v>
          </cell>
          <cell r="F48">
            <v>-4.8927839185761854</v>
          </cell>
          <cell r="G48">
            <v>-16.432138842919159</v>
          </cell>
          <cell r="H48">
            <v>-21.324922761495372</v>
          </cell>
          <cell r="J48">
            <v>50.627403995504039</v>
          </cell>
          <cell r="K48">
            <v>21.302471349739307</v>
          </cell>
          <cell r="L48">
            <v>71.929875345243374</v>
          </cell>
          <cell r="N48">
            <v>-14.952357821845908</v>
          </cell>
          <cell r="O48">
            <v>21.068037661890202</v>
          </cell>
          <cell r="P48">
            <v>6.1156798400443222</v>
          </cell>
          <cell r="R48">
            <v>-26.161338437381772</v>
          </cell>
          <cell r="S48">
            <v>-20.347338793215414</v>
          </cell>
          <cell r="T48">
            <v>-46.508677230597186</v>
          </cell>
          <cell r="V48" t="str">
            <v/>
          </cell>
          <cell r="W48" t="str">
            <v/>
          </cell>
          <cell r="X48" t="str">
            <v/>
          </cell>
        </row>
        <row r="49">
          <cell r="A49">
            <v>37141</v>
          </cell>
          <cell r="B49">
            <v>-1.0839513355059864</v>
          </cell>
          <cell r="C49">
            <v>15.948162655536009</v>
          </cell>
          <cell r="D49">
            <v>14.864211320030051</v>
          </cell>
          <cell r="F49">
            <v>-4.216099780286811</v>
          </cell>
          <cell r="G49">
            <v>-12.99393105863345</v>
          </cell>
          <cell r="H49">
            <v>-17.210030838920261</v>
          </cell>
          <cell r="J49">
            <v>42.022229721715433</v>
          </cell>
          <cell r="K49">
            <v>17.607201961039038</v>
          </cell>
          <cell r="L49">
            <v>59.629431682754444</v>
          </cell>
          <cell r="N49">
            <v>-11.801146857649542</v>
          </cell>
          <cell r="O49">
            <v>19.143746928816313</v>
          </cell>
          <cell r="P49">
            <v>7.3426000711667712</v>
          </cell>
          <cell r="R49">
            <v>-24.525385605114991</v>
          </cell>
          <cell r="S49">
            <v>-21.22558018966501</v>
          </cell>
          <cell r="T49">
            <v>-45.750965794780001</v>
          </cell>
          <cell r="V49" t="str">
            <v/>
          </cell>
          <cell r="W49" t="str">
            <v/>
          </cell>
          <cell r="X49" t="str">
            <v/>
          </cell>
        </row>
        <row r="50">
          <cell r="A50">
            <v>37148</v>
          </cell>
          <cell r="B50">
            <v>-0.24714203412617053</v>
          </cell>
          <cell r="C50">
            <v>20.517166151743311</v>
          </cell>
          <cell r="D50">
            <v>20.27002411761714</v>
          </cell>
          <cell r="F50">
            <v>-3.3354466842512522</v>
          </cell>
          <cell r="G50">
            <v>-12.93593157826362</v>
          </cell>
          <cell r="H50">
            <v>-16.271378262514929</v>
          </cell>
          <cell r="J50">
            <v>36.515773881806751</v>
          </cell>
          <cell r="K50">
            <v>19.275984332021068</v>
          </cell>
          <cell r="L50">
            <v>55.791758213827848</v>
          </cell>
          <cell r="N50">
            <v>-8.638816090460864</v>
          </cell>
          <cell r="O50">
            <v>16.272613796180707</v>
          </cell>
          <cell r="P50">
            <v>7.6337977057198145</v>
          </cell>
          <cell r="R50">
            <v>-18.533878943117429</v>
          </cell>
          <cell r="S50">
            <v>-26.390772565786875</v>
          </cell>
          <cell r="T50">
            <v>-44.924651508904304</v>
          </cell>
          <cell r="V50" t="str">
            <v/>
          </cell>
          <cell r="W50" t="str">
            <v/>
          </cell>
          <cell r="X50" t="str">
            <v/>
          </cell>
        </row>
        <row r="51">
          <cell r="A51">
            <v>37155</v>
          </cell>
          <cell r="B51">
            <v>-0.71300882806457366</v>
          </cell>
          <cell r="C51">
            <v>22.036131240504062</v>
          </cell>
          <cell r="D51">
            <v>21.323122412439488</v>
          </cell>
          <cell r="F51">
            <v>-1.5262723878699944</v>
          </cell>
          <cell r="G51">
            <v>-12.016094414540618</v>
          </cell>
          <cell r="H51">
            <v>-13.542366802410641</v>
          </cell>
          <cell r="J51">
            <v>30.022832662144339</v>
          </cell>
          <cell r="K51">
            <v>22.72153471637796</v>
          </cell>
          <cell r="L51">
            <v>52.744367378522384</v>
          </cell>
          <cell r="N51">
            <v>-5.9011205937339355</v>
          </cell>
          <cell r="O51">
            <v>11.423779575145886</v>
          </cell>
          <cell r="P51">
            <v>5.5226589814118938</v>
          </cell>
          <cell r="R51">
            <v>-15.414139577179185</v>
          </cell>
          <cell r="S51">
            <v>-28.37737356325087</v>
          </cell>
          <cell r="T51">
            <v>-43.791513140430055</v>
          </cell>
          <cell r="V51" t="str">
            <v/>
          </cell>
          <cell r="W51" t="str">
            <v/>
          </cell>
          <cell r="X51" t="str">
            <v/>
          </cell>
        </row>
        <row r="52">
          <cell r="A52">
            <v>37162</v>
          </cell>
          <cell r="B52">
            <v>1.1573420352557662</v>
          </cell>
          <cell r="C52">
            <v>23.627886912662603</v>
          </cell>
          <cell r="D52">
            <v>24.78522894791837</v>
          </cell>
          <cell r="F52">
            <v>-0.8076507068664398</v>
          </cell>
          <cell r="G52">
            <v>-10.16717123508181</v>
          </cell>
          <cell r="H52">
            <v>-10.974821941948278</v>
          </cell>
          <cell r="J52">
            <v>25.601422487559915</v>
          </cell>
          <cell r="K52">
            <v>24.939317646527257</v>
          </cell>
          <cell r="L52">
            <v>50.54074013408723</v>
          </cell>
          <cell r="N52">
            <v>-3.2893789289970528</v>
          </cell>
          <cell r="O52">
            <v>13.278209704658025</v>
          </cell>
          <cell r="P52">
            <v>9.9888307756609152</v>
          </cell>
          <cell r="R52">
            <v>-9.9914002112409435</v>
          </cell>
          <cell r="S52">
            <v>-36.892642889821474</v>
          </cell>
          <cell r="T52">
            <v>-46.884043101062417</v>
          </cell>
          <cell r="V52" t="str">
            <v/>
          </cell>
          <cell r="W52" t="str">
            <v/>
          </cell>
          <cell r="X52" t="str">
            <v/>
          </cell>
        </row>
        <row r="53">
          <cell r="A53">
            <v>37169</v>
          </cell>
          <cell r="B53">
            <v>0.28953848934480675</v>
          </cell>
          <cell r="C53">
            <v>24.146634547498167</v>
          </cell>
          <cell r="D53">
            <v>24.436173036842945</v>
          </cell>
          <cell r="F53">
            <v>-0.56710995261198605</v>
          </cell>
          <cell r="G53">
            <v>-4.8105679783562607</v>
          </cell>
          <cell r="H53">
            <v>-5.3776779309682183</v>
          </cell>
          <cell r="J53">
            <v>21.572382504278494</v>
          </cell>
          <cell r="K53">
            <v>20.747963840518707</v>
          </cell>
          <cell r="L53">
            <v>42.320346344797144</v>
          </cell>
          <cell r="N53">
            <v>1.2858728374630459</v>
          </cell>
          <cell r="O53">
            <v>11.910015024089375</v>
          </cell>
          <cell r="P53">
            <v>13.195887861552478</v>
          </cell>
          <cell r="R53">
            <v>-8.3600973967658661</v>
          </cell>
          <cell r="S53">
            <v>-37.859506373941684</v>
          </cell>
          <cell r="T53">
            <v>-46.21960377070755</v>
          </cell>
          <cell r="V53" t="str">
            <v/>
          </cell>
          <cell r="W53" t="str">
            <v/>
          </cell>
          <cell r="X53" t="str">
            <v/>
          </cell>
        </row>
        <row r="54">
          <cell r="A54">
            <v>37176</v>
          </cell>
          <cell r="B54">
            <v>-2.873992510547879</v>
          </cell>
          <cell r="C54">
            <v>24.604523324051542</v>
          </cell>
          <cell r="D54">
            <v>21.730530813503663</v>
          </cell>
          <cell r="F54">
            <v>0.84881162841921309</v>
          </cell>
          <cell r="G54">
            <v>-2.7272464120102029</v>
          </cell>
          <cell r="H54">
            <v>-1.8784347835909898</v>
          </cell>
          <cell r="J54">
            <v>17.373968505893885</v>
          </cell>
          <cell r="K54">
            <v>21.352704618495409</v>
          </cell>
          <cell r="L54">
            <v>38.726673124389265</v>
          </cell>
          <cell r="N54">
            <v>1.0887522663217624</v>
          </cell>
          <cell r="O54">
            <v>7.3229727363610948</v>
          </cell>
          <cell r="P54">
            <v>8.4117250026828856</v>
          </cell>
          <cell r="R54">
            <v>-2.6250579952442763</v>
          </cell>
          <cell r="S54">
            <v>-37.995001564538597</v>
          </cell>
          <cell r="T54">
            <v>-40.620059559782874</v>
          </cell>
          <cell r="V54" t="str">
            <v/>
          </cell>
          <cell r="W54" t="str">
            <v/>
          </cell>
          <cell r="X54" t="str">
            <v/>
          </cell>
        </row>
        <row r="55">
          <cell r="A55">
            <v>37183</v>
          </cell>
          <cell r="B55">
            <v>-4.4352481516416162</v>
          </cell>
          <cell r="C55">
            <v>31.415914520838868</v>
          </cell>
          <cell r="D55">
            <v>26.980666369197195</v>
          </cell>
          <cell r="F55">
            <v>5.4996780552276334</v>
          </cell>
          <cell r="G55">
            <v>-3.7659066134234251</v>
          </cell>
          <cell r="H55">
            <v>1.7337714418042651</v>
          </cell>
          <cell r="J55">
            <v>16.519367519726188</v>
          </cell>
          <cell r="K55">
            <v>20.208706346830553</v>
          </cell>
          <cell r="L55">
            <v>36.72807386655677</v>
          </cell>
          <cell r="N55">
            <v>-2.9923919366955261</v>
          </cell>
          <cell r="O55">
            <v>5.840438240261193</v>
          </cell>
          <cell r="P55">
            <v>2.8480463035655816</v>
          </cell>
          <cell r="R55">
            <v>-3.5025618783500363</v>
          </cell>
          <cell r="S55">
            <v>-38.088011183344747</v>
          </cell>
          <cell r="T55">
            <v>-41.590573061694784</v>
          </cell>
          <cell r="V55" t="str">
            <v/>
          </cell>
          <cell r="W55" t="str">
            <v/>
          </cell>
          <cell r="X55" t="str">
            <v/>
          </cell>
        </row>
        <row r="56">
          <cell r="A56">
            <v>37190</v>
          </cell>
          <cell r="B56">
            <v>-4.9863667685217195</v>
          </cell>
          <cell r="C56">
            <v>31.209297990951654</v>
          </cell>
          <cell r="D56">
            <v>26.222931222429963</v>
          </cell>
          <cell r="F56">
            <v>1.7100844963823647</v>
          </cell>
          <cell r="G56">
            <v>-5.5828471214183821</v>
          </cell>
          <cell r="H56">
            <v>-3.872762625035989</v>
          </cell>
          <cell r="J56">
            <v>14.17877254319427</v>
          </cell>
          <cell r="K56">
            <v>26.945365407316615</v>
          </cell>
          <cell r="L56">
            <v>41.124137950510885</v>
          </cell>
          <cell r="N56">
            <v>0.13841507153384214</v>
          </cell>
          <cell r="O56">
            <v>-3.7531629661845045</v>
          </cell>
          <cell r="P56">
            <v>-3.6147478946506908</v>
          </cell>
          <cell r="R56">
            <v>2.730836197888749</v>
          </cell>
          <cell r="S56">
            <v>-34.227663053730879</v>
          </cell>
          <cell r="T56">
            <v>-31.49682685584213</v>
          </cell>
          <cell r="V56" t="str">
            <v/>
          </cell>
          <cell r="W56" t="str">
            <v/>
          </cell>
          <cell r="X56" t="str">
            <v/>
          </cell>
        </row>
        <row r="57">
          <cell r="F57">
            <v>0</v>
          </cell>
          <cell r="G57">
            <v>0</v>
          </cell>
          <cell r="H57">
            <v>0</v>
          </cell>
        </row>
      </sheetData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1"/>
      <sheetName val="Ops2"/>
      <sheetName val="Producing"/>
      <sheetName val="East"/>
      <sheetName val="West"/>
      <sheetName val="Total"/>
      <sheetName val="Prod_Yr-Yr"/>
      <sheetName val="East_Yr-Yr"/>
      <sheetName val="West_Yr-Yr"/>
      <sheetName val="Total_Yr-Yr"/>
      <sheetName val="Al's Chart"/>
      <sheetName val="Data"/>
      <sheetName val="Chart1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A7">
            <v>34278</v>
          </cell>
          <cell r="C7">
            <v>870</v>
          </cell>
          <cell r="D7">
            <v>812</v>
          </cell>
          <cell r="E7">
            <v>670</v>
          </cell>
          <cell r="F7">
            <v>749</v>
          </cell>
          <cell r="G7">
            <v>896</v>
          </cell>
          <cell r="H7">
            <v>852</v>
          </cell>
          <cell r="I7">
            <v>687</v>
          </cell>
          <cell r="N7">
            <v>34278</v>
          </cell>
          <cell r="P7">
            <v>1791</v>
          </cell>
          <cell r="Q7">
            <v>1723</v>
          </cell>
          <cell r="R7">
            <v>1721</v>
          </cell>
          <cell r="S7">
            <v>1691</v>
          </cell>
          <cell r="T7">
            <v>1763</v>
          </cell>
          <cell r="U7">
            <v>1721</v>
          </cell>
          <cell r="V7">
            <v>1678</v>
          </cell>
          <cell r="AB7">
            <v>34278</v>
          </cell>
          <cell r="AD7">
            <v>427</v>
          </cell>
          <cell r="AE7">
            <v>423</v>
          </cell>
          <cell r="AF7">
            <v>334</v>
          </cell>
          <cell r="AG7">
            <v>367</v>
          </cell>
          <cell r="AH7">
            <v>435</v>
          </cell>
          <cell r="AI7">
            <v>434</v>
          </cell>
          <cell r="AJ7">
            <v>383</v>
          </cell>
          <cell r="AO7">
            <v>34278</v>
          </cell>
          <cell r="AQ7">
            <v>3088</v>
          </cell>
          <cell r="AR7">
            <v>2958</v>
          </cell>
          <cell r="AS7">
            <v>2725</v>
          </cell>
          <cell r="AT7">
            <v>2807</v>
          </cell>
          <cell r="AU7">
            <v>3094</v>
          </cell>
          <cell r="AV7">
            <v>3007</v>
          </cell>
          <cell r="AW7">
            <v>2748</v>
          </cell>
          <cell r="AY7">
            <v>-259</v>
          </cell>
        </row>
        <row r="8">
          <cell r="A8">
            <v>34285</v>
          </cell>
          <cell r="C8">
            <v>877</v>
          </cell>
          <cell r="D8">
            <v>794</v>
          </cell>
          <cell r="E8">
            <v>658</v>
          </cell>
          <cell r="F8">
            <v>748</v>
          </cell>
          <cell r="G8">
            <v>923</v>
          </cell>
          <cell r="H8">
            <v>847</v>
          </cell>
          <cell r="I8">
            <v>688</v>
          </cell>
          <cell r="N8">
            <v>34285</v>
          </cell>
          <cell r="P8">
            <v>1795</v>
          </cell>
          <cell r="Q8">
            <v>1669</v>
          </cell>
          <cell r="R8">
            <v>1714</v>
          </cell>
          <cell r="S8">
            <v>1695</v>
          </cell>
          <cell r="T8">
            <v>1755</v>
          </cell>
          <cell r="U8">
            <v>1730</v>
          </cell>
          <cell r="V8">
            <v>1682</v>
          </cell>
          <cell r="AB8">
            <v>34285</v>
          </cell>
          <cell r="AD8">
            <v>427</v>
          </cell>
          <cell r="AE8">
            <v>410</v>
          </cell>
          <cell r="AF8">
            <v>331</v>
          </cell>
          <cell r="AG8">
            <v>371</v>
          </cell>
          <cell r="AH8">
            <v>449</v>
          </cell>
          <cell r="AI8">
            <v>439</v>
          </cell>
          <cell r="AJ8">
            <v>372</v>
          </cell>
          <cell r="AO8">
            <v>34285</v>
          </cell>
          <cell r="AQ8">
            <v>3099</v>
          </cell>
          <cell r="AR8">
            <v>2873</v>
          </cell>
          <cell r="AS8">
            <v>2703</v>
          </cell>
          <cell r="AT8">
            <v>2814</v>
          </cell>
          <cell r="AU8">
            <v>3127</v>
          </cell>
          <cell r="AV8">
            <v>3016</v>
          </cell>
          <cell r="AW8">
            <v>2742</v>
          </cell>
          <cell r="AY8">
            <v>-274</v>
          </cell>
        </row>
        <row r="9">
          <cell r="A9">
            <v>34292</v>
          </cell>
          <cell r="C9">
            <v>878</v>
          </cell>
          <cell r="D9">
            <v>769</v>
          </cell>
          <cell r="E9">
            <v>629</v>
          </cell>
          <cell r="F9">
            <v>717</v>
          </cell>
          <cell r="G9">
            <v>903</v>
          </cell>
          <cell r="H9">
            <v>843</v>
          </cell>
          <cell r="I9">
            <v>664</v>
          </cell>
          <cell r="N9">
            <v>34292</v>
          </cell>
          <cell r="P9">
            <v>1786</v>
          </cell>
          <cell r="Q9">
            <v>1607</v>
          </cell>
          <cell r="R9">
            <v>1656</v>
          </cell>
          <cell r="S9">
            <v>1666</v>
          </cell>
          <cell r="T9">
            <v>1738</v>
          </cell>
          <cell r="U9">
            <v>1711</v>
          </cell>
          <cell r="V9">
            <v>1643</v>
          </cell>
          <cell r="AB9">
            <v>34292</v>
          </cell>
          <cell r="AD9">
            <v>420</v>
          </cell>
          <cell r="AE9">
            <v>422</v>
          </cell>
          <cell r="AF9">
            <v>332</v>
          </cell>
          <cell r="AG9">
            <v>367</v>
          </cell>
          <cell r="AH9">
            <v>441</v>
          </cell>
          <cell r="AI9">
            <v>442</v>
          </cell>
          <cell r="AJ9">
            <v>341</v>
          </cell>
          <cell r="AO9">
            <v>34292</v>
          </cell>
          <cell r="AQ9">
            <v>3084</v>
          </cell>
          <cell r="AR9">
            <v>2798</v>
          </cell>
          <cell r="AS9">
            <v>2617</v>
          </cell>
          <cell r="AT9">
            <v>2750</v>
          </cell>
          <cell r="AU9">
            <v>3082</v>
          </cell>
          <cell r="AV9">
            <v>2996</v>
          </cell>
          <cell r="AW9">
            <v>2648</v>
          </cell>
          <cell r="AY9">
            <v>-348</v>
          </cell>
        </row>
        <row r="10">
          <cell r="A10">
            <v>34299</v>
          </cell>
          <cell r="C10">
            <v>864</v>
          </cell>
          <cell r="D10">
            <v>754</v>
          </cell>
          <cell r="E10">
            <v>615</v>
          </cell>
          <cell r="F10">
            <v>677</v>
          </cell>
          <cell r="G10">
            <v>899</v>
          </cell>
          <cell r="H10">
            <v>848</v>
          </cell>
          <cell r="I10">
            <v>622</v>
          </cell>
          <cell r="N10">
            <v>34299</v>
          </cell>
          <cell r="P10">
            <v>1751</v>
          </cell>
          <cell r="Q10">
            <v>1563</v>
          </cell>
          <cell r="R10">
            <v>1610</v>
          </cell>
          <cell r="S10">
            <v>1606</v>
          </cell>
          <cell r="T10">
            <v>1726</v>
          </cell>
          <cell r="U10">
            <v>1714</v>
          </cell>
          <cell r="V10">
            <v>1552</v>
          </cell>
          <cell r="AB10">
            <v>34299</v>
          </cell>
          <cell r="AD10">
            <v>412</v>
          </cell>
          <cell r="AE10">
            <v>420</v>
          </cell>
          <cell r="AF10">
            <v>326</v>
          </cell>
          <cell r="AG10">
            <v>359</v>
          </cell>
          <cell r="AH10">
            <v>444</v>
          </cell>
          <cell r="AI10">
            <v>439</v>
          </cell>
          <cell r="AJ10">
            <v>328</v>
          </cell>
          <cell r="AO10">
            <v>34299</v>
          </cell>
          <cell r="AQ10">
            <v>3027</v>
          </cell>
          <cell r="AR10">
            <v>2737</v>
          </cell>
          <cell r="AS10">
            <v>2551</v>
          </cell>
          <cell r="AT10">
            <v>2642</v>
          </cell>
          <cell r="AU10">
            <v>3069</v>
          </cell>
          <cell r="AV10">
            <v>3001</v>
          </cell>
          <cell r="AW10">
            <v>2502</v>
          </cell>
          <cell r="AY10">
            <v>-499</v>
          </cell>
        </row>
        <row r="11">
          <cell r="A11">
            <v>34306</v>
          </cell>
          <cell r="C11">
            <v>833</v>
          </cell>
          <cell r="D11">
            <v>730</v>
          </cell>
          <cell r="E11">
            <v>579</v>
          </cell>
          <cell r="F11">
            <v>669</v>
          </cell>
          <cell r="G11">
            <v>906</v>
          </cell>
          <cell r="H11">
            <v>837</v>
          </cell>
          <cell r="I11">
            <v>611</v>
          </cell>
          <cell r="N11">
            <v>34306</v>
          </cell>
          <cell r="P11">
            <v>1709</v>
          </cell>
          <cell r="Q11">
            <v>1514</v>
          </cell>
          <cell r="R11">
            <v>1548</v>
          </cell>
          <cell r="S11">
            <v>1581</v>
          </cell>
          <cell r="T11">
            <v>1719</v>
          </cell>
          <cell r="U11">
            <v>1658</v>
          </cell>
          <cell r="V11">
            <v>1495</v>
          </cell>
          <cell r="AB11">
            <v>34306</v>
          </cell>
          <cell r="AD11">
            <v>400</v>
          </cell>
          <cell r="AE11">
            <v>420</v>
          </cell>
          <cell r="AF11">
            <v>320</v>
          </cell>
          <cell r="AG11">
            <v>356</v>
          </cell>
          <cell r="AH11">
            <v>452</v>
          </cell>
          <cell r="AI11">
            <v>437</v>
          </cell>
          <cell r="AJ11">
            <v>323</v>
          </cell>
          <cell r="AO11">
            <v>34306</v>
          </cell>
          <cell r="AQ11">
            <v>2942</v>
          </cell>
          <cell r="AR11">
            <v>2664</v>
          </cell>
          <cell r="AS11">
            <v>2447</v>
          </cell>
          <cell r="AT11">
            <v>2606</v>
          </cell>
          <cell r="AU11">
            <v>3077</v>
          </cell>
          <cell r="AV11">
            <v>2932</v>
          </cell>
          <cell r="AW11">
            <v>2429</v>
          </cell>
          <cell r="AY11">
            <v>-503</v>
          </cell>
        </row>
        <row r="12">
          <cell r="A12">
            <v>34313</v>
          </cell>
          <cell r="C12">
            <v>822</v>
          </cell>
          <cell r="D12">
            <v>714</v>
          </cell>
          <cell r="E12">
            <v>555</v>
          </cell>
          <cell r="F12">
            <v>644</v>
          </cell>
          <cell r="G12">
            <v>920</v>
          </cell>
          <cell r="H12">
            <v>815</v>
          </cell>
          <cell r="I12">
            <v>570</v>
          </cell>
          <cell r="N12">
            <v>34313</v>
          </cell>
          <cell r="P12">
            <v>1679</v>
          </cell>
          <cell r="Q12">
            <v>1464</v>
          </cell>
          <cell r="R12">
            <v>1508</v>
          </cell>
          <cell r="S12">
            <v>1549</v>
          </cell>
          <cell r="T12">
            <v>1733</v>
          </cell>
          <cell r="U12">
            <v>1621</v>
          </cell>
          <cell r="V12">
            <v>1385</v>
          </cell>
          <cell r="AB12">
            <v>34313</v>
          </cell>
          <cell r="AD12">
            <v>385</v>
          </cell>
          <cell r="AE12">
            <v>411</v>
          </cell>
          <cell r="AF12">
            <v>312</v>
          </cell>
          <cell r="AG12">
            <v>344</v>
          </cell>
          <cell r="AH12">
            <v>451</v>
          </cell>
          <cell r="AI12">
            <v>423</v>
          </cell>
          <cell r="AJ12">
            <v>316</v>
          </cell>
          <cell r="AO12">
            <v>34313</v>
          </cell>
          <cell r="AQ12">
            <v>2886</v>
          </cell>
          <cell r="AR12">
            <v>2589</v>
          </cell>
          <cell r="AS12">
            <v>2375</v>
          </cell>
          <cell r="AT12">
            <v>2537</v>
          </cell>
          <cell r="AU12">
            <v>3104</v>
          </cell>
          <cell r="AV12">
            <v>2859</v>
          </cell>
          <cell r="AW12">
            <v>2271</v>
          </cell>
          <cell r="AY12">
            <v>-588</v>
          </cell>
        </row>
        <row r="13">
          <cell r="A13">
            <v>34320</v>
          </cell>
          <cell r="C13">
            <v>774</v>
          </cell>
          <cell r="D13">
            <v>673</v>
          </cell>
          <cell r="E13">
            <v>550</v>
          </cell>
          <cell r="F13">
            <v>603</v>
          </cell>
          <cell r="G13">
            <v>904</v>
          </cell>
          <cell r="H13">
            <v>789</v>
          </cell>
          <cell r="I13">
            <v>524</v>
          </cell>
          <cell r="N13">
            <v>34320</v>
          </cell>
          <cell r="P13">
            <v>1590</v>
          </cell>
          <cell r="Q13">
            <v>1336</v>
          </cell>
          <cell r="R13">
            <v>1464</v>
          </cell>
          <cell r="S13">
            <v>1473</v>
          </cell>
          <cell r="T13">
            <v>1714</v>
          </cell>
          <cell r="U13">
            <v>1546</v>
          </cell>
          <cell r="V13">
            <v>1285</v>
          </cell>
          <cell r="AB13">
            <v>34320</v>
          </cell>
          <cell r="AD13">
            <v>361</v>
          </cell>
          <cell r="AE13">
            <v>402</v>
          </cell>
          <cell r="AF13">
            <v>308</v>
          </cell>
          <cell r="AG13">
            <v>325</v>
          </cell>
          <cell r="AH13">
            <v>437</v>
          </cell>
          <cell r="AI13">
            <v>408</v>
          </cell>
          <cell r="AJ13">
            <v>304</v>
          </cell>
          <cell r="AO13">
            <v>34320</v>
          </cell>
          <cell r="AQ13">
            <v>2725</v>
          </cell>
          <cell r="AR13">
            <v>2411</v>
          </cell>
          <cell r="AS13">
            <v>2322</v>
          </cell>
          <cell r="AT13">
            <v>2401</v>
          </cell>
          <cell r="AU13">
            <v>3055</v>
          </cell>
          <cell r="AV13">
            <v>2743</v>
          </cell>
          <cell r="AW13">
            <v>2113</v>
          </cell>
          <cell r="AY13">
            <v>-630</v>
          </cell>
        </row>
        <row r="14">
          <cell r="A14">
            <v>34327</v>
          </cell>
          <cell r="C14">
            <v>749</v>
          </cell>
          <cell r="D14">
            <v>616</v>
          </cell>
          <cell r="E14">
            <v>498</v>
          </cell>
          <cell r="F14">
            <v>563</v>
          </cell>
          <cell r="G14">
            <v>883</v>
          </cell>
          <cell r="H14">
            <v>740</v>
          </cell>
          <cell r="I14">
            <v>473</v>
          </cell>
          <cell r="N14">
            <v>34327</v>
          </cell>
          <cell r="P14">
            <v>1534</v>
          </cell>
          <cell r="Q14">
            <v>1251</v>
          </cell>
          <cell r="R14">
            <v>1402</v>
          </cell>
          <cell r="S14">
            <v>1407</v>
          </cell>
          <cell r="T14">
            <v>1657</v>
          </cell>
          <cell r="U14">
            <v>1437</v>
          </cell>
          <cell r="V14">
            <v>1175</v>
          </cell>
          <cell r="AB14">
            <v>34327</v>
          </cell>
          <cell r="AD14">
            <v>363</v>
          </cell>
          <cell r="AE14">
            <v>390</v>
          </cell>
          <cell r="AF14">
            <v>292</v>
          </cell>
          <cell r="AG14">
            <v>296</v>
          </cell>
          <cell r="AH14">
            <v>430</v>
          </cell>
          <cell r="AI14">
            <v>393</v>
          </cell>
          <cell r="AJ14">
            <v>290</v>
          </cell>
          <cell r="AO14">
            <v>34327</v>
          </cell>
          <cell r="AQ14">
            <v>2646</v>
          </cell>
          <cell r="AR14">
            <v>2257</v>
          </cell>
          <cell r="AS14">
            <v>2192</v>
          </cell>
          <cell r="AT14">
            <v>2266</v>
          </cell>
          <cell r="AU14">
            <v>2970</v>
          </cell>
          <cell r="AV14">
            <v>2570</v>
          </cell>
          <cell r="AW14">
            <v>1938</v>
          </cell>
          <cell r="AY14">
            <v>-632</v>
          </cell>
        </row>
        <row r="15">
          <cell r="A15">
            <v>34334</v>
          </cell>
          <cell r="C15">
            <v>725</v>
          </cell>
          <cell r="D15">
            <v>585</v>
          </cell>
          <cell r="E15">
            <v>468</v>
          </cell>
          <cell r="F15">
            <v>544</v>
          </cell>
          <cell r="G15">
            <v>847</v>
          </cell>
          <cell r="H15">
            <v>715</v>
          </cell>
          <cell r="I15">
            <v>410</v>
          </cell>
          <cell r="N15">
            <v>34334</v>
          </cell>
          <cell r="P15">
            <v>1488</v>
          </cell>
          <cell r="Q15">
            <v>1167</v>
          </cell>
          <cell r="R15">
            <v>1318</v>
          </cell>
          <cell r="S15">
            <v>1352</v>
          </cell>
          <cell r="T15">
            <v>1564</v>
          </cell>
          <cell r="U15">
            <v>1339</v>
          </cell>
          <cell r="V15">
            <v>1033</v>
          </cell>
          <cell r="AB15">
            <v>34334</v>
          </cell>
          <cell r="AD15">
            <v>360</v>
          </cell>
          <cell r="AE15">
            <v>366</v>
          </cell>
          <cell r="AF15">
            <v>278</v>
          </cell>
          <cell r="AG15">
            <v>274</v>
          </cell>
          <cell r="AH15">
            <v>392</v>
          </cell>
          <cell r="AI15">
            <v>383</v>
          </cell>
          <cell r="AJ15">
            <v>286</v>
          </cell>
          <cell r="AO15">
            <v>34334</v>
          </cell>
          <cell r="AQ15">
            <v>2573</v>
          </cell>
          <cell r="AR15">
            <v>2118</v>
          </cell>
          <cell r="AS15">
            <v>2064</v>
          </cell>
          <cell r="AT15">
            <v>2170</v>
          </cell>
          <cell r="AU15">
            <v>2803</v>
          </cell>
          <cell r="AV15">
            <v>2437</v>
          </cell>
          <cell r="AW15">
            <v>1729</v>
          </cell>
          <cell r="AY15">
            <v>-708</v>
          </cell>
        </row>
        <row r="16">
          <cell r="A16">
            <v>34341</v>
          </cell>
          <cell r="B16">
            <v>580</v>
          </cell>
          <cell r="C16">
            <v>672</v>
          </cell>
          <cell r="D16">
            <v>543</v>
          </cell>
          <cell r="E16">
            <v>475</v>
          </cell>
          <cell r="F16">
            <v>503</v>
          </cell>
          <cell r="G16">
            <v>791</v>
          </cell>
          <cell r="H16">
            <v>680</v>
          </cell>
          <cell r="I16">
            <v>350</v>
          </cell>
          <cell r="N16">
            <v>34341</v>
          </cell>
          <cell r="O16">
            <v>1260</v>
          </cell>
          <cell r="P16">
            <v>1376</v>
          </cell>
          <cell r="Q16">
            <v>1081</v>
          </cell>
          <cell r="R16">
            <v>1292</v>
          </cell>
          <cell r="S16">
            <v>1273</v>
          </cell>
          <cell r="T16">
            <v>1469</v>
          </cell>
          <cell r="U16">
            <v>1286</v>
          </cell>
          <cell r="V16">
            <v>935</v>
          </cell>
          <cell r="AB16">
            <v>34341</v>
          </cell>
          <cell r="AC16">
            <v>363</v>
          </cell>
          <cell r="AD16">
            <v>333</v>
          </cell>
          <cell r="AE16">
            <v>356</v>
          </cell>
          <cell r="AF16">
            <v>282</v>
          </cell>
          <cell r="AG16">
            <v>263</v>
          </cell>
          <cell r="AH16">
            <v>385</v>
          </cell>
          <cell r="AI16">
            <v>356</v>
          </cell>
          <cell r="AJ16">
            <v>277</v>
          </cell>
          <cell r="AO16">
            <v>34341</v>
          </cell>
          <cell r="AP16">
            <v>2203</v>
          </cell>
          <cell r="AQ16">
            <v>2381</v>
          </cell>
          <cell r="AR16">
            <v>1980</v>
          </cell>
          <cell r="AS16">
            <v>2049</v>
          </cell>
          <cell r="AT16">
            <v>2039</v>
          </cell>
          <cell r="AU16">
            <v>2645</v>
          </cell>
          <cell r="AV16">
            <v>2322</v>
          </cell>
          <cell r="AW16">
            <v>1562</v>
          </cell>
          <cell r="AY16">
            <v>-760</v>
          </cell>
        </row>
        <row r="17">
          <cell r="A17">
            <v>34348</v>
          </cell>
          <cell r="B17">
            <v>540</v>
          </cell>
          <cell r="C17">
            <v>642</v>
          </cell>
          <cell r="D17">
            <v>484</v>
          </cell>
          <cell r="E17">
            <v>440</v>
          </cell>
          <cell r="F17">
            <v>493</v>
          </cell>
          <cell r="G17">
            <v>727</v>
          </cell>
          <cell r="H17">
            <v>665</v>
          </cell>
          <cell r="I17">
            <v>323</v>
          </cell>
          <cell r="N17">
            <v>34348</v>
          </cell>
          <cell r="O17">
            <v>1125</v>
          </cell>
          <cell r="P17">
            <v>1291</v>
          </cell>
          <cell r="Q17">
            <v>954</v>
          </cell>
          <cell r="R17">
            <v>1217</v>
          </cell>
          <cell r="S17">
            <v>1256</v>
          </cell>
          <cell r="T17">
            <v>1317</v>
          </cell>
          <cell r="U17">
            <v>1200</v>
          </cell>
          <cell r="V17">
            <v>872</v>
          </cell>
          <cell r="AB17">
            <v>34348</v>
          </cell>
          <cell r="AC17">
            <v>348</v>
          </cell>
          <cell r="AD17">
            <v>330</v>
          </cell>
          <cell r="AE17">
            <v>345</v>
          </cell>
          <cell r="AF17">
            <v>265</v>
          </cell>
          <cell r="AG17">
            <v>247</v>
          </cell>
          <cell r="AH17">
            <v>368</v>
          </cell>
          <cell r="AI17">
            <v>347</v>
          </cell>
          <cell r="AJ17">
            <v>264</v>
          </cell>
          <cell r="AO17">
            <v>34348</v>
          </cell>
          <cell r="AP17">
            <v>2013</v>
          </cell>
          <cell r="AQ17">
            <v>2263</v>
          </cell>
          <cell r="AR17">
            <v>1783</v>
          </cell>
          <cell r="AS17">
            <v>1922</v>
          </cell>
          <cell r="AT17">
            <v>1996</v>
          </cell>
          <cell r="AU17">
            <v>2412</v>
          </cell>
          <cell r="AV17">
            <v>2212</v>
          </cell>
          <cell r="AW17">
            <v>1459</v>
          </cell>
          <cell r="AY17">
            <v>-753</v>
          </cell>
        </row>
        <row r="18">
          <cell r="A18">
            <v>34355</v>
          </cell>
          <cell r="B18">
            <v>464</v>
          </cell>
          <cell r="C18">
            <v>615</v>
          </cell>
          <cell r="D18">
            <v>455</v>
          </cell>
          <cell r="E18">
            <v>357</v>
          </cell>
          <cell r="F18">
            <v>451</v>
          </cell>
          <cell r="G18">
            <v>671</v>
          </cell>
          <cell r="H18">
            <v>616</v>
          </cell>
          <cell r="I18">
            <v>312</v>
          </cell>
          <cell r="N18">
            <v>34355</v>
          </cell>
          <cell r="O18">
            <v>962</v>
          </cell>
          <cell r="P18">
            <v>1263</v>
          </cell>
          <cell r="Q18">
            <v>893</v>
          </cell>
          <cell r="R18">
            <v>1066</v>
          </cell>
          <cell r="S18">
            <v>1157</v>
          </cell>
          <cell r="T18">
            <v>1182</v>
          </cell>
          <cell r="U18">
            <v>1064</v>
          </cell>
          <cell r="V18">
            <v>816</v>
          </cell>
          <cell r="AB18">
            <v>34355</v>
          </cell>
          <cell r="AC18">
            <v>334</v>
          </cell>
          <cell r="AD18">
            <v>317</v>
          </cell>
          <cell r="AE18">
            <v>330</v>
          </cell>
          <cell r="AF18">
            <v>237</v>
          </cell>
          <cell r="AG18">
            <v>229</v>
          </cell>
          <cell r="AH18">
            <v>356</v>
          </cell>
          <cell r="AI18">
            <v>337</v>
          </cell>
          <cell r="AJ18">
            <v>241</v>
          </cell>
          <cell r="AO18">
            <v>34355</v>
          </cell>
          <cell r="AP18">
            <v>1760</v>
          </cell>
          <cell r="AQ18">
            <v>2195</v>
          </cell>
          <cell r="AR18">
            <v>1678</v>
          </cell>
          <cell r="AS18">
            <v>1660</v>
          </cell>
          <cell r="AT18">
            <v>1837</v>
          </cell>
          <cell r="AU18">
            <v>2209</v>
          </cell>
          <cell r="AV18">
            <v>2017</v>
          </cell>
          <cell r="AW18">
            <v>1369</v>
          </cell>
          <cell r="AY18">
            <v>-648</v>
          </cell>
        </row>
        <row r="19">
          <cell r="A19">
            <v>34362</v>
          </cell>
          <cell r="B19">
            <v>430</v>
          </cell>
          <cell r="C19">
            <v>580</v>
          </cell>
          <cell r="D19">
            <v>407</v>
          </cell>
          <cell r="E19">
            <v>334</v>
          </cell>
          <cell r="F19">
            <v>419</v>
          </cell>
          <cell r="G19">
            <v>652</v>
          </cell>
          <cell r="H19">
            <v>548</v>
          </cell>
          <cell r="I19">
            <v>296</v>
          </cell>
          <cell r="N19">
            <v>34362</v>
          </cell>
          <cell r="O19">
            <v>874</v>
          </cell>
          <cell r="P19">
            <v>1149</v>
          </cell>
          <cell r="Q19">
            <v>807</v>
          </cell>
          <cell r="R19">
            <v>954</v>
          </cell>
          <cell r="S19">
            <v>1061</v>
          </cell>
          <cell r="T19">
            <v>1115</v>
          </cell>
          <cell r="U19">
            <v>906</v>
          </cell>
          <cell r="V19">
            <v>723</v>
          </cell>
          <cell r="AB19">
            <v>34362</v>
          </cell>
          <cell r="AC19">
            <v>321</v>
          </cell>
          <cell r="AD19">
            <v>304</v>
          </cell>
          <cell r="AE19">
            <v>303</v>
          </cell>
          <cell r="AF19">
            <v>222</v>
          </cell>
          <cell r="AG19">
            <v>221</v>
          </cell>
          <cell r="AH19">
            <v>350</v>
          </cell>
          <cell r="AI19">
            <v>321</v>
          </cell>
          <cell r="AJ19">
            <v>222</v>
          </cell>
          <cell r="AO19">
            <v>34362</v>
          </cell>
          <cell r="AP19">
            <v>1625</v>
          </cell>
          <cell r="AQ19">
            <v>2033</v>
          </cell>
          <cell r="AR19">
            <v>1517</v>
          </cell>
          <cell r="AS19">
            <v>1510</v>
          </cell>
          <cell r="AT19">
            <v>1701</v>
          </cell>
          <cell r="AU19">
            <v>2117</v>
          </cell>
          <cell r="AV19">
            <v>1775</v>
          </cell>
          <cell r="AW19">
            <v>1241</v>
          </cell>
          <cell r="AY19">
            <v>-534</v>
          </cell>
        </row>
        <row r="20">
          <cell r="A20">
            <v>34369</v>
          </cell>
          <cell r="B20">
            <v>375</v>
          </cell>
          <cell r="C20">
            <v>540</v>
          </cell>
          <cell r="D20">
            <v>353</v>
          </cell>
          <cell r="E20">
            <v>298</v>
          </cell>
          <cell r="F20">
            <v>399</v>
          </cell>
          <cell r="G20">
            <v>638</v>
          </cell>
          <cell r="H20">
            <v>472</v>
          </cell>
          <cell r="I20">
            <v>277</v>
          </cell>
          <cell r="N20">
            <v>34369</v>
          </cell>
          <cell r="O20">
            <v>750</v>
          </cell>
          <cell r="P20">
            <v>1051</v>
          </cell>
          <cell r="Q20">
            <v>680</v>
          </cell>
          <cell r="R20">
            <v>838</v>
          </cell>
          <cell r="S20">
            <v>985</v>
          </cell>
          <cell r="T20">
            <v>1069</v>
          </cell>
          <cell r="U20">
            <v>780</v>
          </cell>
          <cell r="V20">
            <v>657</v>
          </cell>
          <cell r="AB20">
            <v>34369</v>
          </cell>
          <cell r="AC20">
            <v>296</v>
          </cell>
          <cell r="AD20">
            <v>302</v>
          </cell>
          <cell r="AE20">
            <v>271</v>
          </cell>
          <cell r="AF20">
            <v>213</v>
          </cell>
          <cell r="AG20">
            <v>215</v>
          </cell>
          <cell r="AH20">
            <v>332</v>
          </cell>
          <cell r="AI20">
            <v>310</v>
          </cell>
          <cell r="AJ20">
            <v>202</v>
          </cell>
          <cell r="AO20">
            <v>34369</v>
          </cell>
          <cell r="AP20">
            <v>1421</v>
          </cell>
          <cell r="AQ20">
            <v>1893</v>
          </cell>
          <cell r="AR20">
            <v>1304</v>
          </cell>
          <cell r="AS20">
            <v>1349</v>
          </cell>
          <cell r="AT20">
            <v>1599</v>
          </cell>
          <cell r="AU20">
            <v>2039</v>
          </cell>
          <cell r="AV20">
            <v>1562</v>
          </cell>
          <cell r="AW20">
            <v>1136</v>
          </cell>
          <cell r="AY20">
            <v>-426</v>
          </cell>
        </row>
        <row r="21">
          <cell r="A21">
            <v>34376</v>
          </cell>
          <cell r="B21">
            <v>335</v>
          </cell>
          <cell r="C21">
            <v>497</v>
          </cell>
          <cell r="D21">
            <v>291</v>
          </cell>
          <cell r="E21">
            <v>288</v>
          </cell>
          <cell r="F21">
            <v>381</v>
          </cell>
          <cell r="G21">
            <v>620</v>
          </cell>
          <cell r="H21">
            <v>425</v>
          </cell>
          <cell r="I21">
            <v>267</v>
          </cell>
          <cell r="N21">
            <v>34376</v>
          </cell>
          <cell r="O21">
            <v>636</v>
          </cell>
          <cell r="P21">
            <v>906</v>
          </cell>
          <cell r="Q21">
            <v>523</v>
          </cell>
          <cell r="R21">
            <v>784</v>
          </cell>
          <cell r="S21">
            <v>904</v>
          </cell>
          <cell r="T21">
            <v>1006</v>
          </cell>
          <cell r="U21">
            <v>684</v>
          </cell>
          <cell r="V21">
            <v>592</v>
          </cell>
          <cell r="AB21">
            <v>34376</v>
          </cell>
          <cell r="AC21">
            <v>276</v>
          </cell>
          <cell r="AD21">
            <v>297</v>
          </cell>
          <cell r="AE21">
            <v>263</v>
          </cell>
          <cell r="AF21">
            <v>202</v>
          </cell>
          <cell r="AG21">
            <v>233</v>
          </cell>
          <cell r="AH21">
            <v>320</v>
          </cell>
          <cell r="AI21">
            <v>295</v>
          </cell>
          <cell r="AJ21">
            <v>182</v>
          </cell>
          <cell r="AO21">
            <v>34376</v>
          </cell>
          <cell r="AP21">
            <v>1247</v>
          </cell>
          <cell r="AQ21">
            <v>1700</v>
          </cell>
          <cell r="AR21">
            <v>1077</v>
          </cell>
          <cell r="AS21">
            <v>1274</v>
          </cell>
          <cell r="AT21">
            <v>1518</v>
          </cell>
          <cell r="AU21">
            <v>1946</v>
          </cell>
          <cell r="AV21">
            <v>1404</v>
          </cell>
          <cell r="AW21">
            <v>1041</v>
          </cell>
          <cell r="AY21">
            <v>-363</v>
          </cell>
        </row>
        <row r="22">
          <cell r="A22">
            <v>34383</v>
          </cell>
          <cell r="B22">
            <v>312</v>
          </cell>
          <cell r="C22">
            <v>449</v>
          </cell>
          <cell r="D22">
            <v>270</v>
          </cell>
          <cell r="E22">
            <v>252</v>
          </cell>
          <cell r="F22">
            <v>371</v>
          </cell>
          <cell r="G22">
            <v>625</v>
          </cell>
          <cell r="H22">
            <v>394</v>
          </cell>
          <cell r="I22">
            <v>257</v>
          </cell>
          <cell r="N22">
            <v>34383</v>
          </cell>
          <cell r="O22">
            <v>568</v>
          </cell>
          <cell r="P22">
            <v>763</v>
          </cell>
          <cell r="Q22">
            <v>454</v>
          </cell>
          <cell r="R22">
            <v>687</v>
          </cell>
          <cell r="S22">
            <v>842</v>
          </cell>
          <cell r="T22">
            <v>963</v>
          </cell>
          <cell r="U22">
            <v>594</v>
          </cell>
          <cell r="V22">
            <v>537</v>
          </cell>
          <cell r="AB22">
            <v>34383</v>
          </cell>
          <cell r="AC22">
            <v>258</v>
          </cell>
          <cell r="AD22">
            <v>282</v>
          </cell>
          <cell r="AE22">
            <v>260</v>
          </cell>
          <cell r="AF22">
            <v>188</v>
          </cell>
          <cell r="AG22">
            <v>212</v>
          </cell>
          <cell r="AH22">
            <v>299</v>
          </cell>
          <cell r="AI22">
            <v>280</v>
          </cell>
          <cell r="AJ22">
            <v>166</v>
          </cell>
          <cell r="AO22">
            <v>34383</v>
          </cell>
          <cell r="AP22">
            <v>1138</v>
          </cell>
          <cell r="AQ22">
            <v>1494</v>
          </cell>
          <cell r="AR22">
            <v>984</v>
          </cell>
          <cell r="AS22">
            <v>1127</v>
          </cell>
          <cell r="AT22">
            <v>1425</v>
          </cell>
          <cell r="AU22">
            <v>1887</v>
          </cell>
          <cell r="AV22">
            <v>1268</v>
          </cell>
          <cell r="AW22">
            <v>960</v>
          </cell>
          <cell r="AY22">
            <v>-308</v>
          </cell>
        </row>
        <row r="23">
          <cell r="A23">
            <v>34390</v>
          </cell>
          <cell r="B23">
            <v>308</v>
          </cell>
          <cell r="C23">
            <v>440</v>
          </cell>
          <cell r="D23">
            <v>261</v>
          </cell>
          <cell r="E23">
            <v>248</v>
          </cell>
          <cell r="F23">
            <v>368</v>
          </cell>
          <cell r="G23">
            <v>609</v>
          </cell>
          <cell r="H23">
            <v>376</v>
          </cell>
          <cell r="I23">
            <v>242</v>
          </cell>
          <cell r="N23">
            <v>34390</v>
          </cell>
          <cell r="O23">
            <v>524</v>
          </cell>
          <cell r="P23">
            <v>724</v>
          </cell>
          <cell r="Q23">
            <v>404</v>
          </cell>
          <cell r="R23">
            <v>629</v>
          </cell>
          <cell r="S23">
            <v>778</v>
          </cell>
          <cell r="T23">
            <v>891</v>
          </cell>
          <cell r="U23">
            <v>551</v>
          </cell>
          <cell r="V23">
            <v>456</v>
          </cell>
          <cell r="AB23">
            <v>34390</v>
          </cell>
          <cell r="AC23">
            <v>242</v>
          </cell>
          <cell r="AD23">
            <v>284</v>
          </cell>
          <cell r="AE23">
            <v>255</v>
          </cell>
          <cell r="AF23">
            <v>187</v>
          </cell>
          <cell r="AG23">
            <v>202</v>
          </cell>
          <cell r="AH23">
            <v>290</v>
          </cell>
          <cell r="AI23">
            <v>267</v>
          </cell>
          <cell r="AJ23">
            <v>161</v>
          </cell>
          <cell r="AO23">
            <v>34390</v>
          </cell>
          <cell r="AP23">
            <v>1074</v>
          </cell>
          <cell r="AQ23">
            <v>1448</v>
          </cell>
          <cell r="AR23">
            <v>920</v>
          </cell>
          <cell r="AS23">
            <v>1064</v>
          </cell>
          <cell r="AT23">
            <v>1348</v>
          </cell>
          <cell r="AU23">
            <v>1790</v>
          </cell>
          <cell r="AV23">
            <v>1194</v>
          </cell>
          <cell r="AW23">
            <v>859</v>
          </cell>
          <cell r="AY23">
            <v>-335</v>
          </cell>
        </row>
        <row r="24">
          <cell r="A24">
            <v>34397</v>
          </cell>
          <cell r="B24">
            <v>277</v>
          </cell>
          <cell r="C24">
            <v>415</v>
          </cell>
          <cell r="D24">
            <v>249</v>
          </cell>
          <cell r="E24">
            <v>237</v>
          </cell>
          <cell r="F24">
            <v>382</v>
          </cell>
          <cell r="G24">
            <v>583</v>
          </cell>
          <cell r="H24">
            <v>372</v>
          </cell>
          <cell r="I24">
            <v>236</v>
          </cell>
          <cell r="N24">
            <v>34397</v>
          </cell>
          <cell r="O24">
            <v>430</v>
          </cell>
          <cell r="P24">
            <v>638</v>
          </cell>
          <cell r="Q24">
            <v>377</v>
          </cell>
          <cell r="R24">
            <v>575</v>
          </cell>
          <cell r="S24">
            <v>733</v>
          </cell>
          <cell r="T24">
            <v>795</v>
          </cell>
          <cell r="U24">
            <v>527</v>
          </cell>
          <cell r="V24">
            <v>402</v>
          </cell>
          <cell r="AB24">
            <v>34397</v>
          </cell>
          <cell r="AC24">
            <v>235</v>
          </cell>
          <cell r="AD24">
            <v>277</v>
          </cell>
          <cell r="AE24">
            <v>232</v>
          </cell>
          <cell r="AF24">
            <v>176</v>
          </cell>
          <cell r="AG24">
            <v>186</v>
          </cell>
          <cell r="AH24">
            <v>284</v>
          </cell>
          <cell r="AI24">
            <v>258</v>
          </cell>
          <cell r="AJ24">
            <v>148</v>
          </cell>
          <cell r="AO24">
            <v>34397</v>
          </cell>
          <cell r="AP24">
            <v>942</v>
          </cell>
          <cell r="AQ24">
            <v>1330</v>
          </cell>
          <cell r="AR24">
            <v>858</v>
          </cell>
          <cell r="AS24">
            <v>988</v>
          </cell>
          <cell r="AT24">
            <v>1301</v>
          </cell>
          <cell r="AU24">
            <v>1662</v>
          </cell>
          <cell r="AV24">
            <v>1157</v>
          </cell>
          <cell r="AW24">
            <v>786</v>
          </cell>
          <cell r="AY24">
            <v>-371</v>
          </cell>
        </row>
        <row r="25">
          <cell r="A25">
            <v>34404</v>
          </cell>
          <cell r="B25">
            <v>266</v>
          </cell>
          <cell r="C25">
            <v>360</v>
          </cell>
          <cell r="D25">
            <v>214</v>
          </cell>
          <cell r="E25">
            <v>240</v>
          </cell>
          <cell r="F25">
            <v>383</v>
          </cell>
          <cell r="G25">
            <v>575</v>
          </cell>
          <cell r="H25">
            <v>370</v>
          </cell>
          <cell r="I25">
            <v>225</v>
          </cell>
          <cell r="N25">
            <v>34404</v>
          </cell>
          <cell r="O25">
            <v>419</v>
          </cell>
          <cell r="P25">
            <v>569</v>
          </cell>
          <cell r="Q25">
            <v>301</v>
          </cell>
          <cell r="R25">
            <v>526</v>
          </cell>
          <cell r="S25">
            <v>688</v>
          </cell>
          <cell r="T25">
            <v>736</v>
          </cell>
          <cell r="U25">
            <v>511</v>
          </cell>
          <cell r="V25">
            <v>341</v>
          </cell>
          <cell r="AB25">
            <v>34404</v>
          </cell>
          <cell r="AC25">
            <v>230</v>
          </cell>
          <cell r="AD25">
            <v>269</v>
          </cell>
          <cell r="AE25">
            <v>225</v>
          </cell>
          <cell r="AF25">
            <v>165</v>
          </cell>
          <cell r="AG25">
            <v>176</v>
          </cell>
          <cell r="AH25">
            <v>282</v>
          </cell>
          <cell r="AI25">
            <v>245</v>
          </cell>
          <cell r="AJ25">
            <v>145</v>
          </cell>
          <cell r="AO25">
            <v>34404</v>
          </cell>
          <cell r="AP25">
            <v>915</v>
          </cell>
          <cell r="AQ25">
            <v>1198</v>
          </cell>
          <cell r="AR25">
            <v>740</v>
          </cell>
          <cell r="AS25">
            <v>931</v>
          </cell>
          <cell r="AT25">
            <v>1247</v>
          </cell>
          <cell r="AU25">
            <v>1593</v>
          </cell>
          <cell r="AV25">
            <v>1126</v>
          </cell>
          <cell r="AW25">
            <v>711</v>
          </cell>
          <cell r="AY25">
            <v>-415</v>
          </cell>
        </row>
        <row r="26">
          <cell r="A26">
            <v>34411</v>
          </cell>
          <cell r="B26">
            <v>277</v>
          </cell>
          <cell r="C26">
            <v>375</v>
          </cell>
          <cell r="D26">
            <v>194</v>
          </cell>
          <cell r="E26">
            <v>254</v>
          </cell>
          <cell r="F26">
            <v>341</v>
          </cell>
          <cell r="G26">
            <v>548</v>
          </cell>
          <cell r="H26">
            <v>355</v>
          </cell>
          <cell r="I26">
            <v>228</v>
          </cell>
          <cell r="N26">
            <v>34411</v>
          </cell>
          <cell r="O26">
            <v>354</v>
          </cell>
          <cell r="P26">
            <v>537</v>
          </cell>
          <cell r="Q26">
            <v>249</v>
          </cell>
          <cell r="R26">
            <v>469</v>
          </cell>
          <cell r="S26">
            <v>595</v>
          </cell>
          <cell r="T26">
            <v>646</v>
          </cell>
          <cell r="U26">
            <v>473</v>
          </cell>
          <cell r="V26">
            <v>310</v>
          </cell>
          <cell r="AB26">
            <v>34411</v>
          </cell>
          <cell r="AC26">
            <v>234</v>
          </cell>
          <cell r="AD26">
            <v>269</v>
          </cell>
          <cell r="AE26">
            <v>225</v>
          </cell>
          <cell r="AF26">
            <v>163</v>
          </cell>
          <cell r="AG26">
            <v>168</v>
          </cell>
          <cell r="AH26">
            <v>265</v>
          </cell>
          <cell r="AI26">
            <v>236</v>
          </cell>
          <cell r="AJ26">
            <v>150</v>
          </cell>
          <cell r="AO26">
            <v>34411</v>
          </cell>
          <cell r="AP26">
            <v>865</v>
          </cell>
          <cell r="AQ26">
            <v>1181</v>
          </cell>
          <cell r="AR26">
            <v>668</v>
          </cell>
          <cell r="AS26">
            <v>886</v>
          </cell>
          <cell r="AT26">
            <v>1104</v>
          </cell>
          <cell r="AU26">
            <v>1459</v>
          </cell>
          <cell r="AV26">
            <v>1064</v>
          </cell>
          <cell r="AW26">
            <v>688</v>
          </cell>
          <cell r="AY26">
            <v>-376</v>
          </cell>
        </row>
        <row r="27">
          <cell r="A27">
            <v>34418</v>
          </cell>
          <cell r="B27">
            <v>276</v>
          </cell>
          <cell r="C27">
            <v>384</v>
          </cell>
          <cell r="D27">
            <v>182</v>
          </cell>
          <cell r="E27">
            <v>261</v>
          </cell>
          <cell r="F27">
            <v>326</v>
          </cell>
          <cell r="G27">
            <v>526</v>
          </cell>
          <cell r="H27">
            <v>341</v>
          </cell>
          <cell r="I27">
            <v>223</v>
          </cell>
          <cell r="N27">
            <v>34418</v>
          </cell>
          <cell r="O27">
            <v>339</v>
          </cell>
          <cell r="P27">
            <v>549</v>
          </cell>
          <cell r="Q27">
            <v>217</v>
          </cell>
          <cell r="R27">
            <v>406</v>
          </cell>
          <cell r="S27">
            <v>528</v>
          </cell>
          <cell r="T27">
            <v>589</v>
          </cell>
          <cell r="U27">
            <v>444</v>
          </cell>
          <cell r="V27">
            <v>297</v>
          </cell>
          <cell r="AB27">
            <v>34418</v>
          </cell>
          <cell r="AC27">
            <v>229</v>
          </cell>
          <cell r="AD27">
            <v>264</v>
          </cell>
          <cell r="AE27">
            <v>226</v>
          </cell>
          <cell r="AF27">
            <v>165</v>
          </cell>
          <cell r="AG27">
            <v>172</v>
          </cell>
          <cell r="AH27">
            <v>257</v>
          </cell>
          <cell r="AI27">
            <v>251</v>
          </cell>
          <cell r="AJ27">
            <v>156</v>
          </cell>
          <cell r="AO27">
            <v>34418</v>
          </cell>
          <cell r="AP27">
            <v>844</v>
          </cell>
          <cell r="AQ27">
            <v>1197</v>
          </cell>
          <cell r="AR27">
            <v>625</v>
          </cell>
          <cell r="AS27">
            <v>832</v>
          </cell>
          <cell r="AT27">
            <v>1026</v>
          </cell>
          <cell r="AU27">
            <v>1372</v>
          </cell>
          <cell r="AV27">
            <v>1036</v>
          </cell>
          <cell r="AW27">
            <v>676</v>
          </cell>
          <cell r="AY27">
            <v>-360</v>
          </cell>
        </row>
        <row r="28">
          <cell r="A28">
            <v>34425</v>
          </cell>
          <cell r="B28">
            <v>276</v>
          </cell>
          <cell r="C28">
            <v>384</v>
          </cell>
          <cell r="D28">
            <v>172</v>
          </cell>
          <cell r="E28">
            <v>285</v>
          </cell>
          <cell r="F28">
            <v>339</v>
          </cell>
          <cell r="G28">
            <v>521</v>
          </cell>
          <cell r="H28">
            <v>334</v>
          </cell>
          <cell r="I28">
            <v>210</v>
          </cell>
          <cell r="N28">
            <v>34425</v>
          </cell>
          <cell r="O28">
            <v>339</v>
          </cell>
          <cell r="P28">
            <v>522</v>
          </cell>
          <cell r="Q28">
            <v>182</v>
          </cell>
          <cell r="R28">
            <v>378</v>
          </cell>
          <cell r="S28">
            <v>490</v>
          </cell>
          <cell r="T28">
            <v>556</v>
          </cell>
          <cell r="U28">
            <v>441</v>
          </cell>
          <cell r="V28">
            <v>253</v>
          </cell>
          <cell r="AB28">
            <v>34425</v>
          </cell>
          <cell r="AC28">
            <v>229</v>
          </cell>
          <cell r="AD28">
            <v>258</v>
          </cell>
          <cell r="AE28">
            <v>220</v>
          </cell>
          <cell r="AF28">
            <v>168</v>
          </cell>
          <cell r="AG28">
            <v>177</v>
          </cell>
          <cell r="AH28">
            <v>258</v>
          </cell>
          <cell r="AI28">
            <v>256</v>
          </cell>
          <cell r="AJ28">
            <v>164</v>
          </cell>
          <cell r="AO28">
            <v>34425</v>
          </cell>
          <cell r="AP28">
            <v>844</v>
          </cell>
          <cell r="AQ28">
            <v>1164</v>
          </cell>
          <cell r="AR28">
            <v>574</v>
          </cell>
          <cell r="AS28">
            <v>831</v>
          </cell>
          <cell r="AT28">
            <v>1006</v>
          </cell>
          <cell r="AU28">
            <v>1335</v>
          </cell>
          <cell r="AV28">
            <v>1031</v>
          </cell>
          <cell r="AW28">
            <v>627</v>
          </cell>
          <cell r="AY28">
            <v>-404</v>
          </cell>
        </row>
        <row r="29">
          <cell r="A29">
            <v>34432</v>
          </cell>
          <cell r="B29">
            <v>286</v>
          </cell>
          <cell r="C29">
            <v>382</v>
          </cell>
          <cell r="D29">
            <v>166</v>
          </cell>
          <cell r="E29">
            <v>303</v>
          </cell>
          <cell r="F29">
            <v>367</v>
          </cell>
          <cell r="G29">
            <v>528</v>
          </cell>
          <cell r="H29">
            <v>330</v>
          </cell>
          <cell r="I29">
            <v>218</v>
          </cell>
          <cell r="N29">
            <v>34432</v>
          </cell>
          <cell r="O29">
            <v>352</v>
          </cell>
          <cell r="P29">
            <v>489</v>
          </cell>
          <cell r="Q29">
            <v>174</v>
          </cell>
          <cell r="R29">
            <v>379</v>
          </cell>
          <cell r="S29">
            <v>526</v>
          </cell>
          <cell r="T29">
            <v>558</v>
          </cell>
          <cell r="U29">
            <v>442</v>
          </cell>
          <cell r="V29">
            <v>252</v>
          </cell>
          <cell r="AB29">
            <v>34432</v>
          </cell>
          <cell r="AC29">
            <v>227</v>
          </cell>
          <cell r="AD29">
            <v>263</v>
          </cell>
          <cell r="AE29">
            <v>219</v>
          </cell>
          <cell r="AF29">
            <v>170</v>
          </cell>
          <cell r="AG29">
            <v>166</v>
          </cell>
          <cell r="AH29">
            <v>251</v>
          </cell>
          <cell r="AI29">
            <v>261</v>
          </cell>
          <cell r="AJ29">
            <v>171</v>
          </cell>
          <cell r="AO29">
            <v>34432</v>
          </cell>
          <cell r="AP29">
            <v>865</v>
          </cell>
          <cell r="AQ29">
            <v>1134</v>
          </cell>
          <cell r="AR29">
            <v>559</v>
          </cell>
          <cell r="AS29">
            <v>852</v>
          </cell>
          <cell r="AT29">
            <v>1059</v>
          </cell>
          <cell r="AU29">
            <v>1337</v>
          </cell>
          <cell r="AV29">
            <v>1033</v>
          </cell>
          <cell r="AW29">
            <v>641</v>
          </cell>
          <cell r="AY29">
            <v>-392</v>
          </cell>
        </row>
        <row r="30">
          <cell r="A30">
            <v>34439</v>
          </cell>
          <cell r="B30">
            <v>305</v>
          </cell>
          <cell r="C30">
            <v>389</v>
          </cell>
          <cell r="D30">
            <v>161</v>
          </cell>
          <cell r="E30">
            <v>310</v>
          </cell>
          <cell r="F30">
            <v>383</v>
          </cell>
          <cell r="G30">
            <v>539</v>
          </cell>
          <cell r="H30">
            <v>322</v>
          </cell>
          <cell r="I30">
            <v>238</v>
          </cell>
          <cell r="N30">
            <v>34439</v>
          </cell>
          <cell r="O30">
            <v>373</v>
          </cell>
          <cell r="P30">
            <v>480</v>
          </cell>
          <cell r="Q30">
            <v>160</v>
          </cell>
          <cell r="R30">
            <v>356</v>
          </cell>
          <cell r="S30">
            <v>535</v>
          </cell>
          <cell r="T30">
            <v>592</v>
          </cell>
          <cell r="U30">
            <v>417</v>
          </cell>
          <cell r="V30">
            <v>295</v>
          </cell>
          <cell r="AB30">
            <v>34439</v>
          </cell>
          <cell r="AC30">
            <v>226</v>
          </cell>
          <cell r="AD30">
            <v>261</v>
          </cell>
          <cell r="AE30">
            <v>225</v>
          </cell>
          <cell r="AF30">
            <v>170</v>
          </cell>
          <cell r="AG30">
            <v>163</v>
          </cell>
          <cell r="AH30">
            <v>236</v>
          </cell>
          <cell r="AI30">
            <v>269</v>
          </cell>
          <cell r="AJ30">
            <v>172</v>
          </cell>
          <cell r="AO30">
            <v>34439</v>
          </cell>
          <cell r="AP30">
            <v>904</v>
          </cell>
          <cell r="AQ30">
            <v>1130</v>
          </cell>
          <cell r="AR30">
            <v>546</v>
          </cell>
          <cell r="AS30">
            <v>836</v>
          </cell>
          <cell r="AT30">
            <v>1081</v>
          </cell>
          <cell r="AU30">
            <v>1367</v>
          </cell>
          <cell r="AV30">
            <v>1008</v>
          </cell>
          <cell r="AW30">
            <v>705</v>
          </cell>
          <cell r="AY30">
            <v>-303</v>
          </cell>
        </row>
        <row r="31">
          <cell r="A31">
            <v>34446</v>
          </cell>
          <cell r="B31">
            <v>335</v>
          </cell>
          <cell r="C31">
            <v>409</v>
          </cell>
          <cell r="D31">
            <v>168</v>
          </cell>
          <cell r="E31">
            <v>303</v>
          </cell>
          <cell r="F31">
            <v>410</v>
          </cell>
          <cell r="G31">
            <v>542</v>
          </cell>
          <cell r="H31">
            <v>325</v>
          </cell>
          <cell r="I31">
            <v>252</v>
          </cell>
          <cell r="N31">
            <v>34446</v>
          </cell>
          <cell r="O31">
            <v>416</v>
          </cell>
          <cell r="P31">
            <v>496</v>
          </cell>
          <cell r="Q31">
            <v>179</v>
          </cell>
          <cell r="R31">
            <v>354</v>
          </cell>
          <cell r="S31">
            <v>568</v>
          </cell>
          <cell r="T31">
            <v>597</v>
          </cell>
          <cell r="U31">
            <v>425</v>
          </cell>
          <cell r="V31">
            <v>315</v>
          </cell>
          <cell r="AB31">
            <v>34446</v>
          </cell>
          <cell r="AC31">
            <v>232</v>
          </cell>
          <cell r="AD31">
            <v>255</v>
          </cell>
          <cell r="AE31">
            <v>226</v>
          </cell>
          <cell r="AF31">
            <v>172</v>
          </cell>
          <cell r="AG31">
            <v>157</v>
          </cell>
          <cell r="AH31">
            <v>230</v>
          </cell>
          <cell r="AI31">
            <v>277</v>
          </cell>
          <cell r="AJ31">
            <v>181</v>
          </cell>
          <cell r="AO31">
            <v>34446</v>
          </cell>
          <cell r="AP31">
            <v>983</v>
          </cell>
          <cell r="AQ31">
            <v>1160</v>
          </cell>
          <cell r="AR31">
            <v>573</v>
          </cell>
          <cell r="AS31">
            <v>829</v>
          </cell>
          <cell r="AT31">
            <v>1135</v>
          </cell>
          <cell r="AU31">
            <v>1369</v>
          </cell>
          <cell r="AV31">
            <v>1027</v>
          </cell>
          <cell r="AW31">
            <v>748</v>
          </cell>
          <cell r="AY31">
            <v>-279</v>
          </cell>
        </row>
        <row r="32">
          <cell r="A32">
            <v>34453</v>
          </cell>
          <cell r="B32">
            <v>359</v>
          </cell>
          <cell r="C32">
            <v>415</v>
          </cell>
          <cell r="D32">
            <v>183</v>
          </cell>
          <cell r="E32">
            <v>311</v>
          </cell>
          <cell r="F32">
            <v>429</v>
          </cell>
          <cell r="G32">
            <v>538</v>
          </cell>
          <cell r="H32">
            <v>328</v>
          </cell>
          <cell r="I32">
            <v>286</v>
          </cell>
          <cell r="N32">
            <v>34453</v>
          </cell>
          <cell r="O32">
            <v>464</v>
          </cell>
          <cell r="P32">
            <v>517</v>
          </cell>
          <cell r="Q32">
            <v>227</v>
          </cell>
          <cell r="R32">
            <v>364</v>
          </cell>
          <cell r="S32">
            <v>601</v>
          </cell>
          <cell r="T32">
            <v>600</v>
          </cell>
          <cell r="U32">
            <v>445</v>
          </cell>
          <cell r="V32">
            <v>372</v>
          </cell>
          <cell r="AB32">
            <v>34453</v>
          </cell>
          <cell r="AC32">
            <v>235</v>
          </cell>
          <cell r="AD32">
            <v>258</v>
          </cell>
          <cell r="AE32">
            <v>231</v>
          </cell>
          <cell r="AF32">
            <v>179</v>
          </cell>
          <cell r="AG32">
            <v>169</v>
          </cell>
          <cell r="AH32">
            <v>236</v>
          </cell>
          <cell r="AI32">
            <v>286</v>
          </cell>
          <cell r="AJ32">
            <v>192</v>
          </cell>
          <cell r="AO32">
            <v>34453</v>
          </cell>
          <cell r="AP32">
            <v>1058</v>
          </cell>
          <cell r="AQ32">
            <v>1190</v>
          </cell>
          <cell r="AR32">
            <v>641</v>
          </cell>
          <cell r="AS32">
            <v>854</v>
          </cell>
          <cell r="AT32">
            <v>1199</v>
          </cell>
          <cell r="AU32">
            <v>1374</v>
          </cell>
          <cell r="AV32">
            <v>1059</v>
          </cell>
          <cell r="AW32">
            <v>850</v>
          </cell>
          <cell r="AY32">
            <v>-209</v>
          </cell>
        </row>
        <row r="33">
          <cell r="A33">
            <v>34460</v>
          </cell>
          <cell r="B33">
            <v>387</v>
          </cell>
          <cell r="C33">
            <v>432</v>
          </cell>
          <cell r="D33">
            <v>198</v>
          </cell>
          <cell r="E33">
            <v>320</v>
          </cell>
          <cell r="F33">
            <v>460</v>
          </cell>
          <cell r="G33">
            <v>543</v>
          </cell>
          <cell r="H33">
            <v>345</v>
          </cell>
          <cell r="I33">
            <v>320</v>
          </cell>
          <cell r="N33">
            <v>34460</v>
          </cell>
          <cell r="O33">
            <v>507</v>
          </cell>
          <cell r="P33">
            <v>545</v>
          </cell>
          <cell r="Q33">
            <v>262</v>
          </cell>
          <cell r="R33">
            <v>392</v>
          </cell>
          <cell r="S33">
            <v>635</v>
          </cell>
          <cell r="T33">
            <v>623</v>
          </cell>
          <cell r="U33">
            <v>479</v>
          </cell>
          <cell r="V33">
            <v>432</v>
          </cell>
          <cell r="AB33">
            <v>34460</v>
          </cell>
          <cell r="AC33">
            <v>246</v>
          </cell>
          <cell r="AD33">
            <v>262</v>
          </cell>
          <cell r="AE33">
            <v>234</v>
          </cell>
          <cell r="AF33">
            <v>188</v>
          </cell>
          <cell r="AG33">
            <v>182</v>
          </cell>
          <cell r="AH33">
            <v>242</v>
          </cell>
          <cell r="AI33">
            <v>293</v>
          </cell>
          <cell r="AJ33">
            <v>206</v>
          </cell>
          <cell r="AO33">
            <v>34460</v>
          </cell>
          <cell r="AP33">
            <v>1140</v>
          </cell>
          <cell r="AQ33">
            <v>1239</v>
          </cell>
          <cell r="AR33">
            <v>694</v>
          </cell>
          <cell r="AS33">
            <v>900</v>
          </cell>
          <cell r="AT33">
            <v>1277</v>
          </cell>
          <cell r="AU33">
            <v>1408</v>
          </cell>
          <cell r="AV33">
            <v>1117</v>
          </cell>
          <cell r="AW33">
            <v>958</v>
          </cell>
          <cell r="AY33">
            <v>-159</v>
          </cell>
        </row>
        <row r="34">
          <cell r="A34">
            <v>34467</v>
          </cell>
          <cell r="B34">
            <v>415</v>
          </cell>
          <cell r="C34">
            <v>447</v>
          </cell>
          <cell r="D34">
            <v>202</v>
          </cell>
          <cell r="E34">
            <v>339</v>
          </cell>
          <cell r="F34">
            <v>490</v>
          </cell>
          <cell r="G34">
            <v>565</v>
          </cell>
          <cell r="H34">
            <v>346</v>
          </cell>
          <cell r="I34">
            <v>351</v>
          </cell>
          <cell r="N34">
            <v>34467</v>
          </cell>
          <cell r="O34">
            <v>561</v>
          </cell>
          <cell r="P34">
            <v>553</v>
          </cell>
          <cell r="Q34">
            <v>311</v>
          </cell>
          <cell r="R34">
            <v>432</v>
          </cell>
          <cell r="S34">
            <v>688</v>
          </cell>
          <cell r="T34">
            <v>671</v>
          </cell>
          <cell r="U34">
            <v>519</v>
          </cell>
          <cell r="V34">
            <v>494</v>
          </cell>
          <cell r="AB34">
            <v>34467</v>
          </cell>
          <cell r="AC34">
            <v>259</v>
          </cell>
          <cell r="AD34">
            <v>269</v>
          </cell>
          <cell r="AE34">
            <v>241</v>
          </cell>
          <cell r="AF34">
            <v>199</v>
          </cell>
          <cell r="AG34">
            <v>199</v>
          </cell>
          <cell r="AH34">
            <v>244</v>
          </cell>
          <cell r="AI34">
            <v>298</v>
          </cell>
          <cell r="AJ34">
            <v>219</v>
          </cell>
          <cell r="AO34">
            <v>34467</v>
          </cell>
          <cell r="AP34">
            <v>1235</v>
          </cell>
          <cell r="AQ34">
            <v>1269</v>
          </cell>
          <cell r="AR34">
            <v>754</v>
          </cell>
          <cell r="AS34">
            <v>970</v>
          </cell>
          <cell r="AT34">
            <v>1377</v>
          </cell>
          <cell r="AU34">
            <v>1480</v>
          </cell>
          <cell r="AV34">
            <v>1163</v>
          </cell>
          <cell r="AW34">
            <v>1064</v>
          </cell>
          <cell r="AY34">
            <v>-99</v>
          </cell>
        </row>
        <row r="35">
          <cell r="A35">
            <v>34474</v>
          </cell>
          <cell r="B35">
            <v>451</v>
          </cell>
          <cell r="C35">
            <v>465</v>
          </cell>
          <cell r="D35">
            <v>214</v>
          </cell>
          <cell r="E35">
            <v>355</v>
          </cell>
          <cell r="F35">
            <v>513</v>
          </cell>
          <cell r="G35">
            <v>588</v>
          </cell>
          <cell r="H35">
            <v>353</v>
          </cell>
          <cell r="I35">
            <v>390</v>
          </cell>
          <cell r="N35">
            <v>34474</v>
          </cell>
          <cell r="O35">
            <v>607</v>
          </cell>
          <cell r="P35">
            <v>639</v>
          </cell>
          <cell r="Q35">
            <v>349</v>
          </cell>
          <cell r="R35">
            <v>468</v>
          </cell>
          <cell r="S35">
            <v>744</v>
          </cell>
          <cell r="T35">
            <v>716</v>
          </cell>
          <cell r="U35">
            <v>561</v>
          </cell>
          <cell r="V35">
            <v>558</v>
          </cell>
          <cell r="AB35">
            <v>34474</v>
          </cell>
          <cell r="AC35">
            <v>266</v>
          </cell>
          <cell r="AD35">
            <v>279</v>
          </cell>
          <cell r="AE35">
            <v>250</v>
          </cell>
          <cell r="AF35">
            <v>209</v>
          </cell>
          <cell r="AG35">
            <v>212</v>
          </cell>
          <cell r="AH35">
            <v>255</v>
          </cell>
          <cell r="AI35">
            <v>304</v>
          </cell>
          <cell r="AJ35">
            <v>234</v>
          </cell>
          <cell r="AO35">
            <v>34474</v>
          </cell>
          <cell r="AP35">
            <v>1324</v>
          </cell>
          <cell r="AQ35">
            <v>1383</v>
          </cell>
          <cell r="AR35">
            <v>813</v>
          </cell>
          <cell r="AS35">
            <v>1032</v>
          </cell>
          <cell r="AT35">
            <v>1469</v>
          </cell>
          <cell r="AU35">
            <v>1559</v>
          </cell>
          <cell r="AV35">
            <v>1218</v>
          </cell>
          <cell r="AW35">
            <v>1182</v>
          </cell>
          <cell r="AY35">
            <v>-36</v>
          </cell>
        </row>
        <row r="36">
          <cell r="A36">
            <v>34481</v>
          </cell>
          <cell r="B36">
            <v>470</v>
          </cell>
          <cell r="C36">
            <v>498</v>
          </cell>
          <cell r="D36">
            <v>227</v>
          </cell>
          <cell r="E36">
            <v>373</v>
          </cell>
          <cell r="F36">
            <v>537</v>
          </cell>
          <cell r="G36">
            <v>599</v>
          </cell>
          <cell r="H36">
            <v>363</v>
          </cell>
          <cell r="I36">
            <v>410</v>
          </cell>
          <cell r="N36">
            <v>34481</v>
          </cell>
          <cell r="O36">
            <v>674</v>
          </cell>
          <cell r="P36">
            <v>692</v>
          </cell>
          <cell r="Q36">
            <v>408</v>
          </cell>
          <cell r="R36">
            <v>515</v>
          </cell>
          <cell r="S36">
            <v>798</v>
          </cell>
          <cell r="T36">
            <v>771</v>
          </cell>
          <cell r="U36">
            <v>601</v>
          </cell>
          <cell r="V36">
            <v>624</v>
          </cell>
          <cell r="AB36">
            <v>34481</v>
          </cell>
          <cell r="AC36">
            <v>281</v>
          </cell>
          <cell r="AD36">
            <v>286</v>
          </cell>
          <cell r="AE36">
            <v>261</v>
          </cell>
          <cell r="AF36">
            <v>220</v>
          </cell>
          <cell r="AG36">
            <v>226</v>
          </cell>
          <cell r="AH36">
            <v>262</v>
          </cell>
          <cell r="AI36">
            <v>310</v>
          </cell>
          <cell r="AJ36">
            <v>247</v>
          </cell>
          <cell r="AO36">
            <v>34481</v>
          </cell>
          <cell r="AP36">
            <v>1425</v>
          </cell>
          <cell r="AQ36">
            <v>1476</v>
          </cell>
          <cell r="AR36">
            <v>896</v>
          </cell>
          <cell r="AS36">
            <v>1108</v>
          </cell>
          <cell r="AT36">
            <v>1561</v>
          </cell>
          <cell r="AU36">
            <v>1632</v>
          </cell>
          <cell r="AV36">
            <v>1274</v>
          </cell>
          <cell r="AW36">
            <v>1281</v>
          </cell>
          <cell r="AY36">
            <v>7</v>
          </cell>
        </row>
        <row r="37">
          <cell r="A37">
            <v>34488</v>
          </cell>
          <cell r="B37">
            <v>510</v>
          </cell>
          <cell r="C37">
            <v>538</v>
          </cell>
          <cell r="D37">
            <v>244</v>
          </cell>
          <cell r="E37">
            <v>395</v>
          </cell>
          <cell r="F37">
            <v>564</v>
          </cell>
          <cell r="G37">
            <v>615</v>
          </cell>
          <cell r="H37">
            <v>377</v>
          </cell>
          <cell r="I37">
            <v>439</v>
          </cell>
          <cell r="N37">
            <v>34488</v>
          </cell>
          <cell r="O37">
            <v>742</v>
          </cell>
          <cell r="P37">
            <v>745</v>
          </cell>
          <cell r="Q37">
            <v>470</v>
          </cell>
          <cell r="R37">
            <v>577</v>
          </cell>
          <cell r="S37">
            <v>860</v>
          </cell>
          <cell r="T37">
            <v>814</v>
          </cell>
          <cell r="U37">
            <v>653</v>
          </cell>
          <cell r="V37">
            <v>694</v>
          </cell>
          <cell r="AB37">
            <v>34488</v>
          </cell>
          <cell r="AC37">
            <v>293</v>
          </cell>
          <cell r="AD37">
            <v>300</v>
          </cell>
          <cell r="AE37">
            <v>270</v>
          </cell>
          <cell r="AF37">
            <v>229</v>
          </cell>
          <cell r="AG37">
            <v>243</v>
          </cell>
          <cell r="AH37">
            <v>274</v>
          </cell>
          <cell r="AI37">
            <v>322</v>
          </cell>
          <cell r="AJ37">
            <v>265</v>
          </cell>
          <cell r="AO37">
            <v>34488</v>
          </cell>
          <cell r="AP37">
            <v>1545</v>
          </cell>
          <cell r="AQ37">
            <v>1583</v>
          </cell>
          <cell r="AR37">
            <v>984</v>
          </cell>
          <cell r="AS37">
            <v>1201</v>
          </cell>
          <cell r="AT37">
            <v>1667</v>
          </cell>
          <cell r="AU37">
            <v>1703</v>
          </cell>
          <cell r="AV37">
            <v>1352</v>
          </cell>
          <cell r="AW37">
            <v>1398</v>
          </cell>
          <cell r="AY37">
            <v>46</v>
          </cell>
        </row>
        <row r="38">
          <cell r="A38">
            <v>34495</v>
          </cell>
          <cell r="B38">
            <v>522</v>
          </cell>
          <cell r="C38">
            <v>544</v>
          </cell>
          <cell r="D38">
            <v>262</v>
          </cell>
          <cell r="E38">
            <v>416</v>
          </cell>
          <cell r="F38">
            <v>581</v>
          </cell>
          <cell r="G38">
            <v>634</v>
          </cell>
          <cell r="H38">
            <v>398</v>
          </cell>
          <cell r="I38">
            <v>466</v>
          </cell>
          <cell r="N38">
            <v>34495</v>
          </cell>
          <cell r="O38">
            <v>804</v>
          </cell>
          <cell r="P38">
            <v>805</v>
          </cell>
          <cell r="Q38">
            <v>532</v>
          </cell>
          <cell r="R38">
            <v>636</v>
          </cell>
          <cell r="S38">
            <v>914</v>
          </cell>
          <cell r="T38">
            <v>872</v>
          </cell>
          <cell r="U38">
            <v>706</v>
          </cell>
          <cell r="V38">
            <v>758</v>
          </cell>
          <cell r="AB38">
            <v>34495</v>
          </cell>
          <cell r="AC38">
            <v>312</v>
          </cell>
          <cell r="AD38">
            <v>314</v>
          </cell>
          <cell r="AE38">
            <v>278</v>
          </cell>
          <cell r="AF38">
            <v>240</v>
          </cell>
          <cell r="AG38">
            <v>258</v>
          </cell>
          <cell r="AH38">
            <v>288</v>
          </cell>
          <cell r="AI38">
            <v>326</v>
          </cell>
          <cell r="AJ38">
            <v>279</v>
          </cell>
          <cell r="AO38">
            <v>34495</v>
          </cell>
          <cell r="AP38">
            <v>1638</v>
          </cell>
          <cell r="AQ38">
            <v>1663</v>
          </cell>
          <cell r="AR38">
            <v>1072</v>
          </cell>
          <cell r="AS38">
            <v>1292</v>
          </cell>
          <cell r="AT38">
            <v>1753</v>
          </cell>
          <cell r="AU38">
            <v>1794</v>
          </cell>
          <cell r="AV38">
            <v>1430</v>
          </cell>
          <cell r="AW38">
            <v>1503</v>
          </cell>
          <cell r="AY38">
            <v>73</v>
          </cell>
        </row>
        <row r="39">
          <cell r="A39">
            <v>34502</v>
          </cell>
          <cell r="B39">
            <v>551</v>
          </cell>
          <cell r="C39">
            <v>572</v>
          </cell>
          <cell r="D39">
            <v>281</v>
          </cell>
          <cell r="E39">
            <v>435</v>
          </cell>
          <cell r="F39">
            <v>607</v>
          </cell>
          <cell r="G39">
            <v>651</v>
          </cell>
          <cell r="H39">
            <v>409</v>
          </cell>
          <cell r="I39">
            <v>496</v>
          </cell>
          <cell r="N39">
            <v>34502</v>
          </cell>
          <cell r="O39">
            <v>862</v>
          </cell>
          <cell r="P39">
            <v>862</v>
          </cell>
          <cell r="Q39">
            <v>598</v>
          </cell>
          <cell r="R39">
            <v>699</v>
          </cell>
          <cell r="S39">
            <v>973</v>
          </cell>
          <cell r="T39">
            <v>906</v>
          </cell>
          <cell r="U39">
            <v>754</v>
          </cell>
          <cell r="V39">
            <v>820</v>
          </cell>
          <cell r="AB39">
            <v>34502</v>
          </cell>
          <cell r="AC39">
            <v>312</v>
          </cell>
          <cell r="AD39">
            <v>324</v>
          </cell>
          <cell r="AE39">
            <v>280</v>
          </cell>
          <cell r="AF39">
            <v>252</v>
          </cell>
          <cell r="AG39">
            <v>277</v>
          </cell>
          <cell r="AH39">
            <v>300</v>
          </cell>
          <cell r="AI39">
            <v>331</v>
          </cell>
          <cell r="AJ39">
            <v>293</v>
          </cell>
          <cell r="AO39">
            <v>34502</v>
          </cell>
          <cell r="AP39">
            <v>1725</v>
          </cell>
          <cell r="AQ39">
            <v>1758</v>
          </cell>
          <cell r="AR39">
            <v>1159</v>
          </cell>
          <cell r="AS39">
            <v>1386</v>
          </cell>
          <cell r="AT39">
            <v>1857</v>
          </cell>
          <cell r="AU39">
            <v>1857</v>
          </cell>
          <cell r="AV39">
            <v>1494</v>
          </cell>
          <cell r="AW39">
            <v>1609</v>
          </cell>
          <cell r="AY39">
            <v>115</v>
          </cell>
        </row>
        <row r="40">
          <cell r="A40">
            <v>34509</v>
          </cell>
          <cell r="B40">
            <v>562</v>
          </cell>
          <cell r="C40">
            <v>602</v>
          </cell>
          <cell r="D40">
            <v>296</v>
          </cell>
          <cell r="E40">
            <v>457</v>
          </cell>
          <cell r="F40">
            <v>623</v>
          </cell>
          <cell r="G40">
            <v>675</v>
          </cell>
          <cell r="H40">
            <v>421</v>
          </cell>
          <cell r="I40">
            <v>524</v>
          </cell>
          <cell r="N40">
            <v>34509</v>
          </cell>
          <cell r="O40">
            <v>925</v>
          </cell>
          <cell r="P40">
            <v>917</v>
          </cell>
          <cell r="Q40">
            <v>664</v>
          </cell>
          <cell r="R40">
            <v>764</v>
          </cell>
          <cell r="S40">
            <v>1028</v>
          </cell>
          <cell r="T40">
            <v>956</v>
          </cell>
          <cell r="U40">
            <v>806</v>
          </cell>
          <cell r="V40">
            <v>888</v>
          </cell>
          <cell r="AB40">
            <v>34509</v>
          </cell>
          <cell r="AC40">
            <v>321</v>
          </cell>
          <cell r="AD40">
            <v>334</v>
          </cell>
          <cell r="AE40">
            <v>290</v>
          </cell>
          <cell r="AF40">
            <v>262</v>
          </cell>
          <cell r="AG40">
            <v>288</v>
          </cell>
          <cell r="AH40">
            <v>311</v>
          </cell>
          <cell r="AI40">
            <v>340</v>
          </cell>
          <cell r="AJ40">
            <v>305</v>
          </cell>
          <cell r="AO40">
            <v>34509</v>
          </cell>
          <cell r="AP40">
            <v>1808</v>
          </cell>
          <cell r="AQ40">
            <v>1853</v>
          </cell>
          <cell r="AR40">
            <v>1250</v>
          </cell>
          <cell r="AS40">
            <v>1483</v>
          </cell>
          <cell r="AT40">
            <v>1939</v>
          </cell>
          <cell r="AU40">
            <v>1942</v>
          </cell>
          <cell r="AV40">
            <v>1567</v>
          </cell>
          <cell r="AW40">
            <v>1717</v>
          </cell>
          <cell r="AY40">
            <v>150</v>
          </cell>
        </row>
        <row r="41">
          <cell r="A41">
            <v>34516</v>
          </cell>
          <cell r="B41">
            <v>577</v>
          </cell>
          <cell r="C41">
            <v>613</v>
          </cell>
          <cell r="D41">
            <v>307</v>
          </cell>
          <cell r="E41">
            <v>466</v>
          </cell>
          <cell r="F41">
            <v>637</v>
          </cell>
          <cell r="G41">
            <v>700</v>
          </cell>
          <cell r="H41">
            <v>432</v>
          </cell>
          <cell r="I41">
            <v>556</v>
          </cell>
          <cell r="N41">
            <v>34516</v>
          </cell>
          <cell r="O41">
            <v>1009</v>
          </cell>
          <cell r="P41">
            <v>976</v>
          </cell>
          <cell r="Q41">
            <v>736</v>
          </cell>
          <cell r="R41">
            <v>820</v>
          </cell>
          <cell r="S41">
            <v>1074</v>
          </cell>
          <cell r="T41">
            <v>1011</v>
          </cell>
          <cell r="U41">
            <v>856</v>
          </cell>
          <cell r="V41">
            <v>950</v>
          </cell>
          <cell r="AB41">
            <v>34516</v>
          </cell>
          <cell r="AC41">
            <v>326</v>
          </cell>
          <cell r="AD41">
            <v>337</v>
          </cell>
          <cell r="AE41">
            <v>300</v>
          </cell>
          <cell r="AF41">
            <v>273</v>
          </cell>
          <cell r="AG41">
            <v>300</v>
          </cell>
          <cell r="AH41">
            <v>322</v>
          </cell>
          <cell r="AI41">
            <v>348</v>
          </cell>
          <cell r="AJ41">
            <v>316</v>
          </cell>
          <cell r="AO41">
            <v>34516</v>
          </cell>
          <cell r="AP41">
            <v>1912</v>
          </cell>
          <cell r="AQ41">
            <v>1926</v>
          </cell>
          <cell r="AR41">
            <v>1343</v>
          </cell>
          <cell r="AS41">
            <v>1559</v>
          </cell>
          <cell r="AT41">
            <v>2011</v>
          </cell>
          <cell r="AU41">
            <v>2033</v>
          </cell>
          <cell r="AV41">
            <v>1636</v>
          </cell>
          <cell r="AW41">
            <v>1822</v>
          </cell>
          <cell r="AY41">
            <v>186</v>
          </cell>
        </row>
        <row r="42">
          <cell r="A42">
            <v>34523</v>
          </cell>
          <cell r="B42">
            <v>615</v>
          </cell>
          <cell r="C42">
            <v>644</v>
          </cell>
          <cell r="D42">
            <v>322</v>
          </cell>
          <cell r="E42">
            <v>487</v>
          </cell>
          <cell r="F42">
            <v>651</v>
          </cell>
          <cell r="G42">
            <v>712</v>
          </cell>
          <cell r="H42">
            <v>458</v>
          </cell>
          <cell r="I42">
            <v>586</v>
          </cell>
          <cell r="N42">
            <v>34523</v>
          </cell>
          <cell r="O42">
            <v>1055</v>
          </cell>
          <cell r="P42">
            <v>1041</v>
          </cell>
          <cell r="Q42">
            <v>806</v>
          </cell>
          <cell r="R42">
            <v>884</v>
          </cell>
          <cell r="S42">
            <v>1124</v>
          </cell>
          <cell r="T42">
            <v>1057</v>
          </cell>
          <cell r="U42">
            <v>919</v>
          </cell>
          <cell r="V42">
            <v>1021</v>
          </cell>
          <cell r="AB42">
            <v>34523</v>
          </cell>
          <cell r="AC42">
            <v>337</v>
          </cell>
          <cell r="AD42">
            <v>356</v>
          </cell>
          <cell r="AE42">
            <v>305</v>
          </cell>
          <cell r="AF42">
            <v>284</v>
          </cell>
          <cell r="AG42">
            <v>310</v>
          </cell>
          <cell r="AH42">
            <v>333</v>
          </cell>
          <cell r="AI42">
            <v>356</v>
          </cell>
          <cell r="AJ42">
            <v>325</v>
          </cell>
          <cell r="AO42">
            <v>34523</v>
          </cell>
          <cell r="AP42">
            <v>2007</v>
          </cell>
          <cell r="AQ42">
            <v>2041</v>
          </cell>
          <cell r="AR42">
            <v>1433</v>
          </cell>
          <cell r="AS42">
            <v>1655</v>
          </cell>
          <cell r="AT42">
            <v>2085</v>
          </cell>
          <cell r="AU42">
            <v>2102</v>
          </cell>
          <cell r="AV42">
            <v>1733</v>
          </cell>
          <cell r="AW42">
            <v>1932</v>
          </cell>
          <cell r="AY42">
            <v>199</v>
          </cell>
        </row>
        <row r="43">
          <cell r="A43">
            <v>34530</v>
          </cell>
          <cell r="B43">
            <v>642</v>
          </cell>
          <cell r="C43">
            <v>658</v>
          </cell>
          <cell r="D43">
            <v>342</v>
          </cell>
          <cell r="E43">
            <v>503</v>
          </cell>
          <cell r="F43">
            <v>678</v>
          </cell>
          <cell r="G43">
            <v>721</v>
          </cell>
          <cell r="H43">
            <v>467</v>
          </cell>
          <cell r="I43">
            <v>608</v>
          </cell>
          <cell r="N43">
            <v>34530</v>
          </cell>
          <cell r="O43">
            <v>1121</v>
          </cell>
          <cell r="P43">
            <v>1089</v>
          </cell>
          <cell r="Q43">
            <v>873</v>
          </cell>
          <cell r="R43">
            <v>949</v>
          </cell>
          <cell r="S43">
            <v>1179</v>
          </cell>
          <cell r="T43">
            <v>1093</v>
          </cell>
          <cell r="U43">
            <v>971</v>
          </cell>
          <cell r="V43">
            <v>1083</v>
          </cell>
          <cell r="AB43">
            <v>34530</v>
          </cell>
          <cell r="AC43">
            <v>345</v>
          </cell>
          <cell r="AD43">
            <v>365</v>
          </cell>
          <cell r="AE43">
            <v>312</v>
          </cell>
          <cell r="AF43">
            <v>290</v>
          </cell>
          <cell r="AG43">
            <v>321</v>
          </cell>
          <cell r="AH43">
            <v>347</v>
          </cell>
          <cell r="AI43">
            <v>365</v>
          </cell>
          <cell r="AJ43">
            <v>351</v>
          </cell>
          <cell r="AO43">
            <v>34530</v>
          </cell>
          <cell r="AP43">
            <v>2108</v>
          </cell>
          <cell r="AQ43">
            <v>2112</v>
          </cell>
          <cell r="AR43">
            <v>1527</v>
          </cell>
          <cell r="AS43">
            <v>1742</v>
          </cell>
          <cell r="AT43">
            <v>2178</v>
          </cell>
          <cell r="AU43">
            <v>2161</v>
          </cell>
          <cell r="AV43">
            <v>1803</v>
          </cell>
          <cell r="AW43">
            <v>2042</v>
          </cell>
          <cell r="AY43">
            <v>239</v>
          </cell>
        </row>
        <row r="44">
          <cell r="A44">
            <v>34537</v>
          </cell>
          <cell r="B44">
            <v>655</v>
          </cell>
          <cell r="C44">
            <v>666</v>
          </cell>
          <cell r="D44">
            <v>358</v>
          </cell>
          <cell r="E44">
            <v>503</v>
          </cell>
          <cell r="F44">
            <v>700</v>
          </cell>
          <cell r="G44">
            <v>735</v>
          </cell>
          <cell r="H44">
            <v>468</v>
          </cell>
          <cell r="I44">
            <v>621</v>
          </cell>
          <cell r="N44">
            <v>34537</v>
          </cell>
          <cell r="O44">
            <v>1177</v>
          </cell>
          <cell r="P44">
            <v>1132</v>
          </cell>
          <cell r="Q44">
            <v>941</v>
          </cell>
          <cell r="R44">
            <v>997</v>
          </cell>
          <cell r="S44">
            <v>1233</v>
          </cell>
          <cell r="T44">
            <v>1149</v>
          </cell>
          <cell r="U44">
            <v>1019</v>
          </cell>
          <cell r="V44">
            <v>1143</v>
          </cell>
          <cell r="AB44">
            <v>34537</v>
          </cell>
          <cell r="AC44">
            <v>354</v>
          </cell>
          <cell r="AD44">
            <v>371</v>
          </cell>
          <cell r="AE44">
            <v>318</v>
          </cell>
          <cell r="AF44">
            <v>300</v>
          </cell>
          <cell r="AG44">
            <v>324</v>
          </cell>
          <cell r="AH44">
            <v>355</v>
          </cell>
          <cell r="AI44">
            <v>370</v>
          </cell>
          <cell r="AJ44">
            <v>362</v>
          </cell>
          <cell r="AO44">
            <v>34537</v>
          </cell>
          <cell r="AP44">
            <v>2186</v>
          </cell>
          <cell r="AQ44">
            <v>2169</v>
          </cell>
          <cell r="AR44">
            <v>1617</v>
          </cell>
          <cell r="AS44">
            <v>1800</v>
          </cell>
          <cell r="AT44">
            <v>2257</v>
          </cell>
          <cell r="AU44">
            <v>2239</v>
          </cell>
          <cell r="AV44">
            <v>1857</v>
          </cell>
          <cell r="AW44">
            <v>2126</v>
          </cell>
          <cell r="AY44">
            <v>269</v>
          </cell>
        </row>
        <row r="45">
          <cell r="A45">
            <v>34544</v>
          </cell>
          <cell r="B45">
            <v>682</v>
          </cell>
          <cell r="C45">
            <v>671</v>
          </cell>
          <cell r="D45">
            <v>373</v>
          </cell>
          <cell r="E45">
            <v>503</v>
          </cell>
          <cell r="F45">
            <v>711</v>
          </cell>
          <cell r="G45">
            <v>736</v>
          </cell>
          <cell r="H45">
            <v>484</v>
          </cell>
          <cell r="I45">
            <v>640</v>
          </cell>
          <cell r="N45">
            <v>34544</v>
          </cell>
          <cell r="O45">
            <v>1229</v>
          </cell>
          <cell r="P45">
            <v>1180</v>
          </cell>
          <cell r="Q45">
            <v>1008</v>
          </cell>
          <cell r="R45">
            <v>1053</v>
          </cell>
          <cell r="S45">
            <v>1281</v>
          </cell>
          <cell r="T45">
            <v>1179</v>
          </cell>
          <cell r="U45">
            <v>1068</v>
          </cell>
          <cell r="V45">
            <v>1191</v>
          </cell>
          <cell r="AB45">
            <v>34544</v>
          </cell>
          <cell r="AC45">
            <v>359</v>
          </cell>
          <cell r="AD45">
            <v>375</v>
          </cell>
          <cell r="AE45">
            <v>317</v>
          </cell>
          <cell r="AF45">
            <v>304</v>
          </cell>
          <cell r="AG45">
            <v>331</v>
          </cell>
          <cell r="AH45">
            <v>365</v>
          </cell>
          <cell r="AI45">
            <v>368</v>
          </cell>
          <cell r="AJ45">
            <v>372</v>
          </cell>
          <cell r="AO45">
            <v>34544</v>
          </cell>
          <cell r="AP45">
            <v>2270</v>
          </cell>
          <cell r="AQ45">
            <v>2226</v>
          </cell>
          <cell r="AR45">
            <v>1698</v>
          </cell>
          <cell r="AS45">
            <v>1860</v>
          </cell>
          <cell r="AT45">
            <v>2323</v>
          </cell>
          <cell r="AU45">
            <v>2280</v>
          </cell>
          <cell r="AV45">
            <v>1920</v>
          </cell>
          <cell r="AW45">
            <v>2203</v>
          </cell>
          <cell r="AY45">
            <v>283</v>
          </cell>
        </row>
        <row r="46">
          <cell r="A46">
            <v>34551</v>
          </cell>
          <cell r="B46">
            <v>714</v>
          </cell>
          <cell r="C46">
            <v>672</v>
          </cell>
          <cell r="D46">
            <v>392</v>
          </cell>
          <cell r="E46">
            <v>501</v>
          </cell>
          <cell r="F46">
            <v>732</v>
          </cell>
          <cell r="G46">
            <v>725</v>
          </cell>
          <cell r="H46">
            <v>501</v>
          </cell>
          <cell r="I46">
            <v>656</v>
          </cell>
          <cell r="N46">
            <v>34551</v>
          </cell>
          <cell r="O46">
            <v>1289</v>
          </cell>
          <cell r="P46">
            <v>1216</v>
          </cell>
          <cell r="Q46">
            <v>1075</v>
          </cell>
          <cell r="R46">
            <v>1103</v>
          </cell>
          <cell r="S46">
            <v>1324</v>
          </cell>
          <cell r="T46">
            <v>1209</v>
          </cell>
          <cell r="U46">
            <v>1117</v>
          </cell>
          <cell r="V46">
            <v>1246</v>
          </cell>
          <cell r="AB46">
            <v>34551</v>
          </cell>
          <cell r="AC46">
            <v>364</v>
          </cell>
          <cell r="AD46">
            <v>376</v>
          </cell>
          <cell r="AE46">
            <v>315</v>
          </cell>
          <cell r="AF46">
            <v>311</v>
          </cell>
          <cell r="AG46">
            <v>337</v>
          </cell>
          <cell r="AH46">
            <v>372</v>
          </cell>
          <cell r="AI46">
            <v>367</v>
          </cell>
          <cell r="AJ46">
            <v>381</v>
          </cell>
          <cell r="AO46">
            <v>34551</v>
          </cell>
          <cell r="AP46">
            <v>2367</v>
          </cell>
          <cell r="AQ46">
            <v>2264</v>
          </cell>
          <cell r="AR46">
            <v>1782</v>
          </cell>
          <cell r="AS46">
            <v>1915</v>
          </cell>
          <cell r="AT46">
            <v>2393</v>
          </cell>
          <cell r="AU46">
            <v>2306</v>
          </cell>
          <cell r="AV46">
            <v>1985</v>
          </cell>
          <cell r="AW46">
            <v>2283</v>
          </cell>
          <cell r="AY46">
            <v>298</v>
          </cell>
        </row>
        <row r="47">
          <cell r="A47">
            <v>34558</v>
          </cell>
          <cell r="B47">
            <v>737</v>
          </cell>
          <cell r="C47">
            <v>677</v>
          </cell>
          <cell r="D47">
            <v>412</v>
          </cell>
          <cell r="E47">
            <v>515</v>
          </cell>
          <cell r="F47">
            <v>751</v>
          </cell>
          <cell r="G47">
            <v>724</v>
          </cell>
          <cell r="H47">
            <v>513</v>
          </cell>
          <cell r="I47">
            <v>656</v>
          </cell>
          <cell r="N47">
            <v>34558</v>
          </cell>
          <cell r="O47">
            <v>1333</v>
          </cell>
          <cell r="P47">
            <v>1264</v>
          </cell>
          <cell r="Q47">
            <v>1130</v>
          </cell>
          <cell r="R47">
            <v>1165</v>
          </cell>
          <cell r="S47">
            <v>1373</v>
          </cell>
          <cell r="T47">
            <v>1247</v>
          </cell>
          <cell r="U47">
            <v>1157</v>
          </cell>
          <cell r="V47">
            <v>1281</v>
          </cell>
          <cell r="AB47">
            <v>34558</v>
          </cell>
          <cell r="AC47">
            <v>370</v>
          </cell>
          <cell r="AD47">
            <v>379</v>
          </cell>
          <cell r="AE47">
            <v>320</v>
          </cell>
          <cell r="AF47">
            <v>313</v>
          </cell>
          <cell r="AG47">
            <v>344</v>
          </cell>
          <cell r="AH47">
            <v>380</v>
          </cell>
          <cell r="AI47">
            <v>367</v>
          </cell>
          <cell r="AJ47">
            <v>396</v>
          </cell>
          <cell r="AO47">
            <v>34558</v>
          </cell>
          <cell r="AP47">
            <v>2440</v>
          </cell>
          <cell r="AQ47">
            <v>2320</v>
          </cell>
          <cell r="AR47">
            <v>1862</v>
          </cell>
          <cell r="AS47">
            <v>1993</v>
          </cell>
          <cell r="AT47">
            <v>2468</v>
          </cell>
          <cell r="AU47">
            <v>2351</v>
          </cell>
          <cell r="AV47">
            <v>2037</v>
          </cell>
          <cell r="AW47">
            <v>2333</v>
          </cell>
          <cell r="AY47">
            <v>296</v>
          </cell>
        </row>
        <row r="48">
          <cell r="A48">
            <v>34565</v>
          </cell>
          <cell r="B48">
            <v>760</v>
          </cell>
          <cell r="C48">
            <v>673</v>
          </cell>
          <cell r="D48">
            <v>442</v>
          </cell>
          <cell r="E48">
            <v>526</v>
          </cell>
          <cell r="F48">
            <v>780</v>
          </cell>
          <cell r="G48">
            <v>725</v>
          </cell>
          <cell r="H48">
            <v>517</v>
          </cell>
          <cell r="I48">
            <v>679</v>
          </cell>
          <cell r="N48">
            <v>34565</v>
          </cell>
          <cell r="O48">
            <v>1403</v>
          </cell>
          <cell r="P48">
            <v>1302</v>
          </cell>
          <cell r="Q48">
            <v>1197</v>
          </cell>
          <cell r="R48">
            <v>1217</v>
          </cell>
          <cell r="S48">
            <v>1413</v>
          </cell>
          <cell r="T48">
            <v>1290</v>
          </cell>
          <cell r="U48">
            <v>1209</v>
          </cell>
          <cell r="V48">
            <v>1338</v>
          </cell>
          <cell r="AB48">
            <v>34565</v>
          </cell>
          <cell r="AC48">
            <v>376</v>
          </cell>
          <cell r="AD48">
            <v>382</v>
          </cell>
          <cell r="AE48">
            <v>316</v>
          </cell>
          <cell r="AF48">
            <v>320</v>
          </cell>
          <cell r="AG48">
            <v>351</v>
          </cell>
          <cell r="AH48">
            <v>387</v>
          </cell>
          <cell r="AI48">
            <v>366</v>
          </cell>
          <cell r="AJ48">
            <v>402</v>
          </cell>
          <cell r="AO48">
            <v>34565</v>
          </cell>
          <cell r="AP48">
            <v>2539</v>
          </cell>
          <cell r="AQ48">
            <v>2357</v>
          </cell>
          <cell r="AR48">
            <v>1955</v>
          </cell>
          <cell r="AS48">
            <v>2063</v>
          </cell>
          <cell r="AT48">
            <v>2544</v>
          </cell>
          <cell r="AU48">
            <v>2402</v>
          </cell>
          <cell r="AV48">
            <v>2092</v>
          </cell>
          <cell r="AW48">
            <v>2419</v>
          </cell>
        </row>
        <row r="49">
          <cell r="A49">
            <v>34572</v>
          </cell>
          <cell r="B49">
            <v>782</v>
          </cell>
          <cell r="C49">
            <v>679</v>
          </cell>
          <cell r="D49">
            <v>461</v>
          </cell>
          <cell r="E49">
            <v>531</v>
          </cell>
          <cell r="F49">
            <v>794</v>
          </cell>
          <cell r="G49">
            <v>729</v>
          </cell>
          <cell r="H49">
            <v>529</v>
          </cell>
          <cell r="N49">
            <v>34572</v>
          </cell>
          <cell r="O49">
            <v>1458</v>
          </cell>
          <cell r="P49">
            <v>1351</v>
          </cell>
          <cell r="Q49">
            <v>1250</v>
          </cell>
          <cell r="R49">
            <v>1272</v>
          </cell>
          <cell r="S49">
            <v>1460</v>
          </cell>
          <cell r="T49">
            <v>1331</v>
          </cell>
          <cell r="U49">
            <v>1254</v>
          </cell>
          <cell r="AB49">
            <v>34572</v>
          </cell>
          <cell r="AC49">
            <v>384</v>
          </cell>
          <cell r="AD49">
            <v>386</v>
          </cell>
          <cell r="AE49">
            <v>315</v>
          </cell>
          <cell r="AF49">
            <v>325</v>
          </cell>
          <cell r="AG49">
            <v>361</v>
          </cell>
          <cell r="AH49">
            <v>392</v>
          </cell>
          <cell r="AI49">
            <v>361</v>
          </cell>
          <cell r="AO49">
            <v>34572</v>
          </cell>
          <cell r="AP49">
            <v>2624</v>
          </cell>
          <cell r="AQ49">
            <v>2416</v>
          </cell>
          <cell r="AR49">
            <v>2026</v>
          </cell>
          <cell r="AS49">
            <v>2128</v>
          </cell>
          <cell r="AT49">
            <v>2615</v>
          </cell>
          <cell r="AU49">
            <v>2452</v>
          </cell>
          <cell r="AV49">
            <v>2144</v>
          </cell>
        </row>
        <row r="50">
          <cell r="A50">
            <v>34579</v>
          </cell>
          <cell r="B50">
            <v>807</v>
          </cell>
          <cell r="C50">
            <v>680</v>
          </cell>
          <cell r="D50">
            <v>491</v>
          </cell>
          <cell r="E50">
            <v>554</v>
          </cell>
          <cell r="F50">
            <v>804</v>
          </cell>
          <cell r="G50">
            <v>749</v>
          </cell>
          <cell r="H50">
            <v>532</v>
          </cell>
          <cell r="N50">
            <v>34579</v>
          </cell>
          <cell r="O50">
            <v>1508</v>
          </cell>
          <cell r="P50">
            <v>1400</v>
          </cell>
          <cell r="Q50">
            <v>1315</v>
          </cell>
          <cell r="R50">
            <v>1327</v>
          </cell>
          <cell r="S50">
            <v>1500</v>
          </cell>
          <cell r="T50">
            <v>1382</v>
          </cell>
          <cell r="U50">
            <v>1294</v>
          </cell>
          <cell r="AB50">
            <v>34579</v>
          </cell>
          <cell r="AC50">
            <v>392</v>
          </cell>
          <cell r="AD50">
            <v>387</v>
          </cell>
          <cell r="AE50">
            <v>314</v>
          </cell>
          <cell r="AF50">
            <v>331</v>
          </cell>
          <cell r="AG50">
            <v>368</v>
          </cell>
          <cell r="AH50">
            <v>390</v>
          </cell>
          <cell r="AI50">
            <v>360</v>
          </cell>
          <cell r="AO50">
            <v>34579</v>
          </cell>
          <cell r="AP50">
            <v>2707</v>
          </cell>
          <cell r="AQ50">
            <v>2467</v>
          </cell>
          <cell r="AR50">
            <v>2120</v>
          </cell>
          <cell r="AS50">
            <v>2212</v>
          </cell>
          <cell r="AT50">
            <v>2672</v>
          </cell>
          <cell r="AU50">
            <v>2521</v>
          </cell>
          <cell r="AV50">
            <v>2186</v>
          </cell>
        </row>
        <row r="51">
          <cell r="A51">
            <v>34586</v>
          </cell>
          <cell r="B51">
            <v>819</v>
          </cell>
          <cell r="C51">
            <v>700</v>
          </cell>
          <cell r="D51">
            <v>515</v>
          </cell>
          <cell r="E51">
            <v>585</v>
          </cell>
          <cell r="F51">
            <v>802</v>
          </cell>
          <cell r="G51">
            <v>764</v>
          </cell>
          <cell r="H51">
            <v>549</v>
          </cell>
          <cell r="N51">
            <v>34586</v>
          </cell>
          <cell r="O51">
            <v>1557</v>
          </cell>
          <cell r="P51">
            <v>1453</v>
          </cell>
          <cell r="Q51">
            <v>1382</v>
          </cell>
          <cell r="R51">
            <v>1386</v>
          </cell>
          <cell r="S51">
            <v>1536</v>
          </cell>
          <cell r="T51">
            <v>1427</v>
          </cell>
          <cell r="U51">
            <v>1344</v>
          </cell>
          <cell r="AB51">
            <v>34586</v>
          </cell>
          <cell r="AC51">
            <v>407</v>
          </cell>
          <cell r="AD51">
            <v>390</v>
          </cell>
          <cell r="AE51">
            <v>321</v>
          </cell>
          <cell r="AF51">
            <v>337</v>
          </cell>
          <cell r="AG51">
            <v>369</v>
          </cell>
          <cell r="AH51">
            <v>396</v>
          </cell>
          <cell r="AI51">
            <v>365</v>
          </cell>
          <cell r="AO51">
            <v>34586</v>
          </cell>
          <cell r="AP51">
            <v>2783</v>
          </cell>
          <cell r="AQ51">
            <v>2543</v>
          </cell>
          <cell r="AR51">
            <v>2218</v>
          </cell>
          <cell r="AS51">
            <v>2308</v>
          </cell>
          <cell r="AT51">
            <v>2707</v>
          </cell>
          <cell r="AU51">
            <v>2587</v>
          </cell>
          <cell r="AV51">
            <v>2258</v>
          </cell>
        </row>
        <row r="52">
          <cell r="A52">
            <v>34593</v>
          </cell>
          <cell r="B52">
            <v>834</v>
          </cell>
          <cell r="C52">
            <v>718</v>
          </cell>
          <cell r="D52">
            <v>544</v>
          </cell>
          <cell r="E52">
            <v>614</v>
          </cell>
          <cell r="F52">
            <v>820</v>
          </cell>
          <cell r="G52">
            <v>782</v>
          </cell>
          <cell r="H52">
            <v>566</v>
          </cell>
          <cell r="N52">
            <v>34593</v>
          </cell>
          <cell r="O52">
            <v>1598</v>
          </cell>
          <cell r="P52">
            <v>1499</v>
          </cell>
          <cell r="Q52">
            <v>1434</v>
          </cell>
          <cell r="R52">
            <v>1443</v>
          </cell>
          <cell r="S52">
            <v>1578</v>
          </cell>
          <cell r="T52">
            <v>1482</v>
          </cell>
          <cell r="U52">
            <v>1392</v>
          </cell>
          <cell r="AB52">
            <v>34593</v>
          </cell>
          <cell r="AC52">
            <v>418</v>
          </cell>
          <cell r="AD52">
            <v>397</v>
          </cell>
          <cell r="AE52">
            <v>324</v>
          </cell>
          <cell r="AF52">
            <v>339</v>
          </cell>
          <cell r="AG52">
            <v>379</v>
          </cell>
          <cell r="AH52">
            <v>404</v>
          </cell>
          <cell r="AI52">
            <v>367</v>
          </cell>
          <cell r="AO52">
            <v>34593</v>
          </cell>
          <cell r="AP52">
            <v>2850</v>
          </cell>
          <cell r="AQ52">
            <v>2614</v>
          </cell>
          <cell r="AR52">
            <v>2302</v>
          </cell>
          <cell r="AS52">
            <v>2396</v>
          </cell>
          <cell r="AT52">
            <v>2777</v>
          </cell>
          <cell r="AU52">
            <v>2668</v>
          </cell>
          <cell r="AV52">
            <v>2325</v>
          </cell>
        </row>
        <row r="53">
          <cell r="A53">
            <v>34600</v>
          </cell>
          <cell r="B53">
            <v>847</v>
          </cell>
          <cell r="C53">
            <v>737</v>
          </cell>
          <cell r="D53">
            <v>570</v>
          </cell>
          <cell r="E53">
            <v>629</v>
          </cell>
          <cell r="F53">
            <v>830</v>
          </cell>
          <cell r="G53">
            <v>806</v>
          </cell>
          <cell r="H53">
            <v>584</v>
          </cell>
          <cell r="N53">
            <v>34600</v>
          </cell>
          <cell r="O53">
            <v>1641</v>
          </cell>
          <cell r="P53">
            <v>1545</v>
          </cell>
          <cell r="Q53">
            <v>1491</v>
          </cell>
          <cell r="R53">
            <v>1494</v>
          </cell>
          <cell r="S53">
            <v>1609</v>
          </cell>
          <cell r="T53">
            <v>1528</v>
          </cell>
          <cell r="U53">
            <v>1449</v>
          </cell>
          <cell r="AB53">
            <v>34600</v>
          </cell>
          <cell r="AC53">
            <v>416</v>
          </cell>
          <cell r="AD53">
            <v>401</v>
          </cell>
          <cell r="AE53">
            <v>330</v>
          </cell>
          <cell r="AF53">
            <v>346</v>
          </cell>
          <cell r="AG53">
            <v>390</v>
          </cell>
          <cell r="AH53">
            <v>412</v>
          </cell>
          <cell r="AI53">
            <v>369</v>
          </cell>
          <cell r="AO53">
            <v>34600</v>
          </cell>
          <cell r="AP53">
            <v>2904</v>
          </cell>
          <cell r="AQ53">
            <v>2683</v>
          </cell>
          <cell r="AR53">
            <v>2391</v>
          </cell>
          <cell r="AS53">
            <v>2469</v>
          </cell>
          <cell r="AT53">
            <v>2829</v>
          </cell>
          <cell r="AU53">
            <v>2746</v>
          </cell>
          <cell r="AV53">
            <v>2402</v>
          </cell>
        </row>
        <row r="54">
          <cell r="A54">
            <v>34607</v>
          </cell>
          <cell r="B54">
            <v>856</v>
          </cell>
          <cell r="C54">
            <v>763</v>
          </cell>
          <cell r="D54">
            <v>600</v>
          </cell>
          <cell r="E54">
            <v>658</v>
          </cell>
          <cell r="F54">
            <v>837</v>
          </cell>
          <cell r="G54">
            <v>825</v>
          </cell>
          <cell r="H54">
            <v>609</v>
          </cell>
          <cell r="N54">
            <v>34607</v>
          </cell>
          <cell r="O54">
            <v>1683</v>
          </cell>
          <cell r="P54">
            <v>1581</v>
          </cell>
          <cell r="Q54">
            <v>1545</v>
          </cell>
          <cell r="R54">
            <v>1546</v>
          </cell>
          <cell r="S54">
            <v>1639</v>
          </cell>
          <cell r="T54">
            <v>1581</v>
          </cell>
          <cell r="U54">
            <v>1499</v>
          </cell>
          <cell r="AB54">
            <v>34607</v>
          </cell>
          <cell r="AC54">
            <v>413</v>
          </cell>
          <cell r="AD54">
            <v>406</v>
          </cell>
          <cell r="AE54">
            <v>330</v>
          </cell>
          <cell r="AF54">
            <v>352</v>
          </cell>
          <cell r="AG54">
            <v>394</v>
          </cell>
          <cell r="AH54">
            <v>419</v>
          </cell>
          <cell r="AI54">
            <v>372</v>
          </cell>
          <cell r="AO54">
            <v>34607</v>
          </cell>
          <cell r="AP54">
            <v>2952</v>
          </cell>
          <cell r="AQ54">
            <v>2750</v>
          </cell>
          <cell r="AR54">
            <v>2475</v>
          </cell>
          <cell r="AS54">
            <v>2556</v>
          </cell>
          <cell r="AT54">
            <v>2870</v>
          </cell>
          <cell r="AU54">
            <v>2825</v>
          </cell>
          <cell r="AV54">
            <v>2480</v>
          </cell>
        </row>
        <row r="55">
          <cell r="A55">
            <v>34614</v>
          </cell>
          <cell r="B55">
            <v>870</v>
          </cell>
          <cell r="C55">
            <v>765</v>
          </cell>
          <cell r="D55">
            <v>635</v>
          </cell>
          <cell r="E55">
            <v>685</v>
          </cell>
          <cell r="F55">
            <v>839</v>
          </cell>
          <cell r="G55">
            <v>841</v>
          </cell>
          <cell r="H55">
            <v>621</v>
          </cell>
          <cell r="N55">
            <v>34614</v>
          </cell>
          <cell r="O55">
            <v>1707</v>
          </cell>
          <cell r="P55">
            <v>1622</v>
          </cell>
          <cell r="Q55">
            <v>1601</v>
          </cell>
          <cell r="R55">
            <v>1601</v>
          </cell>
          <cell r="S55">
            <v>1666</v>
          </cell>
          <cell r="T55">
            <v>1625</v>
          </cell>
          <cell r="U55">
            <v>1546</v>
          </cell>
          <cell r="AB55">
            <v>34614</v>
          </cell>
          <cell r="AC55">
            <v>420</v>
          </cell>
          <cell r="AD55">
            <v>411</v>
          </cell>
          <cell r="AE55">
            <v>333</v>
          </cell>
          <cell r="AF55">
            <v>357</v>
          </cell>
          <cell r="AG55">
            <v>406</v>
          </cell>
          <cell r="AH55">
            <v>421</v>
          </cell>
          <cell r="AI55">
            <v>375</v>
          </cell>
          <cell r="AO55">
            <v>34614</v>
          </cell>
          <cell r="AP55">
            <v>2997</v>
          </cell>
          <cell r="AQ55">
            <v>2798</v>
          </cell>
          <cell r="AR55">
            <v>2569</v>
          </cell>
          <cell r="AS55">
            <v>2643</v>
          </cell>
          <cell r="AT55">
            <v>2911</v>
          </cell>
          <cell r="AU55">
            <v>2887</v>
          </cell>
          <cell r="AV55">
            <v>2542</v>
          </cell>
        </row>
        <row r="56">
          <cell r="A56">
            <v>34621</v>
          </cell>
          <cell r="B56">
            <v>873</v>
          </cell>
          <cell r="C56">
            <v>783</v>
          </cell>
          <cell r="D56">
            <v>642</v>
          </cell>
          <cell r="E56">
            <v>706</v>
          </cell>
          <cell r="F56">
            <v>845</v>
          </cell>
          <cell r="G56">
            <v>852</v>
          </cell>
          <cell r="H56">
            <v>627</v>
          </cell>
          <cell r="N56">
            <v>34621</v>
          </cell>
          <cell r="O56">
            <v>1726</v>
          </cell>
          <cell r="P56">
            <v>1667</v>
          </cell>
          <cell r="Q56">
            <v>1629</v>
          </cell>
          <cell r="R56">
            <v>1651</v>
          </cell>
          <cell r="S56">
            <v>1695</v>
          </cell>
          <cell r="T56">
            <v>1656</v>
          </cell>
          <cell r="U56">
            <v>1566</v>
          </cell>
          <cell r="AB56">
            <v>34621</v>
          </cell>
          <cell r="AC56">
            <v>422</v>
          </cell>
          <cell r="AD56">
            <v>418</v>
          </cell>
          <cell r="AE56">
            <v>336</v>
          </cell>
          <cell r="AF56">
            <v>363</v>
          </cell>
          <cell r="AG56">
            <v>412</v>
          </cell>
          <cell r="AH56">
            <v>428</v>
          </cell>
          <cell r="AI56">
            <v>378</v>
          </cell>
          <cell r="AO56">
            <v>34621</v>
          </cell>
          <cell r="AP56">
            <v>3021</v>
          </cell>
          <cell r="AQ56">
            <v>2868</v>
          </cell>
          <cell r="AR56">
            <v>2607</v>
          </cell>
          <cell r="AS56">
            <v>2720</v>
          </cell>
          <cell r="AT56">
            <v>2952</v>
          </cell>
          <cell r="AU56">
            <v>2936</v>
          </cell>
          <cell r="AV56">
            <v>2571</v>
          </cell>
        </row>
        <row r="57">
          <cell r="A57">
            <v>34628</v>
          </cell>
          <cell r="B57">
            <v>874</v>
          </cell>
          <cell r="C57">
            <v>801</v>
          </cell>
          <cell r="D57">
            <v>651</v>
          </cell>
          <cell r="E57">
            <v>734</v>
          </cell>
          <cell r="F57">
            <v>869</v>
          </cell>
          <cell r="G57">
            <v>860</v>
          </cell>
          <cell r="H57">
            <v>649</v>
          </cell>
          <cell r="N57">
            <v>34628</v>
          </cell>
          <cell r="O57">
            <v>1779</v>
          </cell>
          <cell r="P57">
            <v>1696</v>
          </cell>
          <cell r="Q57">
            <v>1672</v>
          </cell>
          <cell r="R57">
            <v>1686</v>
          </cell>
          <cell r="S57">
            <v>1723</v>
          </cell>
          <cell r="T57">
            <v>1688</v>
          </cell>
          <cell r="U57">
            <v>1613</v>
          </cell>
          <cell r="AB57">
            <v>34628</v>
          </cell>
          <cell r="AC57">
            <v>428</v>
          </cell>
          <cell r="AD57">
            <v>423</v>
          </cell>
          <cell r="AE57">
            <v>341</v>
          </cell>
          <cell r="AF57">
            <v>363</v>
          </cell>
          <cell r="AG57">
            <v>418</v>
          </cell>
          <cell r="AH57">
            <v>430</v>
          </cell>
          <cell r="AI57">
            <v>380</v>
          </cell>
          <cell r="AO57">
            <v>34628</v>
          </cell>
          <cell r="AP57">
            <v>3081</v>
          </cell>
          <cell r="AQ57">
            <v>2920</v>
          </cell>
          <cell r="AR57">
            <v>2664</v>
          </cell>
          <cell r="AS57">
            <v>2783</v>
          </cell>
          <cell r="AT57">
            <v>3010</v>
          </cell>
          <cell r="AU57">
            <v>2978</v>
          </cell>
          <cell r="AV57">
            <v>2642</v>
          </cell>
        </row>
        <row r="58">
          <cell r="A58">
            <v>34635</v>
          </cell>
          <cell r="B58">
            <v>873</v>
          </cell>
          <cell r="C58">
            <v>813</v>
          </cell>
          <cell r="D58">
            <v>660</v>
          </cell>
          <cell r="E58">
            <v>750</v>
          </cell>
          <cell r="F58">
            <v>885</v>
          </cell>
          <cell r="G58">
            <v>860</v>
          </cell>
          <cell r="H58">
            <v>666</v>
          </cell>
          <cell r="N58">
            <v>34635</v>
          </cell>
          <cell r="O58">
            <v>1782</v>
          </cell>
          <cell r="P58">
            <v>1717</v>
          </cell>
          <cell r="Q58">
            <v>1699</v>
          </cell>
          <cell r="R58">
            <v>1693</v>
          </cell>
          <cell r="S58">
            <v>1734</v>
          </cell>
          <cell r="T58">
            <v>1701</v>
          </cell>
          <cell r="U58">
            <v>1661</v>
          </cell>
          <cell r="AB58">
            <v>34635</v>
          </cell>
          <cell r="AC58">
            <v>430</v>
          </cell>
          <cell r="AD58">
            <v>424</v>
          </cell>
          <cell r="AE58">
            <v>339</v>
          </cell>
          <cell r="AF58">
            <v>369</v>
          </cell>
          <cell r="AG58">
            <v>427</v>
          </cell>
          <cell r="AH58">
            <v>430</v>
          </cell>
          <cell r="AI58">
            <v>385</v>
          </cell>
          <cell r="AO58">
            <v>34635</v>
          </cell>
          <cell r="AP58">
            <v>3085</v>
          </cell>
          <cell r="AQ58">
            <v>2954</v>
          </cell>
          <cell r="AR58">
            <v>2698</v>
          </cell>
          <cell r="AS58">
            <v>2812</v>
          </cell>
          <cell r="AT58">
            <v>3046</v>
          </cell>
          <cell r="AU58">
            <v>2991</v>
          </cell>
          <cell r="AV58">
            <v>2712</v>
          </cell>
        </row>
      </sheetData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7"/>
      <sheetName val="Oct8"/>
      <sheetName val="OCT14"/>
      <sheetName val="Jul 1"/>
      <sheetName val="Jul 3"/>
      <sheetName val="Jul 9"/>
      <sheetName val="Apr21"/>
      <sheetName val="Apr22"/>
      <sheetName val="Apr 23"/>
      <sheetName val="April 1"/>
      <sheetName val="April2"/>
      <sheetName val="Apr9"/>
      <sheetName val="Feb 5"/>
      <sheetName val="Jan 1"/>
      <sheetName val="Dec 31"/>
      <sheetName val="Xmas Eve"/>
      <sheetName val="Merry Xmas John"/>
      <sheetName val="Feb 6"/>
      <sheetName val="Jan 3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stg.cht"/>
      <sheetName val="Sheet1"/>
      <sheetName val="Stg info"/>
      <sheetName val="stg comparison"/>
      <sheetName val="N-update"/>
      <sheetName val="data"/>
      <sheetName val="Plant outages"/>
      <sheetName val="Border Outages"/>
      <sheetName val="TCPLO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s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"/>
      <sheetName val="Histories"/>
      <sheetName val="Notes"/>
      <sheetName val="Inputs"/>
      <sheetName val="NRG"/>
      <sheetName val="OPS_Sheet"/>
      <sheetName val="Summary"/>
      <sheetName val="AM Report"/>
      <sheetName val="Chart2"/>
      <sheetName val="Char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AQ6">
            <v>6277.7645481413119</v>
          </cell>
          <cell r="AR6">
            <v>6274.6680844140283</v>
          </cell>
          <cell r="AS6">
            <v>6315.6890888962953</v>
          </cell>
        </row>
        <row r="16">
          <cell r="AQ16">
            <v>412.70855580530923</v>
          </cell>
          <cell r="AR16">
            <v>422.16044528587759</v>
          </cell>
          <cell r="AS16">
            <v>401.37770240630175</v>
          </cell>
        </row>
        <row r="17">
          <cell r="AQ17">
            <v>2167.2064449444379</v>
          </cell>
          <cell r="AR17">
            <v>2173.2766161509148</v>
          </cell>
          <cell r="AS17">
            <v>2162.3514770863812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Y131"/>
  <sheetViews>
    <sheetView showGridLines="0" tabSelected="1" topLeftCell="B45" zoomScale="60" zoomScaleNormal="60" workbookViewId="0">
      <selection activeCell="F47" sqref="F47"/>
    </sheetView>
  </sheetViews>
  <sheetFormatPr defaultColWidth="12.6640625" defaultRowHeight="13.2" x14ac:dyDescent="0.25"/>
  <cols>
    <col min="1" max="1" width="12.6640625" style="913" hidden="1" customWidth="1"/>
    <col min="2" max="2" width="14.88671875" style="913" customWidth="1"/>
    <col min="3" max="3" width="12.6640625" style="913" customWidth="1"/>
    <col min="4" max="4" width="13.5546875" style="917" customWidth="1"/>
    <col min="5" max="5" width="14.33203125" style="913" customWidth="1"/>
    <col min="6" max="6" width="14" style="913" customWidth="1"/>
    <col min="7" max="7" width="13.109375" style="913" customWidth="1"/>
    <col min="8" max="8" width="13.6640625" style="913" customWidth="1"/>
    <col min="9" max="9" width="13.44140625" style="913" customWidth="1"/>
    <col min="10" max="10" width="14.109375" style="913" customWidth="1"/>
    <col min="11" max="11" width="12.6640625" style="913" customWidth="1"/>
    <col min="12" max="12" width="14.33203125" style="913" customWidth="1"/>
    <col min="13" max="13" width="12.6640625" style="913" customWidth="1"/>
    <col min="14" max="14" width="13.6640625" style="913" customWidth="1"/>
    <col min="15" max="15" width="13.44140625" style="913" customWidth="1"/>
    <col min="16" max="16" width="14.109375" style="913" customWidth="1"/>
    <col min="17" max="17" width="12.6640625" style="913" customWidth="1"/>
    <col min="18" max="18" width="13" style="913" customWidth="1"/>
    <col min="19" max="19" width="13.6640625" style="913" customWidth="1"/>
    <col min="20" max="20" width="14.109375" style="913" customWidth="1"/>
    <col min="21" max="21" width="1.33203125" style="913" customWidth="1"/>
    <col min="22" max="23" width="13.6640625" style="913" customWidth="1"/>
    <col min="24" max="24" width="15.109375" style="913" customWidth="1"/>
    <col min="25" max="25" width="3" style="913" customWidth="1"/>
    <col min="26" max="26" width="13.109375" style="913" customWidth="1"/>
    <col min="27" max="27" width="12.33203125" style="913" customWidth="1"/>
    <col min="28" max="28" width="14.109375" style="913" customWidth="1"/>
    <col min="29" max="29" width="11.33203125" style="913" customWidth="1"/>
    <col min="30" max="30" width="12.6640625" style="913" customWidth="1"/>
    <col min="31" max="31" width="8.44140625" style="913" customWidth="1"/>
    <col min="32" max="32" width="11" style="913" customWidth="1"/>
    <col min="33" max="33" width="14.44140625" style="913" customWidth="1"/>
    <col min="34" max="34" width="11.33203125" style="913" customWidth="1"/>
    <col min="35" max="35" width="10" style="913" customWidth="1"/>
    <col min="36" max="36" width="9.109375" style="913" customWidth="1"/>
    <col min="37" max="37" width="8.109375" style="913" customWidth="1"/>
    <col min="38" max="38" width="9.33203125" style="913" customWidth="1"/>
    <col min="39" max="39" width="9.88671875" style="913" customWidth="1"/>
    <col min="40" max="40" width="7.6640625" style="913" customWidth="1"/>
    <col min="41" max="41" width="8" style="913" customWidth="1"/>
    <col min="42" max="42" width="7.6640625" style="913" customWidth="1"/>
    <col min="43" max="43" width="6.5546875" style="913" customWidth="1"/>
    <col min="44" max="16384" width="12.6640625" style="913"/>
  </cols>
  <sheetData>
    <row r="1" spans="1:51" ht="15.6" x14ac:dyDescent="0.3">
      <c r="B1" s="914">
        <f ca="1">DATE(YEAR(B2),MONTH(B2),1)</f>
        <v>37135</v>
      </c>
      <c r="C1" s="915"/>
      <c r="D1" s="916"/>
      <c r="AX1" s="917" t="s">
        <v>74</v>
      </c>
      <c r="AY1" s="918">
        <f ca="1">[1]OPS_SHEET!$V$1</f>
        <v>37135</v>
      </c>
    </row>
    <row r="2" spans="1:51" x14ac:dyDescent="0.25">
      <c r="B2" s="919">
        <f ca="1">TODAY()</f>
        <v>37138</v>
      </c>
      <c r="AS2" s="917" t="s">
        <v>75</v>
      </c>
      <c r="AT2" s="918">
        <f ca="1">[1]OPS_SHEET!$V$2</f>
        <v>37136</v>
      </c>
    </row>
    <row r="3" spans="1:51" ht="13.8" x14ac:dyDescent="0.25">
      <c r="A3" s="920"/>
      <c r="B3" s="921">
        <f ca="1">DATE(YEAR(B12),MONTH(B2)-1,1)</f>
        <v>36739</v>
      </c>
      <c r="C3" s="922">
        <f ca="1">DATE(YEAR(B2)-2,MONTH(B2)-1,1)</f>
        <v>36373</v>
      </c>
      <c r="D3" s="922">
        <f ca="1">DATE(YEAR(C3),MONTH(C3)+2,1)</f>
        <v>36434</v>
      </c>
      <c r="E3" s="923"/>
      <c r="F3" s="923"/>
      <c r="G3" s="923"/>
      <c r="H3" s="923"/>
      <c r="L3" s="923"/>
      <c r="M3" s="923"/>
      <c r="N3" s="924"/>
      <c r="O3" s="923"/>
      <c r="P3" s="923"/>
      <c r="Q3" s="923"/>
      <c r="R3" s="923"/>
      <c r="S3" s="923"/>
      <c r="T3" s="923"/>
      <c r="U3" s="923"/>
      <c r="V3" s="923"/>
      <c r="W3" s="923"/>
      <c r="X3" s="923"/>
      <c r="Y3" s="923"/>
      <c r="AA3" s="925"/>
      <c r="AB3" s="926" t="s">
        <v>102</v>
      </c>
      <c r="AD3" s="923"/>
      <c r="AT3" s="918" t="b">
        <v>1</v>
      </c>
    </row>
    <row r="4" spans="1:51" ht="13.8" x14ac:dyDescent="0.25">
      <c r="A4" s="920"/>
      <c r="B4" s="921">
        <f ca="1">DATE(YEAR(B13),MONTH(B2)-1,1)</f>
        <v>37104</v>
      </c>
      <c r="C4" s="921">
        <f ca="1">DATE(YEAR(B13),MONTH(B13)+1,1)</f>
        <v>37135</v>
      </c>
      <c r="D4" s="927"/>
      <c r="E4" s="923"/>
      <c r="F4" s="923"/>
      <c r="G4" s="923"/>
      <c r="H4" s="923"/>
      <c r="J4" s="928" t="s">
        <v>2</v>
      </c>
      <c r="M4" s="923"/>
      <c r="N4" s="923"/>
      <c r="O4" s="923"/>
      <c r="P4" s="923"/>
      <c r="Q4" s="923"/>
      <c r="R4" s="925"/>
      <c r="S4" s="929" t="s">
        <v>306</v>
      </c>
      <c r="T4" s="923"/>
      <c r="U4" s="923"/>
      <c r="W4" s="923"/>
      <c r="X4" s="923"/>
      <c r="Y4" s="923"/>
      <c r="AA4" s="930">
        <f ca="1">$B$2</f>
        <v>37138</v>
      </c>
      <c r="AB4" s="931">
        <f ca="1">'[1]WEST MAP '!AB4</f>
        <v>2015</v>
      </c>
      <c r="AD4" s="923"/>
    </row>
    <row r="5" spans="1:51" ht="13.8" x14ac:dyDescent="0.25">
      <c r="A5" s="923"/>
      <c r="B5" s="932">
        <f ca="1">DATE(YEAR(B2),MONTH(B2),1)</f>
        <v>37135</v>
      </c>
      <c r="C5" s="923"/>
      <c r="D5" s="927"/>
      <c r="E5" s="923"/>
      <c r="F5" s="923"/>
      <c r="G5" s="923"/>
      <c r="H5" s="923"/>
      <c r="J5" s="925"/>
      <c r="K5" s="933" t="s">
        <v>3</v>
      </c>
      <c r="L5" s="926" t="s">
        <v>4</v>
      </c>
      <c r="M5" s="923"/>
      <c r="P5" s="923"/>
      <c r="Q5" s="923"/>
      <c r="R5" s="930">
        <f ca="1">$B$2</f>
        <v>37138</v>
      </c>
      <c r="S5" s="931">
        <f ca="1">'[1]WEST MAP '!S5</f>
        <v>2144.1280000000002</v>
      </c>
      <c r="T5" s="923"/>
      <c r="U5" s="923"/>
      <c r="V5" s="934"/>
      <c r="W5" s="923"/>
      <c r="X5" s="923"/>
      <c r="Y5" s="923"/>
      <c r="AA5" s="930">
        <f ca="1">$B$2-1</f>
        <v>37137</v>
      </c>
      <c r="AB5" s="931">
        <f ca="1">'[1]WEST MAP '!AB5</f>
        <v>2241</v>
      </c>
      <c r="AD5" s="923"/>
    </row>
    <row r="6" spans="1:51" ht="15.6" x14ac:dyDescent="0.3">
      <c r="B6" s="925"/>
      <c r="C6" s="935" t="s">
        <v>5</v>
      </c>
      <c r="D6" s="926" t="s">
        <v>6</v>
      </c>
      <c r="E6" s="936" t="s">
        <v>233</v>
      </c>
      <c r="F6" s="923"/>
      <c r="G6" s="923"/>
      <c r="H6" s="923"/>
      <c r="J6" s="930">
        <f ca="1">$B$2</f>
        <v>37138</v>
      </c>
      <c r="K6" s="937">
        <f ca="1">'[1]WEST MAP '!K6</f>
        <v>0</v>
      </c>
      <c r="L6" s="931">
        <f ca="1">'[1]WEST MAP '!L6</f>
        <v>17538.794000000002</v>
      </c>
      <c r="M6" s="923"/>
      <c r="P6" s="923"/>
      <c r="Q6" s="923"/>
      <c r="R6" s="930">
        <f ca="1">$B$2-1</f>
        <v>37137</v>
      </c>
      <c r="S6" s="931">
        <f ca="1">'[1]WEST MAP '!S6</f>
        <v>2237.3739999999998</v>
      </c>
      <c r="T6" s="923"/>
      <c r="U6" s="923"/>
      <c r="V6" s="938"/>
      <c r="W6" s="939"/>
      <c r="X6" s="940"/>
      <c r="Y6" s="940"/>
      <c r="Z6" s="940"/>
      <c r="AA6" s="941" t="s">
        <v>165</v>
      </c>
      <c r="AB6" s="931">
        <f ca="1">'[1]WEST MAP '!AB6</f>
        <v>2018.75</v>
      </c>
      <c r="AC6" s="942"/>
      <c r="AD6" s="923"/>
      <c r="AE6" s="923"/>
    </row>
    <row r="7" spans="1:51" ht="17.399999999999999" x14ac:dyDescent="0.3">
      <c r="B7" s="930">
        <f ca="1">$B$2</f>
        <v>37138</v>
      </c>
      <c r="C7" s="943">
        <f ca="1">'[1]WEST MAP '!C7</f>
        <v>0</v>
      </c>
      <c r="D7" s="944">
        <f ca="1">'[1]WEST MAP '!D7</f>
        <v>0</v>
      </c>
      <c r="E7" s="945">
        <f ca="1">'[1]WEST MAP '!E7</f>
        <v>0</v>
      </c>
      <c r="F7" s="923"/>
      <c r="G7" s="923"/>
      <c r="H7" s="923"/>
      <c r="J7" s="930">
        <f ca="1">$B$2-1</f>
        <v>37137</v>
      </c>
      <c r="K7" s="937">
        <f ca="1">'[1]WEST MAP '!K7</f>
        <v>0</v>
      </c>
      <c r="L7" s="931">
        <f ca="1">'[1]WEST MAP '!L7</f>
        <v>17538.794000000002</v>
      </c>
      <c r="M7" s="923"/>
      <c r="Q7" s="923"/>
      <c r="R7" s="941" t="s">
        <v>165</v>
      </c>
      <c r="S7" s="931">
        <f ca="1">'[1]WEST MAP '!S7</f>
        <v>2183.0250000000001</v>
      </c>
      <c r="T7" s="923"/>
      <c r="U7" s="923"/>
      <c r="V7" s="946"/>
      <c r="W7" s="915"/>
      <c r="X7" s="947"/>
      <c r="Y7" s="947"/>
      <c r="Z7" s="947"/>
      <c r="AA7" s="948">
        <f ca="1">DATE(YEAR($B$2)-1,MONTH($B$2),1)</f>
        <v>36770</v>
      </c>
      <c r="AB7" s="931">
        <f ca="1">'[1]WEST MAP '!AB7</f>
        <v>2296</v>
      </c>
      <c r="AC7" s="942"/>
      <c r="AD7" s="949"/>
      <c r="AE7" s="104"/>
      <c r="AF7" s="104"/>
    </row>
    <row r="8" spans="1:51" ht="17.399999999999999" x14ac:dyDescent="0.3">
      <c r="B8" s="930">
        <f ca="1">$B$2-1</f>
        <v>37137</v>
      </c>
      <c r="C8" s="943">
        <f ca="1">'[1]WEST MAP '!C8</f>
        <v>0</v>
      </c>
      <c r="D8" s="944">
        <f ca="1">'[1]WEST MAP '!D8</f>
        <v>0</v>
      </c>
      <c r="E8" s="945">
        <f ca="1">'[1]WEST MAP '!E8</f>
        <v>0</v>
      </c>
      <c r="F8" s="923"/>
      <c r="G8" s="923"/>
      <c r="H8" s="923"/>
      <c r="J8" s="950">
        <f ca="1">$B$2-1</f>
        <v>37137</v>
      </c>
      <c r="K8" s="937">
        <f ca="1">'[1]WEST MAP '!K8</f>
        <v>0</v>
      </c>
      <c r="L8" s="931">
        <f>'[1]WEST MAP '!L8</f>
        <v>0</v>
      </c>
      <c r="M8" s="923"/>
      <c r="Q8" s="923"/>
      <c r="R8" s="948">
        <f ca="1">DATE(YEAR($B$2)-1,MONTH($B$2),1)</f>
        <v>36770</v>
      </c>
      <c r="S8" s="931">
        <f ca="1">'[1]WEST MAP '!S8</f>
        <v>2226.3610333333327</v>
      </c>
      <c r="T8" s="923"/>
      <c r="U8" s="923"/>
      <c r="V8" s="946"/>
      <c r="W8" s="915"/>
      <c r="X8" s="947"/>
      <c r="Y8" s="947"/>
      <c r="Z8" s="947"/>
      <c r="AA8" s="951">
        <f ca="1">DATE(YEAR($B$2),MONTH($B$2)-1,1)</f>
        <v>37104</v>
      </c>
      <c r="AB8" s="952">
        <f ca="1">'[1]WEST MAP '!AB8</f>
        <v>2147.6451612903224</v>
      </c>
      <c r="AC8" s="953"/>
      <c r="AD8" s="104"/>
      <c r="AE8" s="104"/>
      <c r="AF8" s="104"/>
      <c r="AG8" s="104"/>
    </row>
    <row r="9" spans="1:51" ht="17.399999999999999" x14ac:dyDescent="0.3">
      <c r="B9" s="950">
        <f ca="1">$B$2-1</f>
        <v>37137</v>
      </c>
      <c r="C9" s="943">
        <f ca="1">'[1]WEST MAP '!C9</f>
        <v>0</v>
      </c>
      <c r="D9" s="944">
        <f ca="1">'[1]WEST MAP '!D9</f>
        <v>0</v>
      </c>
      <c r="E9" s="945">
        <f ca="1">'[1]WEST MAP '!E9</f>
        <v>0</v>
      </c>
      <c r="F9" s="923"/>
      <c r="G9" s="923"/>
      <c r="H9" s="923"/>
      <c r="J9" s="941" t="s">
        <v>165</v>
      </c>
      <c r="K9" s="937" t="e">
        <f ca="1">'[1]WEST MAP '!K9</f>
        <v>#DIV/0!</v>
      </c>
      <c r="L9" s="931" t="str">
        <f>'[1]WEST MAP '!L9</f>
        <v>-</v>
      </c>
      <c r="M9" s="923"/>
      <c r="N9" s="925" t="s">
        <v>8</v>
      </c>
      <c r="O9" s="954"/>
      <c r="P9" s="955" t="s">
        <v>7</v>
      </c>
      <c r="Q9" s="923"/>
      <c r="R9" s="948">
        <f ca="1">DATE(YEAR($B$2)-2,MONTH($B$2),1)</f>
        <v>36404</v>
      </c>
      <c r="S9" s="931">
        <f ca="1">'[1]WEST MAP '!S9</f>
        <v>0</v>
      </c>
      <c r="T9" s="923"/>
      <c r="U9" s="923"/>
      <c r="V9" s="956"/>
      <c r="W9" s="956"/>
      <c r="X9" s="957"/>
      <c r="Y9" s="957"/>
      <c r="Z9" s="957"/>
      <c r="AC9" s="958"/>
      <c r="AD9" s="104"/>
      <c r="AE9" s="104"/>
      <c r="AF9" s="104"/>
      <c r="AG9" s="104"/>
    </row>
    <row r="10" spans="1:51" ht="17.399999999999999" x14ac:dyDescent="0.3">
      <c r="B10" s="930">
        <f ca="1">$B$2-2</f>
        <v>37136</v>
      </c>
      <c r="C10" s="943">
        <f ca="1">'[1]WEST MAP '!C10</f>
        <v>0</v>
      </c>
      <c r="D10" s="944">
        <f ca="1">'[1]WEST MAP '!D10</f>
        <v>0</v>
      </c>
      <c r="E10" s="945">
        <f ca="1">'[1]WEST MAP '!E10</f>
        <v>0</v>
      </c>
      <c r="F10" s="923"/>
      <c r="G10" s="923"/>
      <c r="J10" s="948">
        <f ca="1">'[1]WEST MAP '!J10</f>
        <v>36770</v>
      </c>
      <c r="K10" s="937">
        <f ca="1">'[1]WEST MAP '!K10</f>
        <v>-51.361133333333314</v>
      </c>
      <c r="L10" s="931">
        <f ca="1">'[1]WEST MAP '!L10</f>
        <v>19032</v>
      </c>
      <c r="M10" s="923"/>
      <c r="N10" s="930">
        <f ca="1">$B$2</f>
        <v>37138</v>
      </c>
      <c r="O10" s="931">
        <f ca="1">'[1]WEST MAP '!O10</f>
        <v>0</v>
      </c>
      <c r="P10" s="959">
        <f ca="1">$B$2</f>
        <v>37138</v>
      </c>
      <c r="Q10" s="960">
        <f ca="1">'[1]WEST MAP '!Q8</f>
        <v>0</v>
      </c>
      <c r="R10" s="951">
        <f ca="1">DATE(YEAR($B$2)-1,MONTH($B$2)+1,1)</f>
        <v>36800</v>
      </c>
      <c r="S10" s="952">
        <f ca="1">'[1]WEST MAP '!S10</f>
        <v>2088.315258064516</v>
      </c>
      <c r="T10" s="923"/>
      <c r="U10" s="923"/>
      <c r="V10" s="923"/>
      <c r="W10" s="927"/>
      <c r="X10" s="927"/>
      <c r="Y10" s="923"/>
      <c r="Z10" s="923"/>
      <c r="AA10" s="961"/>
      <c r="AB10" s="937"/>
      <c r="AD10" s="104"/>
      <c r="AE10" s="962"/>
      <c r="AF10" s="963"/>
    </row>
    <row r="11" spans="1:51" ht="17.399999999999999" x14ac:dyDescent="0.3">
      <c r="B11" s="941" t="s">
        <v>165</v>
      </c>
      <c r="C11" s="943" t="e">
        <f ca="1">'[1]WEST MAP '!C11</f>
        <v>#DIV/0!</v>
      </c>
      <c r="D11" s="944" t="e">
        <f ca="1">'[1]WEST MAP '!D11</f>
        <v>#DIV/0!</v>
      </c>
      <c r="E11" s="945" t="e">
        <f ca="1">'[1]WEST MAP '!E11</f>
        <v>#DIV/0!</v>
      </c>
      <c r="F11" s="923"/>
      <c r="H11" s="964" t="s">
        <v>9</v>
      </c>
      <c r="I11" s="964"/>
      <c r="J11" s="948">
        <f ca="1">'[1]WEST MAP '!J11</f>
        <v>37104</v>
      </c>
      <c r="K11" s="937">
        <f ca="1">'[1]WEST MAP '!K11</f>
        <v>-25.20122580645161</v>
      </c>
      <c r="L11" s="931">
        <f ca="1">'[1]WEST MAP '!L11</f>
        <v>17538.794000000002</v>
      </c>
      <c r="M11" s="923"/>
      <c r="N11" s="930">
        <f ca="1">$B$2-1</f>
        <v>37137</v>
      </c>
      <c r="O11" s="931">
        <f ca="1">'[1]WEST MAP '!O11</f>
        <v>0</v>
      </c>
      <c r="P11" s="959">
        <f ca="1">$B$2-1</f>
        <v>37137</v>
      </c>
      <c r="Q11" s="960">
        <f ca="1">'[1]WEST MAP '!Q9</f>
        <v>-25.491</v>
      </c>
      <c r="R11" s="965" t="s">
        <v>10</v>
      </c>
      <c r="S11" s="966">
        <f>'[1]WEST MAP '!S11</f>
        <v>2720</v>
      </c>
      <c r="T11" s="923"/>
      <c r="U11" s="923"/>
      <c r="V11" s="923"/>
      <c r="W11" s="967" t="s">
        <v>11</v>
      </c>
      <c r="X11" s="917"/>
      <c r="Y11" s="923"/>
      <c r="Z11" s="923"/>
      <c r="AA11" s="968"/>
      <c r="AB11" s="969"/>
      <c r="AC11" s="942"/>
      <c r="AD11" s="104"/>
      <c r="AE11" s="104"/>
      <c r="AF11" s="104"/>
    </row>
    <row r="12" spans="1:51" ht="17.399999999999999" x14ac:dyDescent="0.3">
      <c r="B12" s="948">
        <f ca="1">DATE(YEAR($B$2)-1,MONTH($B$2),1)</f>
        <v>36770</v>
      </c>
      <c r="C12" s="943">
        <f ca="1">'[1]WEST MAP '!C12</f>
        <v>768.08949999999993</v>
      </c>
      <c r="D12" s="970"/>
      <c r="E12" s="945">
        <f ca="1">'[1]WEST MAP '!E12</f>
        <v>764.58953333333329</v>
      </c>
      <c r="F12" s="923"/>
      <c r="H12" s="971">
        <f ca="1">B2</f>
        <v>37138</v>
      </c>
      <c r="I12" s="960">
        <f ca="1">'[1]WEST MAP '!I12</f>
        <v>-30</v>
      </c>
      <c r="J12" s="951">
        <f ca="1">'[1]WEST MAP '!J12</f>
        <v>36800</v>
      </c>
      <c r="K12" s="972">
        <f ca="1">'[1]WEST MAP '!K12</f>
        <v>20.504548387096779</v>
      </c>
      <c r="L12" s="952">
        <f ca="1">'[1]WEST MAP '!L12</f>
        <v>17135.815999999999</v>
      </c>
      <c r="M12" s="923"/>
      <c r="N12" s="950">
        <f ca="1">$B$2-1</f>
        <v>37137</v>
      </c>
      <c r="O12" s="931">
        <f ca="1">'[1]WEST MAP '!O12</f>
        <v>0</v>
      </c>
      <c r="P12" s="973" t="s">
        <v>165</v>
      </c>
      <c r="Q12" s="960">
        <f ca="1">'[1]WEST MAP '!Q10</f>
        <v>-18.880749999999999</v>
      </c>
      <c r="T12" s="923"/>
      <c r="U12" s="923"/>
      <c r="V12" s="934"/>
      <c r="W12" s="918">
        <f ca="1">$B$2</f>
        <v>37138</v>
      </c>
      <c r="X12" s="974">
        <f ca="1">'[1]WEST MAP '!X12</f>
        <v>-129.12800000000016</v>
      </c>
      <c r="Y12" s="923"/>
      <c r="Z12" s="923"/>
      <c r="AD12" s="104"/>
      <c r="AE12" s="962"/>
      <c r="AF12" s="975"/>
    </row>
    <row r="13" spans="1:51" ht="17.399999999999999" x14ac:dyDescent="0.3">
      <c r="A13" s="923"/>
      <c r="B13" s="951">
        <f ca="1">DATE(YEAR($B$2),MONTH($B$2)-1,1)</f>
        <v>37104</v>
      </c>
      <c r="C13" s="976">
        <f ca="1">'[1]WEST MAP '!C13</f>
        <v>761.73183870967739</v>
      </c>
      <c r="D13" s="977"/>
      <c r="E13" s="978">
        <f ca="1">'[1]WEST MAP '!E13</f>
        <v>761.83961290322577</v>
      </c>
      <c r="F13" s="923"/>
      <c r="H13" s="979">
        <f ca="1">H12-1</f>
        <v>37137</v>
      </c>
      <c r="I13" s="960">
        <f ca="1">'[1]WEST MAP '!I13</f>
        <v>-30</v>
      </c>
      <c r="J13" s="980" t="str">
        <f>'[1]WEST MAP '!J13</f>
        <v>CAPACITY - Inj. 477</v>
      </c>
      <c r="K13" s="981"/>
      <c r="L13" s="982">
        <v>19032</v>
      </c>
      <c r="M13" s="923"/>
      <c r="N13" s="930" t="s">
        <v>165</v>
      </c>
      <c r="O13" s="931" t="e">
        <f ca="1">'[1]WEST MAP '!O13</f>
        <v>#DIV/0!</v>
      </c>
      <c r="P13" s="937"/>
      <c r="Q13" s="923"/>
      <c r="R13" s="923"/>
      <c r="S13" s="923"/>
      <c r="T13" s="923"/>
      <c r="U13" s="923"/>
      <c r="V13" s="934"/>
      <c r="W13" s="918">
        <f ca="1">W12-1</f>
        <v>37137</v>
      </c>
      <c r="X13" s="974">
        <f ca="1">'[1]WEST MAP '!X13</f>
        <v>3.6260000000002037</v>
      </c>
      <c r="Y13" s="983"/>
      <c r="Z13" s="934"/>
      <c r="AA13" s="934"/>
      <c r="AB13" s="942"/>
      <c r="AC13" s="942"/>
      <c r="AD13" s="104"/>
      <c r="AE13" s="984"/>
      <c r="AF13" s="975"/>
    </row>
    <row r="14" spans="1:51" ht="17.399999999999999" x14ac:dyDescent="0.3">
      <c r="A14" s="923"/>
      <c r="B14" s="985" t="s">
        <v>10</v>
      </c>
      <c r="C14" s="986">
        <v>1180</v>
      </c>
      <c r="D14" s="987">
        <v>266</v>
      </c>
      <c r="E14" s="988">
        <f>C14+D14</f>
        <v>1446</v>
      </c>
      <c r="G14" s="923"/>
      <c r="H14" s="973" t="s">
        <v>165</v>
      </c>
      <c r="I14" s="960" t="e">
        <f ca="1">'[1]WEST MAP '!I14</f>
        <v>#DIV/0!</v>
      </c>
      <c r="J14" s="989" t="str">
        <f>'[1]WEST MAP '!J14</f>
        <v xml:space="preserve">                    - With.  1000</v>
      </c>
      <c r="K14" s="990"/>
      <c r="L14" s="991" t="s">
        <v>76</v>
      </c>
      <c r="M14" s="923"/>
      <c r="N14" s="992">
        <f ca="1">J11</f>
        <v>37104</v>
      </c>
      <c r="O14" s="993">
        <f ca="1">'[1]WEST MAP '!O14</f>
        <v>75.401833333333343</v>
      </c>
      <c r="P14" s="937"/>
      <c r="Q14" s="923"/>
      <c r="R14" s="923"/>
      <c r="S14" s="923"/>
      <c r="T14" s="923"/>
      <c r="U14" s="923"/>
      <c r="V14" s="923"/>
      <c r="W14" s="927" t="s">
        <v>165</v>
      </c>
      <c r="X14" s="974">
        <f ca="1">'[1]WEST MAP '!X14</f>
        <v>-164.27500000000009</v>
      </c>
      <c r="Z14" s="942"/>
      <c r="AA14" s="942"/>
      <c r="AB14" s="942"/>
      <c r="AC14" s="942"/>
      <c r="AD14" s="104"/>
      <c r="AE14" s="984"/>
      <c r="AF14" s="975"/>
    </row>
    <row r="15" spans="1:51" ht="17.399999999999999" x14ac:dyDescent="0.3">
      <c r="A15" s="923"/>
      <c r="B15" s="923"/>
      <c r="C15" s="923"/>
      <c r="D15" s="927"/>
      <c r="G15" s="923"/>
      <c r="H15" s="994">
        <f ca="1">F21</f>
        <v>36770</v>
      </c>
      <c r="I15" s="960">
        <f ca="1">'[1]WEST MAP '!I15</f>
        <v>-204.41450000000006</v>
      </c>
      <c r="L15" s="923"/>
      <c r="M15" s="923"/>
      <c r="N15" s="995"/>
      <c r="O15" s="996"/>
      <c r="P15" s="937"/>
      <c r="Q15" s="923"/>
      <c r="R15" s="923"/>
      <c r="S15" s="923"/>
      <c r="T15" s="923"/>
      <c r="U15" s="923"/>
      <c r="V15" s="923"/>
      <c r="W15" s="961">
        <f ca="1">DATE(YEAR($B$2)-1,MONTH($B$2),1)</f>
        <v>36770</v>
      </c>
      <c r="X15" s="974">
        <f ca="1">'[1]WEST MAP '!X15</f>
        <v>69.638966666667329</v>
      </c>
      <c r="Y15" s="923"/>
      <c r="Z15" s="942"/>
      <c r="AA15" s="942"/>
      <c r="AB15" s="942"/>
      <c r="AC15" s="942"/>
      <c r="AD15" s="104"/>
      <c r="AE15" s="984"/>
      <c r="AF15" s="975"/>
    </row>
    <row r="16" spans="1:51" ht="17.399999999999999" x14ac:dyDescent="0.3">
      <c r="A16" s="923"/>
      <c r="B16" s="923"/>
      <c r="C16" s="924" t="s">
        <v>14</v>
      </c>
      <c r="D16" s="997"/>
      <c r="F16" s="925"/>
      <c r="G16" s="926" t="s">
        <v>12</v>
      </c>
      <c r="H16" s="998"/>
      <c r="I16" s="960"/>
      <c r="L16" s="923"/>
      <c r="M16" s="923"/>
      <c r="P16" s="901"/>
      <c r="Q16" s="923"/>
      <c r="R16" s="923"/>
      <c r="S16" s="925"/>
      <c r="T16" s="929" t="s">
        <v>13</v>
      </c>
      <c r="U16" s="997"/>
      <c r="V16" s="923"/>
      <c r="W16" s="961">
        <f ca="1">DATE(YEAR($B$2),MONTH($B$2)-1,1)</f>
        <v>37104</v>
      </c>
      <c r="X16" s="974">
        <f ca="1">'[1]WEST MAP '!X16</f>
        <v>59.329903225806447</v>
      </c>
      <c r="Y16" s="923"/>
      <c r="Z16" s="942"/>
      <c r="AA16" s="942"/>
      <c r="AB16" s="942"/>
      <c r="AC16" s="942"/>
      <c r="AD16" s="104"/>
      <c r="AE16" s="984"/>
      <c r="AF16" s="975"/>
    </row>
    <row r="17" spans="1:39" ht="15.75" customHeight="1" x14ac:dyDescent="0.3">
      <c r="A17" s="923"/>
      <c r="B17" s="923"/>
      <c r="C17" s="918">
        <f ca="1">'[1]WEST MAP '!C18</f>
        <v>37138</v>
      </c>
      <c r="D17" s="960">
        <f ca="1">'[1]WEST MAP '!D18</f>
        <v>0</v>
      </c>
      <c r="E17" s="999"/>
      <c r="F17" s="930">
        <f ca="1">$B$2</f>
        <v>37138</v>
      </c>
      <c r="G17" s="944">
        <f ca="1">'[1]WEST MAP '!G17</f>
        <v>0</v>
      </c>
      <c r="J17" s="1000" t="str">
        <f ca="1">IF(K6&lt;0,"---&gt;","&lt;---")</f>
        <v>&lt;---</v>
      </c>
      <c r="L17" s="923"/>
      <c r="M17" s="923"/>
      <c r="P17" s="923"/>
      <c r="Q17" s="923"/>
      <c r="R17" s="923"/>
      <c r="S17" s="930">
        <f ca="1">$B$2</f>
        <v>37138</v>
      </c>
      <c r="T17" s="931">
        <f ca="1">'[1]WEST MAP '!T17</f>
        <v>0</v>
      </c>
      <c r="U17" s="937"/>
      <c r="V17" s="923"/>
      <c r="W17" s="917"/>
      <c r="X17" s="917"/>
      <c r="Y17" s="923"/>
      <c r="Z17" s="942"/>
      <c r="AA17" s="942"/>
      <c r="AB17" s="942"/>
      <c r="AC17" s="942"/>
      <c r="AD17" s="104"/>
      <c r="AE17" s="104"/>
      <c r="AF17" s="963"/>
    </row>
    <row r="18" spans="1:39" ht="13.8" x14ac:dyDescent="0.25">
      <c r="A18" s="923"/>
      <c r="B18" s="923"/>
      <c r="C18" s="920">
        <f ca="1">'[1]WEST MAP '!C19</f>
        <v>37137</v>
      </c>
      <c r="D18" s="960">
        <f ca="1">'[1]WEST MAP '!D19</f>
        <v>0</v>
      </c>
      <c r="E18" s="960"/>
      <c r="F18" s="930">
        <f ca="1">$B$2-1</f>
        <v>37137</v>
      </c>
      <c r="G18" s="944">
        <f ca="1">'[1]WEST MAP '!G18</f>
        <v>0</v>
      </c>
      <c r="H18" s="923"/>
      <c r="J18" s="913" t="s">
        <v>16</v>
      </c>
      <c r="P18" s="923"/>
      <c r="Q18" s="923"/>
      <c r="R18" s="923"/>
      <c r="S18" s="930">
        <f ca="1">$B$2-1</f>
        <v>37137</v>
      </c>
      <c r="T18" s="931">
        <f ca="1">'[1]WEST MAP '!T18</f>
        <v>-5.7690000000000001</v>
      </c>
      <c r="U18" s="937"/>
      <c r="V18" s="923"/>
      <c r="W18" s="923"/>
      <c r="X18" s="923"/>
      <c r="Y18" s="923"/>
      <c r="Z18" s="942"/>
      <c r="AA18" s="942"/>
      <c r="AF18" s="923"/>
    </row>
    <row r="19" spans="1:39" ht="13.8" x14ac:dyDescent="0.25">
      <c r="A19" s="923"/>
      <c r="B19" s="923"/>
      <c r="C19" s="997" t="str">
        <f>'[1]WEST MAP '!C20</f>
        <v>MTD</v>
      </c>
      <c r="D19" s="960" t="e">
        <f ca="1">'[1]WEST MAP '!D20</f>
        <v>#DIV/0!</v>
      </c>
      <c r="E19" s="960"/>
      <c r="F19" s="950">
        <f ca="1">$B$2-1</f>
        <v>37137</v>
      </c>
      <c r="G19" s="944">
        <f ca="1">'[1]WEST MAP '!G19</f>
        <v>0</v>
      </c>
      <c r="H19" s="923"/>
      <c r="I19" s="923"/>
      <c r="J19" s="920">
        <f ca="1">$B$2</f>
        <v>37138</v>
      </c>
      <c r="K19" s="1001">
        <f ca="1">'[1]WEST MAP '!K20</f>
        <v>0</v>
      </c>
      <c r="P19" s="923"/>
      <c r="Q19" s="923"/>
      <c r="R19" s="923"/>
      <c r="S19" s="941" t="s">
        <v>165</v>
      </c>
      <c r="T19" s="931">
        <f ca="1">'[1]WEST MAP '!T19</f>
        <v>-4.327</v>
      </c>
      <c r="U19" s="937"/>
      <c r="V19" s="923"/>
      <c r="W19" s="923"/>
      <c r="X19" s="923"/>
      <c r="Y19" s="923"/>
      <c r="Z19" s="942"/>
      <c r="AA19" s="942"/>
      <c r="AB19" s="923"/>
      <c r="AC19" s="923"/>
      <c r="AD19" s="923"/>
      <c r="AE19" s="923"/>
      <c r="AF19" s="923"/>
    </row>
    <row r="20" spans="1:39" ht="13.8" x14ac:dyDescent="0.25">
      <c r="B20" s="923"/>
      <c r="C20" s="961">
        <f ca="1">'[1]WEST MAP '!C21</f>
        <v>36770</v>
      </c>
      <c r="D20" s="960">
        <f ca="1">'[1]WEST MAP '!D21</f>
        <v>-394.2174</v>
      </c>
      <c r="E20" s="960"/>
      <c r="F20" s="941" t="s">
        <v>165</v>
      </c>
      <c r="G20" s="944" t="e">
        <f ca="1">'[1]WEST MAP '!G20</f>
        <v>#DIV/0!</v>
      </c>
      <c r="H20" s="923"/>
      <c r="I20" s="923"/>
      <c r="J20" s="920">
        <f ca="1">$B$2-1</f>
        <v>37137</v>
      </c>
      <c r="K20" s="1001">
        <f ca="1">'[1]WEST MAP '!K21</f>
        <v>0</v>
      </c>
      <c r="L20" s="925"/>
      <c r="M20" s="926" t="s">
        <v>15</v>
      </c>
      <c r="N20" s="964" t="s">
        <v>17</v>
      </c>
      <c r="O20" s="964"/>
      <c r="P20" s="923"/>
      <c r="Q20" s="923"/>
      <c r="R20" s="923"/>
      <c r="S20" s="948">
        <f ca="1">DATE(YEAR($B$2)-1,MONTH($B$2),1)</f>
        <v>36770</v>
      </c>
      <c r="T20" s="931">
        <f ca="1">'[1]WEST MAP '!T20</f>
        <v>-73.024899999999988</v>
      </c>
      <c r="U20" s="937"/>
      <c r="V20" s="923"/>
      <c r="W20" s="923"/>
      <c r="X20" s="923"/>
      <c r="Y20" s="923"/>
      <c r="Z20" s="942"/>
      <c r="AA20" s="942"/>
      <c r="AB20" s="923"/>
      <c r="AC20" s="923"/>
      <c r="AD20" s="923"/>
      <c r="AE20" s="923"/>
      <c r="AF20" s="923"/>
    </row>
    <row r="21" spans="1:39" ht="13.8" x14ac:dyDescent="0.25">
      <c r="A21" s="923"/>
      <c r="B21" s="923"/>
      <c r="E21" s="960"/>
      <c r="F21" s="948">
        <f ca="1">DATE(YEAR($B$2)-1,MONTH($B$2),1)</f>
        <v>36770</v>
      </c>
      <c r="G21" s="944">
        <f ca="1">'[1]WEST MAP '!G21</f>
        <v>370.3721333333333</v>
      </c>
      <c r="H21" s="923"/>
      <c r="I21" s="923"/>
      <c r="J21" s="917" t="s">
        <v>165</v>
      </c>
      <c r="K21" s="1001" t="e">
        <f ca="1">'[1]WEST MAP '!K22</f>
        <v>#DIV/0!</v>
      </c>
      <c r="L21" s="930">
        <f ca="1">$B$2</f>
        <v>37138</v>
      </c>
      <c r="M21" s="931">
        <f ca="1">'[1]WEST MAP '!M19</f>
        <v>0</v>
      </c>
      <c r="N21" s="979">
        <f ca="1">$B$2</f>
        <v>37138</v>
      </c>
      <c r="O21" s="1002">
        <f ca="1">'[1]WEST MAP '!O20</f>
        <v>0</v>
      </c>
      <c r="P21" s="923"/>
      <c r="Q21" s="964" t="s">
        <v>18</v>
      </c>
      <c r="R21" s="964"/>
      <c r="S21" s="951">
        <f ca="1">DATE(YEAR($B$2)-1,MONTH($B$2)+1,1)</f>
        <v>36800</v>
      </c>
      <c r="T21" s="952">
        <f ca="1">'[1]WEST MAP '!T21</f>
        <v>-5.3781935483870988</v>
      </c>
      <c r="U21" s="937"/>
      <c r="V21" s="923"/>
      <c r="W21" s="923"/>
      <c r="X21" s="923"/>
      <c r="Y21" s="923"/>
      <c r="Z21" s="942"/>
      <c r="AA21" s="942"/>
      <c r="AC21" s="923"/>
    </row>
    <row r="22" spans="1:39" ht="13.8" x14ac:dyDescent="0.25">
      <c r="A22" s="923"/>
      <c r="B22" s="923"/>
      <c r="C22" s="923"/>
      <c r="F22" s="948">
        <f ca="1">DATE(YEAR($B$2),MONTH($B$2)-1,1)</f>
        <v>37104</v>
      </c>
      <c r="G22" s="944">
        <f ca="1">'[1]WEST MAP '!G22</f>
        <v>444.63761290322566</v>
      </c>
      <c r="H22" s="923"/>
      <c r="I22" s="923"/>
      <c r="J22" s="961">
        <f ca="1">'[1]WEST MAP '!J23</f>
        <v>36770</v>
      </c>
      <c r="K22" s="1001">
        <f ca="1">'[1]WEST MAP '!K23</f>
        <v>-99.467533333333321</v>
      </c>
      <c r="L22" s="930">
        <f ca="1">$B$2-1</f>
        <v>37137</v>
      </c>
      <c r="M22" s="931">
        <f ca="1">'[1]WEST MAP '!M20</f>
        <v>0</v>
      </c>
      <c r="N22" s="979">
        <f ca="1">N21-1</f>
        <v>37137</v>
      </c>
      <c r="O22" s="1002">
        <f ca="1">'[1]WEST MAP '!O21</f>
        <v>0</v>
      </c>
      <c r="P22" s="923"/>
      <c r="Q22" s="979">
        <f ca="1">$B$2</f>
        <v>37138</v>
      </c>
      <c r="R22" s="960">
        <f ca="1">'[1]WEST MAP '!R22</f>
        <v>0</v>
      </c>
      <c r="S22" s="985" t="s">
        <v>10</v>
      </c>
      <c r="T22" s="1003">
        <v>-233</v>
      </c>
      <c r="U22" s="937"/>
      <c r="V22" s="923"/>
      <c r="W22" s="923"/>
      <c r="X22" s="923"/>
      <c r="Y22" s="923"/>
      <c r="Z22" s="942"/>
      <c r="AA22" s="942"/>
      <c r="AC22" s="923"/>
    </row>
    <row r="23" spans="1:39" ht="13.8" x14ac:dyDescent="0.25">
      <c r="A23" s="923"/>
      <c r="B23" s="923"/>
      <c r="C23" s="923"/>
      <c r="F23" s="951">
        <f ca="1">DATE(YEAR($B$2)-1,MONTH($B$2)+1,1)</f>
        <v>36800</v>
      </c>
      <c r="G23" s="1004">
        <f ca="1">'[1]WEST MAP '!G23</f>
        <v>410.82035483870959</v>
      </c>
      <c r="H23" s="964"/>
      <c r="I23" s="923"/>
      <c r="L23" s="950">
        <f ca="1">$B$2-1</f>
        <v>37137</v>
      </c>
      <c r="M23" s="931">
        <f ca="1">'[1]WEST MAP '!M21</f>
        <v>0</v>
      </c>
      <c r="N23" s="971" t="s">
        <v>165</v>
      </c>
      <c r="O23" s="1002" t="e">
        <f ca="1">'[1]WEST MAP '!O22</f>
        <v>#DIV/0!</v>
      </c>
      <c r="P23" s="923"/>
      <c r="Q23" s="979">
        <f ca="1">Q22-1</f>
        <v>37137</v>
      </c>
      <c r="R23" s="960">
        <f ca="1">'[1]WEST MAP '!R23</f>
        <v>-95.22699999999999</v>
      </c>
      <c r="U23" s="901"/>
      <c r="V23" s="923"/>
      <c r="W23" s="923"/>
      <c r="X23" s="923"/>
      <c r="Y23" s="923"/>
      <c r="Z23" s="942"/>
      <c r="AA23" s="942"/>
      <c r="AB23" s="923"/>
      <c r="AC23" s="923"/>
      <c r="AD23" s="923"/>
    </row>
    <row r="24" spans="1:39" ht="13.8" x14ac:dyDescent="0.25">
      <c r="A24" s="923"/>
      <c r="D24" s="997"/>
      <c r="E24" s="1005"/>
      <c r="F24" s="1006" t="s">
        <v>19</v>
      </c>
      <c r="G24" s="1007">
        <f>'[1]WEST MAP '!G24</f>
        <v>700</v>
      </c>
      <c r="H24" s="937"/>
      <c r="J24" s="923"/>
      <c r="L24" s="941" t="s">
        <v>165</v>
      </c>
      <c r="M24" s="931" t="e">
        <f ca="1">'[1]WEST MAP '!M22</f>
        <v>#DIV/0!</v>
      </c>
      <c r="N24" s="1008">
        <f ca="1">L25</f>
        <v>36770</v>
      </c>
      <c r="O24" s="1002">
        <f ca="1">'[1]WEST MAP '!O23</f>
        <v>-137.18150000000003</v>
      </c>
      <c r="P24" s="923"/>
      <c r="Q24" s="1009" t="s">
        <v>280</v>
      </c>
      <c r="R24" s="1009"/>
      <c r="U24" s="937"/>
      <c r="V24" s="923"/>
      <c r="W24" s="923"/>
      <c r="X24" s="923"/>
      <c r="Y24" s="923"/>
      <c r="Z24" s="942"/>
      <c r="AA24" s="942"/>
      <c r="AB24" s="923"/>
    </row>
    <row r="25" spans="1:39" ht="13.8" x14ac:dyDescent="0.25">
      <c r="A25" s="923"/>
      <c r="B25" s="913" t="s">
        <v>301</v>
      </c>
      <c r="F25" s="1010" t="s">
        <v>20</v>
      </c>
      <c r="G25" s="1011">
        <f>'[1]WEST MAP '!G25</f>
        <v>-500</v>
      </c>
      <c r="H25" s="937"/>
      <c r="J25" s="923"/>
      <c r="L25" s="948">
        <f ca="1">DATE(YEAR($B$2)-1,MONTH($B$2),1)</f>
        <v>36770</v>
      </c>
      <c r="M25" s="931">
        <f ca="1">'[1]WEST MAP '!M23</f>
        <v>-173.7748666666667</v>
      </c>
      <c r="N25" s="923"/>
      <c r="O25" s="923"/>
      <c r="P25" s="923"/>
      <c r="Q25" s="979">
        <f ca="1">Q22</f>
        <v>37138</v>
      </c>
      <c r="R25" s="960">
        <f ca="1">-0.018*S5</f>
        <v>-38.594304000000001</v>
      </c>
      <c r="S25" s="923"/>
      <c r="T25" s="923"/>
      <c r="U25" s="923"/>
      <c r="V25" s="923"/>
      <c r="W25" s="923"/>
      <c r="X25" s="923"/>
      <c r="Y25" s="923"/>
      <c r="Z25" s="942"/>
      <c r="AA25" s="942"/>
      <c r="AB25" s="923"/>
    </row>
    <row r="26" spans="1:39" ht="13.8" x14ac:dyDescent="0.25">
      <c r="A26" s="923"/>
      <c r="E26" s="923"/>
      <c r="F26" s="923"/>
      <c r="H26" s="964" t="s">
        <v>21</v>
      </c>
      <c r="I26" s="964"/>
      <c r="L26" s="948">
        <f ca="1">DATE(YEAR($B$2)-1,MONTH($B$2)+1,1)</f>
        <v>36800</v>
      </c>
      <c r="M26" s="931">
        <f ca="1">'[1]WEST MAP '!M24</f>
        <v>-182.76703225806449</v>
      </c>
      <c r="O26" s="923"/>
      <c r="P26" s="923"/>
      <c r="Q26" s="979">
        <f ca="1">Q23</f>
        <v>37137</v>
      </c>
      <c r="R26" s="960">
        <f ca="1">-0.018*S6</f>
        <v>-40.272731999999991</v>
      </c>
      <c r="S26" s="923"/>
      <c r="T26" s="923"/>
      <c r="U26" s="923"/>
      <c r="V26" s="923"/>
      <c r="W26" s="923"/>
      <c r="X26" s="923"/>
      <c r="Y26" s="923"/>
      <c r="Z26" s="942"/>
      <c r="AA26" s="942"/>
      <c r="AB26" s="923"/>
      <c r="AD26" s="923"/>
    </row>
    <row r="27" spans="1:39" ht="14.4" thickBot="1" x14ac:dyDescent="0.3">
      <c r="A27" s="923"/>
      <c r="D27" s="913"/>
      <c r="E27" s="923"/>
      <c r="F27" s="923"/>
      <c r="H27" s="920">
        <f ca="1">$B$2</f>
        <v>37138</v>
      </c>
      <c r="I27" s="937">
        <f ca="1">'[1]WEST MAP '!I27</f>
        <v>0</v>
      </c>
      <c r="L27" s="951">
        <f ca="1">DATE(YEAR($B$2),MONTH($B$2)-1,1)</f>
        <v>37104</v>
      </c>
      <c r="M27" s="952">
        <f ca="1">'[1]WEST MAP '!M25</f>
        <v>-61.871161290322583</v>
      </c>
      <c r="O27" s="923"/>
      <c r="P27" s="923"/>
      <c r="S27" s="923"/>
      <c r="T27" s="923"/>
      <c r="U27" s="923"/>
      <c r="Z27" s="955"/>
      <c r="AD27" s="923"/>
    </row>
    <row r="28" spans="1:39" ht="14.4" thickTop="1" x14ac:dyDescent="0.25">
      <c r="A28" s="923"/>
      <c r="D28" s="913"/>
      <c r="E28" s="923"/>
      <c r="F28" s="923"/>
      <c r="H28" s="920">
        <f ca="1">$B$2-1</f>
        <v>37137</v>
      </c>
      <c r="I28" s="937">
        <f ca="1">'[1]WEST MAP '!I28</f>
        <v>0</v>
      </c>
      <c r="K28" s="998"/>
      <c r="L28" s="1006" t="s">
        <v>19</v>
      </c>
      <c r="M28" s="1012">
        <f>'[1]WEST MAP '!M26</f>
        <v>400</v>
      </c>
      <c r="N28" s="1013"/>
      <c r="O28" s="1014" t="s">
        <v>22</v>
      </c>
      <c r="P28" s="1015"/>
      <c r="Q28" s="1016" t="s">
        <v>22</v>
      </c>
      <c r="S28" s="923"/>
      <c r="T28" s="923"/>
      <c r="U28" s="923"/>
      <c r="V28" s="923"/>
      <c r="W28" s="923"/>
      <c r="X28" s="923"/>
      <c r="Y28" s="923"/>
      <c r="Z28" s="923"/>
      <c r="AA28" s="923"/>
      <c r="AB28" s="923"/>
      <c r="AC28" s="923"/>
      <c r="AD28" s="923"/>
    </row>
    <row r="29" spans="1:39" ht="13.8" x14ac:dyDescent="0.25">
      <c r="A29" s="923"/>
      <c r="D29" s="913"/>
      <c r="E29" s="923"/>
      <c r="F29" s="923"/>
      <c r="H29" s="1017">
        <f ca="1">$B$2-1</f>
        <v>37137</v>
      </c>
      <c r="I29" s="937">
        <f ca="1">'[1]WEST MAP '!I29</f>
        <v>0</v>
      </c>
      <c r="L29" s="1010" t="s">
        <v>20</v>
      </c>
      <c r="M29" s="952">
        <f>'[1]WEST MAP '!M27</f>
        <v>-498</v>
      </c>
      <c r="N29" s="1018"/>
      <c r="O29" s="1019" t="s">
        <v>90</v>
      </c>
      <c r="P29" s="1020"/>
      <c r="Q29" s="1021" t="s">
        <v>23</v>
      </c>
      <c r="S29" s="923"/>
      <c r="T29" s="923"/>
      <c r="U29" s="923"/>
      <c r="V29" s="923"/>
      <c r="W29" s="923"/>
      <c r="X29" s="923"/>
      <c r="Y29" s="923"/>
      <c r="Z29" s="923"/>
      <c r="AA29" s="923"/>
      <c r="AB29" s="923"/>
      <c r="AC29" s="923"/>
      <c r="AD29" s="923"/>
      <c r="AL29" s="964"/>
      <c r="AM29" s="964"/>
    </row>
    <row r="30" spans="1:39" ht="13.8" x14ac:dyDescent="0.25">
      <c r="A30" s="923"/>
      <c r="D30" s="913"/>
      <c r="E30" s="923"/>
      <c r="F30" s="923"/>
      <c r="H30" s="927" t="s">
        <v>165</v>
      </c>
      <c r="I30" s="937" t="e">
        <f ca="1">'[1]WEST MAP '!I30</f>
        <v>#DIV/0!</v>
      </c>
      <c r="K30" s="923"/>
      <c r="L30" s="923"/>
      <c r="N30" s="1022">
        <f ca="1">$B$2</f>
        <v>37138</v>
      </c>
      <c r="O30" s="1023">
        <f ca="1">'[1]WEST MAP '!O30</f>
        <v>0</v>
      </c>
      <c r="P30" s="1024">
        <f ca="1">$B$2</f>
        <v>37138</v>
      </c>
      <c r="Q30" s="1025">
        <f ca="1">'[1]WEST MAP '!Q30</f>
        <v>0</v>
      </c>
      <c r="S30" s="923"/>
      <c r="T30" s="923"/>
      <c r="U30" s="923"/>
      <c r="W30" s="923"/>
      <c r="X30" s="923"/>
      <c r="Y30" s="923"/>
      <c r="Z30" s="923"/>
      <c r="AA30" s="923"/>
      <c r="AB30" s="923"/>
      <c r="AC30" s="923"/>
      <c r="AD30" s="923"/>
      <c r="AL30" s="973"/>
      <c r="AM30" s="917"/>
    </row>
    <row r="31" spans="1:39" ht="13.8" x14ac:dyDescent="0.25">
      <c r="A31" s="923"/>
      <c r="D31" s="913"/>
      <c r="E31" s="923"/>
      <c r="F31" s="923"/>
      <c r="H31" s="961">
        <f ca="1">DATE(YEAR($B$2)-1,MONTH($B$2),1)</f>
        <v>36770</v>
      </c>
      <c r="I31" s="937">
        <f ca="1">'[1]WEST MAP '!I31</f>
        <v>-167.77869999999996</v>
      </c>
      <c r="N31" s="1022">
        <f ca="1">$B$2-1</f>
        <v>37137</v>
      </c>
      <c r="O31" s="1023">
        <f ca="1">'[1]WEST MAP '!O31</f>
        <v>0</v>
      </c>
      <c r="P31" s="1024">
        <f ca="1">$B$2-1</f>
        <v>37137</v>
      </c>
      <c r="Q31" s="1025">
        <f ca="1">'[1]WEST MAP '!Q31</f>
        <v>0</v>
      </c>
      <c r="S31" s="923"/>
      <c r="T31" s="923"/>
      <c r="U31" s="923"/>
      <c r="W31" s="923"/>
      <c r="X31" s="923"/>
      <c r="Y31" s="923"/>
      <c r="Z31" s="923"/>
      <c r="AA31" s="923"/>
      <c r="AB31" s="923"/>
      <c r="AC31" s="923"/>
      <c r="AD31" s="923"/>
      <c r="AL31" s="973"/>
      <c r="AM31" s="917"/>
    </row>
    <row r="32" spans="1:39" ht="13.8" x14ac:dyDescent="0.25">
      <c r="A32" s="923"/>
      <c r="B32" s="961"/>
      <c r="C32" s="923"/>
      <c r="D32" s="927"/>
      <c r="E32" s="923"/>
      <c r="F32" s="923"/>
      <c r="G32" s="923"/>
      <c r="H32" s="961">
        <f ca="1">DATE(YEAR($B$2)-1,MONTH($B$2)+1,1)</f>
        <v>36800</v>
      </c>
      <c r="I32" s="937">
        <f ca="1">'[1]WEST MAP '!I32</f>
        <v>-155.41748387096774</v>
      </c>
      <c r="L32" s="923"/>
      <c r="N32" s="1026">
        <f ca="1">$B$2-1</f>
        <v>37137</v>
      </c>
      <c r="O32" s="1023">
        <f ca="1">'[1]WEST MAP '!O32</f>
        <v>0</v>
      </c>
      <c r="P32" s="1027">
        <f ca="1">$B$2-1</f>
        <v>37137</v>
      </c>
      <c r="Q32" s="1025">
        <f ca="1">'[1]WEST MAP '!Q32</f>
        <v>0</v>
      </c>
      <c r="S32" s="923"/>
      <c r="T32" s="923"/>
      <c r="U32" s="923"/>
      <c r="V32" s="923"/>
      <c r="W32" s="923"/>
      <c r="X32" s="923"/>
      <c r="Y32" s="923"/>
      <c r="Z32" s="923"/>
      <c r="AA32" s="923"/>
      <c r="AB32" s="923"/>
      <c r="AC32" s="923"/>
      <c r="AD32" s="923"/>
      <c r="AL32" s="973"/>
      <c r="AM32" s="917"/>
    </row>
    <row r="33" spans="1:39" ht="13.8" x14ac:dyDescent="0.25">
      <c r="A33" s="923"/>
      <c r="B33" s="920"/>
      <c r="C33" s="923"/>
      <c r="D33" s="927"/>
      <c r="E33" s="923"/>
      <c r="F33" s="923"/>
      <c r="G33" s="923"/>
      <c r="H33" s="908" t="s">
        <v>25</v>
      </c>
      <c r="I33" s="1028">
        <f>-460-487</f>
        <v>-947</v>
      </c>
      <c r="L33" s="923"/>
      <c r="N33" s="1029" t="s">
        <v>165</v>
      </c>
      <c r="O33" s="1023" t="e">
        <f ca="1">'[1]WEST MAP '!O33</f>
        <v>#DIV/0!</v>
      </c>
      <c r="P33" s="1030" t="s">
        <v>165</v>
      </c>
      <c r="Q33" s="1025" t="e">
        <f ca="1">'[1]WEST MAP '!Q33</f>
        <v>#DIV/0!</v>
      </c>
      <c r="S33" s="923"/>
      <c r="T33" s="923"/>
      <c r="U33" s="923"/>
      <c r="V33" s="923"/>
      <c r="W33" s="923"/>
      <c r="X33" s="923"/>
      <c r="Y33" s="923"/>
      <c r="Z33" s="923"/>
      <c r="AA33" s="923"/>
      <c r="AB33" s="923"/>
      <c r="AC33" s="923"/>
      <c r="AD33" s="923"/>
      <c r="AL33" s="973"/>
      <c r="AM33" s="917"/>
    </row>
    <row r="34" spans="1:39" ht="13.8" x14ac:dyDescent="0.25">
      <c r="A34" s="923"/>
      <c r="B34" s="923"/>
      <c r="C34" s="923"/>
      <c r="D34" s="927"/>
      <c r="E34" s="923"/>
      <c r="F34" s="923"/>
      <c r="G34" s="923"/>
      <c r="H34" s="908" t="s">
        <v>27</v>
      </c>
      <c r="I34" s="968">
        <f>437+487</f>
        <v>924</v>
      </c>
      <c r="L34" s="923"/>
      <c r="N34" s="1031">
        <f ca="1">DATE(YEAR($B$2)-1,MONTH($B$2),1)</f>
        <v>36770</v>
      </c>
      <c r="O34" s="1023">
        <f ca="1">'[1]WEST MAP '!O34</f>
        <v>25.310633333333335</v>
      </c>
      <c r="P34" s="1032">
        <f ca="1">DATE(YEAR($B$2)-1,MONTH($B$2),1)</f>
        <v>36770</v>
      </c>
      <c r="Q34" s="1025">
        <f ca="1">'[1]WEST MAP '!Q34</f>
        <v>0</v>
      </c>
      <c r="S34" s="923"/>
      <c r="T34" s="923"/>
      <c r="U34" s="923"/>
      <c r="V34" s="923"/>
      <c r="W34" s="923"/>
      <c r="X34" s="923"/>
      <c r="Y34" s="923"/>
      <c r="Z34" s="923"/>
      <c r="AA34" s="923"/>
      <c r="AB34" s="923"/>
      <c r="AC34" s="923"/>
      <c r="AD34" s="923"/>
      <c r="AL34" s="973"/>
      <c r="AM34" s="917"/>
    </row>
    <row r="35" spans="1:39" ht="13.8" x14ac:dyDescent="0.25">
      <c r="A35" s="923"/>
      <c r="B35" s="923"/>
      <c r="C35" s="923"/>
      <c r="D35" s="927"/>
      <c r="E35" s="923"/>
      <c r="F35" s="923"/>
      <c r="G35" s="923"/>
      <c r="L35" s="923"/>
      <c r="N35" s="1031">
        <f ca="1">DATE(YEAR($B$2)-1,MONTH($B$2)+1,1)</f>
        <v>36800</v>
      </c>
      <c r="O35" s="1023">
        <f ca="1">'[1]WEST MAP '!O35</f>
        <v>87.992419354838702</v>
      </c>
      <c r="P35" s="1032">
        <f ca="1">DATE(YEAR($B$2)-2,MONTH($B$2),1)</f>
        <v>36404</v>
      </c>
      <c r="Q35" s="1025">
        <f ca="1">'[1]WEST MAP '!Q35</f>
        <v>0</v>
      </c>
      <c r="S35" s="923"/>
      <c r="T35" s="923"/>
      <c r="U35" s="923"/>
      <c r="V35" s="923"/>
      <c r="W35" s="923"/>
      <c r="Z35" s="923"/>
      <c r="AA35" s="923"/>
      <c r="AB35" s="923"/>
      <c r="AC35" s="923"/>
      <c r="AD35" s="923"/>
      <c r="AL35" s="973"/>
      <c r="AM35" s="917"/>
    </row>
    <row r="36" spans="1:39" ht="13.8" x14ac:dyDescent="0.25">
      <c r="A36" s="923"/>
      <c r="B36" s="923"/>
      <c r="C36" s="923"/>
      <c r="D36" s="927"/>
      <c r="E36" s="923"/>
      <c r="F36" s="923" t="s">
        <v>28</v>
      </c>
      <c r="H36" s="923"/>
      <c r="I36" s="923"/>
      <c r="L36" s="923"/>
      <c r="N36" s="1031">
        <f ca="1">DATE(YEAR($B$2),MONTH($B$2)-1,1)</f>
        <v>37104</v>
      </c>
      <c r="O36" s="1023">
        <f ca="1">'[1]WEST MAP '!O36</f>
        <v>-53.313064516129039</v>
      </c>
      <c r="P36" s="1033">
        <f ca="1">DATE(YEAR($B$2)-1,MONTH($B$2)+1,1)</f>
        <v>36800</v>
      </c>
      <c r="Q36" s="1034">
        <f ca="1">'[1]WEST MAP '!Q36</f>
        <v>0</v>
      </c>
      <c r="R36" s="923"/>
      <c r="S36" s="923"/>
      <c r="T36" s="923"/>
      <c r="U36" s="923"/>
      <c r="V36" s="923"/>
      <c r="W36" s="923"/>
      <c r="X36" s="923"/>
      <c r="Y36" s="923"/>
      <c r="Z36" s="923"/>
      <c r="AA36" s="923"/>
      <c r="AB36" s="923"/>
      <c r="AC36" s="923"/>
      <c r="AL36" s="973"/>
      <c r="AM36" s="917"/>
    </row>
    <row r="37" spans="1:39" ht="13.8" x14ac:dyDescent="0.25">
      <c r="A37" s="923"/>
      <c r="B37" s="923"/>
      <c r="C37" s="923"/>
      <c r="D37" s="927"/>
      <c r="E37" s="923"/>
      <c r="F37" s="923"/>
      <c r="G37" s="923"/>
      <c r="H37" s="923"/>
      <c r="I37" s="923"/>
      <c r="L37" s="923"/>
      <c r="N37" s="1035" t="str">
        <f>'[1]WEST MAP '!N37</f>
        <v>CAPACITY - REC. 638</v>
      </c>
      <c r="O37" s="1036"/>
      <c r="P37" s="1037" t="str">
        <f>N37</f>
        <v>CAPACITY - REC. 638</v>
      </c>
      <c r="Q37" s="1038"/>
      <c r="R37" s="923"/>
      <c r="S37" s="923"/>
      <c r="T37" s="923"/>
      <c r="U37" s="923"/>
      <c r="V37" s="923"/>
      <c r="W37" s="923"/>
      <c r="X37" s="923"/>
      <c r="Y37" s="923"/>
      <c r="Z37" s="923"/>
      <c r="AA37" s="923"/>
      <c r="AB37" s="923"/>
      <c r="AC37" s="923"/>
      <c r="AD37" s="923"/>
      <c r="AM37" s="1039"/>
    </row>
    <row r="38" spans="1:39" ht="14.4" thickBot="1" x14ac:dyDescent="0.3">
      <c r="A38" s="923"/>
      <c r="B38" s="923"/>
      <c r="C38" s="923"/>
      <c r="D38" s="927"/>
      <c r="E38" s="923"/>
      <c r="F38" s="923"/>
      <c r="G38" s="923"/>
      <c r="H38" s="923"/>
      <c r="I38" s="923"/>
      <c r="M38" s="913" t="s">
        <v>29</v>
      </c>
      <c r="N38" s="1040" t="s">
        <v>30</v>
      </c>
      <c r="O38" s="1041"/>
      <c r="P38" s="1042" t="s">
        <v>30</v>
      </c>
      <c r="Q38" s="1043"/>
      <c r="R38" s="923"/>
      <c r="S38" s="923"/>
      <c r="T38" s="923"/>
      <c r="U38" s="923"/>
      <c r="V38" s="923"/>
      <c r="W38" s="923"/>
      <c r="X38" s="923"/>
      <c r="Y38" s="923"/>
      <c r="Z38" s="923"/>
      <c r="AA38" s="923"/>
      <c r="AB38" s="917"/>
      <c r="AC38" s="923"/>
      <c r="AD38" s="923"/>
      <c r="AG38" s="917"/>
    </row>
    <row r="39" spans="1:39" ht="14.4" thickTop="1" x14ac:dyDescent="0.25">
      <c r="A39" s="923"/>
      <c r="B39" s="923"/>
      <c r="C39" s="923"/>
      <c r="D39" s="927"/>
      <c r="E39" s="923"/>
      <c r="F39" s="923"/>
      <c r="G39" s="923"/>
      <c r="H39" s="923"/>
      <c r="I39" s="923"/>
      <c r="J39" s="923"/>
      <c r="K39" s="923"/>
      <c r="L39" s="955"/>
      <c r="M39" s="923"/>
      <c r="O39" s="923"/>
      <c r="P39" s="923"/>
      <c r="Q39" s="923"/>
      <c r="R39" s="923"/>
      <c r="S39" s="923"/>
      <c r="T39" s="923"/>
      <c r="U39" s="923"/>
      <c r="V39" s="923"/>
      <c r="W39" s="923"/>
      <c r="X39" s="923"/>
      <c r="Y39" s="923"/>
      <c r="Z39" s="923"/>
      <c r="AA39" s="923"/>
      <c r="AB39" s="974"/>
      <c r="AD39" s="923"/>
    </row>
    <row r="40" spans="1:39" ht="13.8" x14ac:dyDescent="0.25">
      <c r="A40" s="923"/>
      <c r="B40" s="923"/>
      <c r="C40" s="923"/>
      <c r="D40" s="927"/>
      <c r="E40" s="923"/>
      <c r="F40" s="923"/>
      <c r="G40" s="923"/>
      <c r="H40" s="923"/>
      <c r="I40" s="923"/>
      <c r="J40" s="923"/>
      <c r="K40" s="923"/>
      <c r="L40" s="959"/>
      <c r="M40" s="1005"/>
      <c r="O40" s="923"/>
      <c r="P40" s="923"/>
      <c r="Q40" s="923"/>
      <c r="R40" s="923"/>
      <c r="S40" s="923"/>
      <c r="T40" s="923"/>
      <c r="U40" s="923"/>
      <c r="V40" s="923"/>
      <c r="W40" s="923"/>
      <c r="X40" s="923"/>
      <c r="Y40" s="923"/>
      <c r="Z40" s="923"/>
      <c r="AA40" s="923"/>
      <c r="AB40" s="917"/>
      <c r="AD40" s="923"/>
    </row>
    <row r="41" spans="1:39" ht="13.8" x14ac:dyDescent="0.25">
      <c r="A41" s="923"/>
      <c r="B41" s="923"/>
      <c r="C41" s="923"/>
      <c r="D41" s="927"/>
      <c r="E41" s="923"/>
      <c r="F41" s="923"/>
      <c r="G41" s="923"/>
      <c r="H41" s="923"/>
      <c r="I41" s="923"/>
      <c r="J41" s="923"/>
      <c r="K41" s="923"/>
      <c r="L41" s="959"/>
      <c r="M41" s="1005"/>
      <c r="O41" s="923"/>
      <c r="P41" s="923"/>
      <c r="V41" s="923"/>
      <c r="W41" s="923"/>
      <c r="X41" s="923"/>
      <c r="Y41" s="923"/>
      <c r="AD41" s="923"/>
    </row>
    <row r="42" spans="1:39" ht="14.4" thickBot="1" x14ac:dyDescent="0.3">
      <c r="A42" s="923"/>
      <c r="B42" s="923"/>
      <c r="C42" s="923"/>
      <c r="D42" s="927"/>
      <c r="E42" s="923"/>
      <c r="F42" s="923"/>
      <c r="G42" s="923"/>
      <c r="H42" s="923"/>
      <c r="I42" s="923"/>
      <c r="J42" s="925"/>
      <c r="K42" s="929" t="s">
        <v>31</v>
      </c>
      <c r="L42" s="994"/>
      <c r="M42" s="1005"/>
      <c r="N42" s="923"/>
      <c r="O42" s="923"/>
      <c r="P42" s="923"/>
      <c r="V42" s="925"/>
      <c r="W42" s="929" t="s">
        <v>32</v>
      </c>
      <c r="X42" s="923"/>
      <c r="Y42" s="923"/>
      <c r="AD42" s="923"/>
    </row>
    <row r="43" spans="1:39" ht="14.4" thickTop="1" x14ac:dyDescent="0.25">
      <c r="A43" s="923"/>
      <c r="B43" s="923"/>
      <c r="C43" s="923"/>
      <c r="D43" s="927"/>
      <c r="E43" s="923"/>
      <c r="F43" s="923"/>
      <c r="G43" s="923"/>
      <c r="H43" s="923"/>
      <c r="I43" s="923"/>
      <c r="J43" s="930">
        <f ca="1">$B$2</f>
        <v>37138</v>
      </c>
      <c r="K43" s="931">
        <f ca="1">'[1]WEST MAP '!K43</f>
        <v>0</v>
      </c>
      <c r="L43" s="923"/>
      <c r="M43" s="923"/>
      <c r="N43" s="923"/>
      <c r="O43" s="923"/>
      <c r="P43" s="923"/>
      <c r="V43" s="930">
        <f ca="1">$B$2</f>
        <v>37138</v>
      </c>
      <c r="W43" s="931">
        <f ca="1">'[1]WEST MAP '!W43</f>
        <v>0</v>
      </c>
      <c r="X43" s="923"/>
      <c r="Y43" s="923"/>
      <c r="Z43" s="1044" t="s">
        <v>37</v>
      </c>
      <c r="AA43" s="1045"/>
      <c r="AB43" s="1045"/>
      <c r="AC43" s="1046"/>
      <c r="AD43" s="923"/>
    </row>
    <row r="44" spans="1:39" ht="13.8" x14ac:dyDescent="0.25">
      <c r="A44" s="923"/>
      <c r="B44" s="923"/>
      <c r="C44" s="923"/>
      <c r="D44" s="927"/>
      <c r="E44" s="923"/>
      <c r="F44" s="923"/>
      <c r="G44" s="923"/>
      <c r="H44" s="923"/>
      <c r="I44" s="923"/>
      <c r="J44" s="930">
        <f ca="1">$B$2-1</f>
        <v>37137</v>
      </c>
      <c r="K44" s="931">
        <f ca="1">'[1]WEST MAP '!K44</f>
        <v>-75.659000000000006</v>
      </c>
      <c r="L44" s="923"/>
      <c r="M44" s="923"/>
      <c r="N44" s="923"/>
      <c r="O44" s="923"/>
      <c r="P44" s="923"/>
      <c r="Q44" s="964" t="s">
        <v>33</v>
      </c>
      <c r="R44" s="964"/>
      <c r="S44" s="925"/>
      <c r="T44" s="926" t="s">
        <v>34</v>
      </c>
      <c r="V44" s="930">
        <f ca="1">$B$2-1</f>
        <v>37137</v>
      </c>
      <c r="W44" s="931">
        <f ca="1">'[1]WEST MAP '!W44</f>
        <v>0</v>
      </c>
      <c r="X44" s="923"/>
      <c r="Y44" s="923"/>
      <c r="Z44" s="1047" t="s">
        <v>77</v>
      </c>
      <c r="AA44" s="1048"/>
      <c r="AB44" s="1049" t="s">
        <v>24</v>
      </c>
      <c r="AC44" s="1050"/>
      <c r="AD44" s="923"/>
    </row>
    <row r="45" spans="1:39" ht="13.8" x14ac:dyDescent="0.25">
      <c r="A45" s="923"/>
      <c r="B45" s="923"/>
      <c r="C45" s="923"/>
      <c r="D45" s="927"/>
      <c r="E45" s="923"/>
      <c r="F45" s="923"/>
      <c r="G45" s="923"/>
      <c r="H45" s="923"/>
      <c r="I45" s="923"/>
      <c r="J45" s="941" t="s">
        <v>165</v>
      </c>
      <c r="K45" s="931">
        <f ca="1">'[1]WEST MAP '!K45</f>
        <v>-56.744250000000008</v>
      </c>
      <c r="L45" s="923"/>
      <c r="M45" s="923"/>
      <c r="N45" s="923"/>
      <c r="O45" s="923"/>
      <c r="P45" s="923"/>
      <c r="Q45" s="979">
        <f ca="1">$B$2</f>
        <v>37138</v>
      </c>
      <c r="R45" s="1051">
        <f ca="1">'[1]WEST MAP '!R45</f>
        <v>0</v>
      </c>
      <c r="S45" s="930">
        <f ca="1">$B$2</f>
        <v>37138</v>
      </c>
      <c r="T45" s="931">
        <f ca="1">'[1]WEST MAP '!T45</f>
        <v>0</v>
      </c>
      <c r="V45" s="950">
        <f ca="1">$B$2-1</f>
        <v>37137</v>
      </c>
      <c r="W45" s="931">
        <f ca="1">'[1]WEST MAP '!W45</f>
        <v>0</v>
      </c>
      <c r="X45" s="923"/>
      <c r="Y45" s="923"/>
      <c r="Z45" s="1022">
        <f ca="1">$B$2</f>
        <v>37138</v>
      </c>
      <c r="AA45" s="1023">
        <f ca="1">'[1]WEST MAP '!X52</f>
        <v>0</v>
      </c>
      <c r="AB45" s="1052">
        <f ca="1">Z45</f>
        <v>37138</v>
      </c>
      <c r="AC45" s="1025">
        <f ca="1">VLOOKUP(AB45,[1]Kern!$Q$615:$W$1016,[1]Kern!$W$1)</f>
        <v>0</v>
      </c>
    </row>
    <row r="46" spans="1:39" ht="13.8" x14ac:dyDescent="0.25">
      <c r="A46" s="923"/>
      <c r="B46" s="923"/>
      <c r="C46" s="923"/>
      <c r="D46" s="927"/>
      <c r="E46" s="923"/>
      <c r="F46" s="923"/>
      <c r="G46" s="923"/>
      <c r="H46" s="923"/>
      <c r="I46" s="923"/>
      <c r="J46" s="948">
        <f ca="1">DATE(YEAR($B$2)-1,MONTH($B$2),1)</f>
        <v>36770</v>
      </c>
      <c r="K46" s="931">
        <f ca="1">'[1]WEST MAP '!K46</f>
        <v>-77.582399999999993</v>
      </c>
      <c r="L46" s="923"/>
      <c r="M46" s="923"/>
      <c r="N46" s="923"/>
      <c r="O46" s="923"/>
      <c r="P46" s="923"/>
      <c r="Q46" s="979">
        <f ca="1">Q45-1</f>
        <v>37137</v>
      </c>
      <c r="R46" s="1051">
        <f ca="1">'[1]WEST MAP '!R46</f>
        <v>0</v>
      </c>
      <c r="S46" s="930">
        <f ca="1">$B$2-1</f>
        <v>37137</v>
      </c>
      <c r="T46" s="931">
        <f ca="1">'[1]WEST MAP '!T46</f>
        <v>0</v>
      </c>
      <c r="V46" s="941" t="s">
        <v>165</v>
      </c>
      <c r="W46" s="931" t="e">
        <f ca="1">'[1]WEST MAP '!W46</f>
        <v>#DIV/0!</v>
      </c>
      <c r="X46" s="923"/>
      <c r="Y46" s="923"/>
      <c r="Z46" s="1022">
        <f ca="1">$B$2-1</f>
        <v>37137</v>
      </c>
      <c r="AA46" s="1023">
        <f ca="1">'[1]WEST MAP '!X53</f>
        <v>0</v>
      </c>
      <c r="AB46" s="1052">
        <f ca="1">Z46</f>
        <v>37137</v>
      </c>
      <c r="AC46" s="1025">
        <f ca="1">VLOOKUP(AB46,[1]Kern!$Q$615:$W$1016,[1]Kern!$W$1)</f>
        <v>0</v>
      </c>
      <c r="AD46" s="923"/>
    </row>
    <row r="47" spans="1:39" ht="13.8" x14ac:dyDescent="0.25">
      <c r="A47" s="923"/>
      <c r="B47" s="923" t="s">
        <v>78</v>
      </c>
      <c r="C47" s="923"/>
      <c r="D47" s="927"/>
      <c r="E47" s="923"/>
      <c r="F47" s="923"/>
      <c r="G47" s="923"/>
      <c r="H47" s="923"/>
      <c r="I47" s="923"/>
      <c r="J47" s="951">
        <f ca="1">DATE(YEAR($B$2),MONTH($B$2)-1,1)</f>
        <v>37104</v>
      </c>
      <c r="K47" s="952">
        <f ca="1">'[1]WEST MAP '!K47</f>
        <v>-76.396935483870948</v>
      </c>
      <c r="M47" s="923"/>
      <c r="N47" s="923"/>
      <c r="O47" s="925"/>
      <c r="P47" s="926" t="s">
        <v>35</v>
      </c>
      <c r="Q47" s="973" t="s">
        <v>165</v>
      </c>
      <c r="R47" s="1051" t="e">
        <f ca="1">'[1]WEST MAP '!R47</f>
        <v>#DIV/0!</v>
      </c>
      <c r="S47" s="950">
        <f ca="1">$B$2-1</f>
        <v>37137</v>
      </c>
      <c r="T47" s="931">
        <f ca="1">'[1]WEST MAP '!T47</f>
        <v>0</v>
      </c>
      <c r="U47" s="927"/>
      <c r="V47" s="948">
        <f ca="1">DATE(YEAR($B$2)-1,MONTH($B$2),1)</f>
        <v>36770</v>
      </c>
      <c r="W47" s="931">
        <f ca="1">'[1]WEST MAP '!W47</f>
        <v>108.96346666666669</v>
      </c>
      <c r="Z47" s="1026">
        <f ca="1">$B$2-1</f>
        <v>37137</v>
      </c>
      <c r="AA47" s="1023">
        <f ca="1">'[1]WEST MAP '!X54</f>
        <v>0</v>
      </c>
      <c r="AB47" s="1018"/>
      <c r="AC47" s="1053"/>
      <c r="AD47" s="923"/>
    </row>
    <row r="48" spans="1:39" ht="13.8" x14ac:dyDescent="0.25">
      <c r="A48" s="923"/>
      <c r="B48" s="923"/>
      <c r="C48" s="923"/>
      <c r="D48" s="927"/>
      <c r="E48" s="923"/>
      <c r="F48" s="923"/>
      <c r="G48" s="923"/>
      <c r="H48" s="923"/>
      <c r="I48" s="923"/>
      <c r="J48" s="965" t="s">
        <v>10</v>
      </c>
      <c r="K48" s="1054">
        <f>'[1]WEST MAP '!K48</f>
        <v>-100</v>
      </c>
      <c r="M48" s="923"/>
      <c r="N48" s="923"/>
      <c r="O48" s="930">
        <f ca="1">$B$2</f>
        <v>37138</v>
      </c>
      <c r="P48" s="931">
        <f ca="1">'[1]WEST MAP '!P48</f>
        <v>0</v>
      </c>
      <c r="Q48" s="1008">
        <f ca="1">S50</f>
        <v>36770</v>
      </c>
      <c r="R48" s="1051">
        <f ca="1">'[1]WEST MAP '!R48</f>
        <v>-77.617966666666661</v>
      </c>
      <c r="S48" s="930">
        <f ca="1">$B$2-2</f>
        <v>37136</v>
      </c>
      <c r="T48" s="931">
        <f ca="1">'[1]WEST MAP '!T48</f>
        <v>0</v>
      </c>
      <c r="U48" s="937"/>
      <c r="V48" s="948">
        <f ca="1">DATE(YEAR($B$2),MONTH($B$2)-1,1)</f>
        <v>37104</v>
      </c>
      <c r="W48" s="931">
        <f ca="1">'[1]WEST MAP '!W48</f>
        <v>91.16500000000002</v>
      </c>
      <c r="Z48" s="1029" t="s">
        <v>165</v>
      </c>
      <c r="AA48" s="1023" t="e">
        <f ca="1">'[1]WEST MAP '!X55</f>
        <v>#DIV/0!</v>
      </c>
      <c r="AB48" s="1055" t="s">
        <v>165</v>
      </c>
      <c r="AC48" s="1025">
        <f ca="1">VLOOKUP($B$1,[1]Kern!$AE$2:$AN$34,7)</f>
        <v>0</v>
      </c>
      <c r="AD48" s="923"/>
    </row>
    <row r="49" spans="1:42" ht="13.8" x14ac:dyDescent="0.25">
      <c r="A49" s="923"/>
      <c r="B49" s="923"/>
      <c r="C49" s="923"/>
      <c r="D49" s="927"/>
      <c r="E49" s="923"/>
      <c r="F49" s="923"/>
      <c r="G49" s="925"/>
      <c r="H49" s="929" t="s">
        <v>36</v>
      </c>
      <c r="I49" s="923"/>
      <c r="M49" s="923"/>
      <c r="N49" s="923"/>
      <c r="O49" s="930">
        <f ca="1">$B$2-1</f>
        <v>37137</v>
      </c>
      <c r="P49" s="931">
        <f ca="1">'[1]WEST MAP '!P49</f>
        <v>0</v>
      </c>
      <c r="Q49" s="923"/>
      <c r="S49" s="941" t="s">
        <v>165</v>
      </c>
      <c r="T49" s="931" t="e">
        <f ca="1">'[1]WEST MAP '!T49</f>
        <v>#DIV/0!</v>
      </c>
      <c r="U49" s="937"/>
      <c r="V49" s="985" t="s">
        <v>10</v>
      </c>
      <c r="W49" s="987">
        <v>152</v>
      </c>
      <c r="Z49" s="1031">
        <f ca="1">DATE(YEAR($B$2)-1,MONTH($B$2),1)</f>
        <v>36770</v>
      </c>
      <c r="AA49" s="1023">
        <f ca="1">'[1]WEST MAP '!X56</f>
        <v>255.37553333333338</v>
      </c>
      <c r="AB49" s="1056"/>
      <c r="AC49" s="1057"/>
      <c r="AD49" s="923"/>
      <c r="AI49" s="967"/>
    </row>
    <row r="50" spans="1:42" ht="13.8" x14ac:dyDescent="0.25">
      <c r="A50" s="923"/>
      <c r="B50" s="923"/>
      <c r="C50" s="923"/>
      <c r="D50" s="927"/>
      <c r="E50" s="923"/>
      <c r="F50" s="923"/>
      <c r="G50" s="930">
        <f ca="1">$B$2</f>
        <v>37138</v>
      </c>
      <c r="H50" s="931">
        <f ca="1">'[1]WEST MAP '!H51</f>
        <v>0</v>
      </c>
      <c r="I50" s="923"/>
      <c r="J50" s="923"/>
      <c r="M50" s="923"/>
      <c r="N50" s="923"/>
      <c r="O50" s="950">
        <f ca="1">$B$2-1</f>
        <v>37137</v>
      </c>
      <c r="P50" s="931">
        <f ca="1">'[1]WEST MAP '!P50</f>
        <v>0</v>
      </c>
      <c r="Q50" s="923"/>
      <c r="S50" s="948">
        <f ca="1">DATE(YEAR($B$2)-1,MONTH($B$2),1)</f>
        <v>36770</v>
      </c>
      <c r="T50" s="931">
        <f ca="1">'[1]WEST MAP '!T50</f>
        <v>-440.70220000000006</v>
      </c>
      <c r="U50" s="937"/>
      <c r="V50" s="923"/>
      <c r="Z50" s="1031">
        <f ca="1">DATE(YEAR($B$2),MONTH($B$2)-1,1)</f>
        <v>37104</v>
      </c>
      <c r="AA50" s="1023">
        <f ca="1">'[1]WEST MAP '!X57</f>
        <v>221.03206451612905</v>
      </c>
      <c r="AB50" s="1033">
        <f ca="1">Z50</f>
        <v>37104</v>
      </c>
      <c r="AC50" s="1058" t="e">
        <f ca="1">VLOOKUP(AB50,[1]Kern!$AE$4:$AN$37,[1]Kern!$W$1)</f>
        <v>#REF!</v>
      </c>
      <c r="AD50" s="923"/>
      <c r="AE50" s="1059"/>
      <c r="AG50" s="974"/>
    </row>
    <row r="51" spans="1:42" ht="14.4" thickBot="1" x14ac:dyDescent="0.3">
      <c r="A51" s="923"/>
      <c r="B51" s="924"/>
      <c r="C51" s="923"/>
      <c r="D51" s="927"/>
      <c r="E51" s="923"/>
      <c r="F51" s="923"/>
      <c r="G51" s="930">
        <f ca="1">$B$2-1</f>
        <v>37137</v>
      </c>
      <c r="H51" s="931">
        <f ca="1">'[1]WEST MAP '!H52</f>
        <v>-40.159999999999997</v>
      </c>
      <c r="J51" s="923"/>
      <c r="N51" s="923"/>
      <c r="O51" s="941" t="s">
        <v>165</v>
      </c>
      <c r="P51" s="931" t="e">
        <f ca="1">'[1]WEST MAP '!P51</f>
        <v>#DIV/0!</v>
      </c>
      <c r="Q51" s="923"/>
      <c r="S51" s="951">
        <f ca="1">DATE(YEAR($B$2),MONTH($B$2)-1,1)</f>
        <v>37104</v>
      </c>
      <c r="T51" s="931">
        <f ca="1">'[1]WEST MAP '!T51</f>
        <v>-342.27858064516136</v>
      </c>
      <c r="U51" s="937"/>
      <c r="Z51" s="1060" t="s">
        <v>10</v>
      </c>
      <c r="AA51" s="1061">
        <f>'[1]WEST MAP '!X58</f>
        <v>473</v>
      </c>
      <c r="AB51" s="1062" t="s">
        <v>10</v>
      </c>
      <c r="AC51" s="1063">
        <v>499</v>
      </c>
      <c r="AD51" s="923"/>
      <c r="AG51" s="917"/>
      <c r="AN51" s="917"/>
      <c r="AO51" s="917"/>
      <c r="AP51" s="917"/>
    </row>
    <row r="52" spans="1:42" ht="16.2" thickTop="1" x14ac:dyDescent="0.3">
      <c r="A52" s="923"/>
      <c r="B52" s="938"/>
      <c r="C52" s="939"/>
      <c r="D52" s="940"/>
      <c r="E52" s="940"/>
      <c r="F52" s="1064"/>
      <c r="G52" s="941" t="s">
        <v>165</v>
      </c>
      <c r="H52" s="931">
        <f ca="1">'[1]WEST MAP '!H53</f>
        <v>-29.91225</v>
      </c>
      <c r="J52" s="923"/>
      <c r="N52" s="923"/>
      <c r="O52" s="948">
        <f ca="1">DATE(YEAR($B$2)-1,MONTH($B$2),1)</f>
        <v>36770</v>
      </c>
      <c r="P52" s="931">
        <f ca="1">'[1]WEST MAP '!P52</f>
        <v>-212.16633333333337</v>
      </c>
      <c r="S52" s="1006" t="s">
        <v>19</v>
      </c>
      <c r="T52" s="1007">
        <v>323</v>
      </c>
      <c r="U52" s="937"/>
      <c r="AB52" s="923"/>
      <c r="AC52" s="923"/>
      <c r="AD52" s="923"/>
      <c r="AN52" s="917"/>
      <c r="AO52" s="917"/>
      <c r="AP52" s="917"/>
    </row>
    <row r="53" spans="1:42" ht="13.8" x14ac:dyDescent="0.25">
      <c r="B53" s="946"/>
      <c r="C53" s="946"/>
      <c r="D53" s="947"/>
      <c r="E53" s="1065"/>
      <c r="F53" s="929" t="s">
        <v>38</v>
      </c>
      <c r="G53" s="948">
        <f ca="1">DATE(YEAR($B$2)-1,MONTH($B$2),1)</f>
        <v>36770</v>
      </c>
      <c r="H53" s="931">
        <f ca="1">'[1]WEST MAP '!H54</f>
        <v>-39.215999999999994</v>
      </c>
      <c r="J53" s="923"/>
      <c r="N53" s="923"/>
      <c r="O53" s="948">
        <f ca="1">DATE(YEAR($B$2)-1,MONTH($B$2)+1,1)</f>
        <v>36800</v>
      </c>
      <c r="P53" s="931">
        <f ca="1">'[1]WEST MAP '!P53</f>
        <v>-168.8445806451613</v>
      </c>
      <c r="R53" s="923"/>
      <c r="S53" s="1010" t="s">
        <v>20</v>
      </c>
      <c r="T53" s="1011">
        <f>'[1]WEST MAP '!T53</f>
        <v>-494</v>
      </c>
      <c r="U53" s="937"/>
      <c r="AB53" s="967" t="s">
        <v>177</v>
      </c>
      <c r="AC53" s="923"/>
      <c r="AD53" s="917"/>
      <c r="AM53" s="918"/>
      <c r="AN53" s="974"/>
      <c r="AO53" s="974"/>
      <c r="AP53" s="974"/>
    </row>
    <row r="54" spans="1:42" ht="13.8" x14ac:dyDescent="0.25">
      <c r="B54" s="946"/>
      <c r="C54" s="946"/>
      <c r="D54" s="947"/>
      <c r="E54" s="930">
        <f ca="1">$B$2</f>
        <v>37138</v>
      </c>
      <c r="F54" s="931">
        <f ca="1">'[1]WEST MAP '!F55</f>
        <v>0</v>
      </c>
      <c r="G54" s="951">
        <f ca="1">DATE(YEAR($B$2)-1,MONTH($B$2)+1,1)</f>
        <v>36800</v>
      </c>
      <c r="H54" s="952">
        <f ca="1">'[1]WEST MAP '!H55</f>
        <v>-40.176677419354839</v>
      </c>
      <c r="J54" s="923"/>
      <c r="N54" s="923"/>
      <c r="O54" s="951">
        <f ca="1">DATE(YEAR($B$2),MONTH($B$2)-1,1)</f>
        <v>37104</v>
      </c>
      <c r="P54" s="952">
        <f ca="1">'[1]WEST MAP '!P54</f>
        <v>-180.55141935483871</v>
      </c>
      <c r="R54" s="923"/>
      <c r="S54" s="998"/>
      <c r="T54" s="974"/>
      <c r="U54" s="968"/>
      <c r="AA54" s="920">
        <f ca="1">$B$2</f>
        <v>37138</v>
      </c>
      <c r="AB54" s="960">
        <f ca="1">'[1]WEST MAP '!Z58</f>
        <v>0</v>
      </c>
      <c r="AC54" s="923"/>
      <c r="AD54" s="974"/>
      <c r="AF54" s="1059"/>
      <c r="AM54" s="918"/>
      <c r="AN54" s="974"/>
      <c r="AO54" s="974"/>
      <c r="AP54" s="974"/>
    </row>
    <row r="55" spans="1:42" ht="13.8" x14ac:dyDescent="0.25">
      <c r="B55" s="956"/>
      <c r="C55" s="956"/>
      <c r="D55" s="1066"/>
      <c r="E55" s="930">
        <f ca="1">$B$2-1</f>
        <v>37137</v>
      </c>
      <c r="F55" s="931">
        <f ca="1">'[1]WEST MAP '!F56</f>
        <v>-81.563999999999993</v>
      </c>
      <c r="G55" s="965" t="s">
        <v>10</v>
      </c>
      <c r="H55" s="1054">
        <f>'[1]WEST MAP '!H56</f>
        <v>-106</v>
      </c>
      <c r="J55" s="923"/>
      <c r="K55" s="923"/>
      <c r="N55" s="923"/>
      <c r="O55" s="1006" t="s">
        <v>19</v>
      </c>
      <c r="P55" s="1007">
        <f>'[1]WEST MAP '!P55</f>
        <v>494</v>
      </c>
      <c r="R55" s="923"/>
      <c r="U55" s="1028"/>
      <c r="AA55" s="920">
        <f ca="1">$B$2-1</f>
        <v>37137</v>
      </c>
      <c r="AB55" s="960">
        <f ca="1">'[1]WEST MAP '!Z59</f>
        <v>0</v>
      </c>
      <c r="AC55" s="923"/>
      <c r="AD55" s="917"/>
      <c r="AM55" s="917"/>
      <c r="AN55" s="974"/>
      <c r="AO55" s="974"/>
      <c r="AP55" s="974"/>
    </row>
    <row r="56" spans="1:42" ht="13.8" x14ac:dyDescent="0.25">
      <c r="B56" s="956"/>
      <c r="D56" s="1067"/>
      <c r="E56" s="941" t="s">
        <v>165</v>
      </c>
      <c r="F56" s="931">
        <f ca="1">'[1]WEST MAP '!F57</f>
        <v>-61.170249999999996</v>
      </c>
      <c r="J56" s="923"/>
      <c r="K56" s="923"/>
      <c r="L56" s="923"/>
      <c r="M56" s="923"/>
      <c r="N56" s="923"/>
      <c r="O56" s="1010" t="s">
        <v>20</v>
      </c>
      <c r="P56" s="1011">
        <f>'[1]WEST MAP '!P56</f>
        <v>-198</v>
      </c>
      <c r="R56" s="923"/>
      <c r="U56" s="974"/>
      <c r="AA56" s="927" t="s">
        <v>165</v>
      </c>
      <c r="AB56" s="960" t="e">
        <f ca="1">'[1]WEST MAP '!Z60</f>
        <v>#DIV/0!</v>
      </c>
      <c r="AF56" s="913" t="s">
        <v>44</v>
      </c>
      <c r="AM56" s="1068"/>
      <c r="AN56" s="918"/>
    </row>
    <row r="57" spans="1:42" ht="13.8" x14ac:dyDescent="0.25">
      <c r="C57" s="1009"/>
      <c r="D57" s="1009"/>
      <c r="E57" s="985" t="s">
        <v>10</v>
      </c>
      <c r="F57" s="1003">
        <f>'[1]WEST MAP '!F58</f>
        <v>50</v>
      </c>
      <c r="J57" s="923"/>
      <c r="K57" s="923"/>
      <c r="L57" s="923"/>
      <c r="M57" s="923"/>
      <c r="N57" s="923"/>
      <c r="O57" s="923"/>
      <c r="R57" s="923"/>
      <c r="S57" s="923"/>
      <c r="AA57" s="961">
        <f ca="1">DATE(YEAR($B$2)-1,MONTH($B$2),1)</f>
        <v>36770</v>
      </c>
      <c r="AB57" s="960">
        <f ca="1">'[1]WEST MAP '!Z61</f>
        <v>-0.68103333333333327</v>
      </c>
      <c r="AD57" s="923"/>
      <c r="AF57" s="979">
        <f ca="1">AC60</f>
        <v>37138</v>
      </c>
      <c r="AG57" s="1005">
        <f ca="1">'[1]WEST MAP '!AD62</f>
        <v>0</v>
      </c>
      <c r="AM57" s="1068"/>
    </row>
    <row r="58" spans="1:42" ht="13.8" x14ac:dyDescent="0.25">
      <c r="C58" s="917"/>
      <c r="D58" s="913"/>
      <c r="E58" s="947"/>
      <c r="F58" s="1069"/>
      <c r="G58" s="733"/>
      <c r="I58" s="925"/>
      <c r="J58" s="926" t="s">
        <v>40</v>
      </c>
      <c r="K58" s="923"/>
      <c r="L58" s="923"/>
      <c r="M58" s="923"/>
      <c r="N58" s="923"/>
      <c r="O58" s="923"/>
      <c r="P58" s="925"/>
      <c r="Q58" s="926" t="s">
        <v>41</v>
      </c>
      <c r="R58" s="923"/>
      <c r="S58" s="923"/>
      <c r="AB58" s="960"/>
      <c r="AD58" s="923"/>
      <c r="AF58" s="979">
        <f ca="1">AC61</f>
        <v>37137</v>
      </c>
      <c r="AG58" s="1005">
        <f ca="1">'[1]WEST MAP '!AD63</f>
        <v>0</v>
      </c>
      <c r="AM58" s="1070"/>
      <c r="AN58" s="1070"/>
      <c r="AO58" s="1070"/>
      <c r="AP58" s="1070"/>
    </row>
    <row r="59" spans="1:42" ht="13.8" x14ac:dyDescent="0.25">
      <c r="B59" s="1071"/>
      <c r="C59" s="974"/>
      <c r="D59" s="960"/>
      <c r="E59" s="947"/>
      <c r="F59" s="927" t="s">
        <v>42</v>
      </c>
      <c r="G59" s="733"/>
      <c r="H59" s="923"/>
      <c r="I59" s="930">
        <f ca="1">$B$2</f>
        <v>37138</v>
      </c>
      <c r="J59" s="931">
        <f ca="1">'[1]WEST MAP '!J59</f>
        <v>0</v>
      </c>
      <c r="L59" s="923"/>
      <c r="M59" s="923"/>
      <c r="N59" s="923"/>
      <c r="O59" s="923"/>
      <c r="P59" s="930">
        <f ca="1">$B$2</f>
        <v>37138</v>
      </c>
      <c r="Q59" s="931">
        <f ca="1">'[1]WEST MAP '!Q59</f>
        <v>0</v>
      </c>
      <c r="R59" s="923"/>
      <c r="S59" s="923"/>
      <c r="W59" s="998"/>
      <c r="X59" s="937"/>
      <c r="Y59" s="937"/>
      <c r="Z59" s="1072"/>
      <c r="AB59" s="967"/>
      <c r="AD59" s="913" t="s">
        <v>43</v>
      </c>
      <c r="AF59" s="979" t="str">
        <f>AC62</f>
        <v>MTD</v>
      </c>
      <c r="AG59" s="1005" t="e">
        <f ca="1">'[1]WEST MAP '!AD64</f>
        <v>#DIV/0!</v>
      </c>
    </row>
    <row r="60" spans="1:42" ht="13.8" x14ac:dyDescent="0.25">
      <c r="B60" s="1073"/>
      <c r="C60" s="1074"/>
      <c r="D60" s="1075"/>
      <c r="E60" s="947"/>
      <c r="F60" s="1076"/>
      <c r="G60" s="733"/>
      <c r="I60" s="930">
        <f ca="1">$B$2-1</f>
        <v>37137</v>
      </c>
      <c r="J60" s="931">
        <f ca="1">'[1]WEST MAP '!J60</f>
        <v>-1779.1410000000001</v>
      </c>
      <c r="L60" s="923"/>
      <c r="M60" s="923"/>
      <c r="N60" s="923"/>
      <c r="O60" s="923"/>
      <c r="P60" s="930">
        <f ca="1">$B$2-1</f>
        <v>37137</v>
      </c>
      <c r="Q60" s="931">
        <f ca="1">'[1]WEST MAP '!Q60</f>
        <v>0</v>
      </c>
      <c r="R60" s="923"/>
      <c r="S60" s="923"/>
      <c r="Z60" s="974"/>
      <c r="AB60" s="923"/>
      <c r="AC60" s="979">
        <f ca="1">AB70</f>
        <v>37138</v>
      </c>
      <c r="AD60" s="1005">
        <f ca="1">'[1]WEST MAP '!AB61</f>
        <v>0</v>
      </c>
      <c r="AF60" s="1008">
        <f ca="1">AC63</f>
        <v>36770</v>
      </c>
      <c r="AG60" s="1005">
        <f ca="1">'[1]WEST MAP '!AD65</f>
        <v>64.288033333333331</v>
      </c>
      <c r="AH60" s="913" t="s">
        <v>39</v>
      </c>
    </row>
    <row r="61" spans="1:42" ht="13.8" x14ac:dyDescent="0.25">
      <c r="A61" s="923"/>
      <c r="B61" s="1073"/>
      <c r="C61" s="1074"/>
      <c r="D61" s="1075"/>
      <c r="E61" s="923"/>
      <c r="F61" s="923"/>
      <c r="G61" s="923"/>
      <c r="H61" s="923"/>
      <c r="I61" s="941" t="s">
        <v>165</v>
      </c>
      <c r="J61" s="931" t="e">
        <f ca="1">'[1]WEST MAP '!J61</f>
        <v>#N/A</v>
      </c>
      <c r="L61" s="923"/>
      <c r="M61" s="923"/>
      <c r="N61" s="923"/>
      <c r="O61" s="923"/>
      <c r="P61" s="950">
        <f ca="1">$B$2-1</f>
        <v>37137</v>
      </c>
      <c r="Q61" s="931">
        <f ca="1">'[1]WEST MAP '!Q61</f>
        <v>0</v>
      </c>
      <c r="R61" s="923"/>
      <c r="S61" s="923"/>
      <c r="T61" s="923"/>
      <c r="U61" s="923"/>
      <c r="V61" s="923"/>
      <c r="Z61" s="974"/>
      <c r="AC61" s="979">
        <f ca="1">AB71</f>
        <v>37137</v>
      </c>
      <c r="AD61" s="1005">
        <f ca="1">'[1]WEST MAP '!AB62</f>
        <v>0</v>
      </c>
      <c r="AF61" s="1008">
        <f ca="1">AC64</f>
        <v>37104</v>
      </c>
      <c r="AG61" s="1005">
        <f ca="1">'[1]WEST MAP '!AD66</f>
        <v>68.724193548387078</v>
      </c>
      <c r="AH61" s="979">
        <f ca="1">AE64</f>
        <v>37138</v>
      </c>
      <c r="AI61" s="1005">
        <f ca="1">'[1]WEST MAP '!AD57</f>
        <v>0</v>
      </c>
    </row>
    <row r="62" spans="1:42" ht="13.8" x14ac:dyDescent="0.25">
      <c r="A62" s="923"/>
      <c r="B62" s="1073"/>
      <c r="C62" s="1074"/>
      <c r="D62" s="1075"/>
      <c r="E62" s="923"/>
      <c r="F62" s="923"/>
      <c r="G62" s="923"/>
      <c r="H62" s="923"/>
      <c r="I62" s="948">
        <f ca="1">DATE(YEAR($B$2)-1,MONTH($B$2),1)</f>
        <v>36770</v>
      </c>
      <c r="J62" s="931">
        <f ca="1">'[1]WEST MAP '!J62</f>
        <v>-1888.4063000000003</v>
      </c>
      <c r="L62" s="923"/>
      <c r="M62" s="923"/>
      <c r="N62" s="923"/>
      <c r="O62" s="923"/>
      <c r="P62" s="941" t="s">
        <v>165</v>
      </c>
      <c r="Q62" s="931" t="e">
        <f ca="1">'[1]WEST MAP '!Q62</f>
        <v>#DIV/0!</v>
      </c>
      <c r="S62" s="1009" t="s">
        <v>45</v>
      </c>
      <c r="T62" s="964"/>
      <c r="U62" s="923"/>
      <c r="V62" s="964" t="s">
        <v>46</v>
      </c>
      <c r="W62" s="964"/>
      <c r="AC62" s="917" t="s">
        <v>165</v>
      </c>
      <c r="AD62" s="1005" t="e">
        <f ca="1">'[1]WEST MAP '!AB63</f>
        <v>#DIV/0!</v>
      </c>
      <c r="AF62" s="979"/>
      <c r="AG62" s="1005"/>
      <c r="AH62" s="979">
        <f ca="1">AE65</f>
        <v>37137</v>
      </c>
      <c r="AI62" s="1005">
        <f ca="1">'[1]WEST MAP '!AD58</f>
        <v>0</v>
      </c>
    </row>
    <row r="63" spans="1:42" ht="13.8" x14ac:dyDescent="0.25">
      <c r="A63" s="923"/>
      <c r="B63" s="924"/>
      <c r="C63" s="923"/>
      <c r="D63" s="927"/>
      <c r="E63" s="925"/>
      <c r="F63" s="926" t="s">
        <v>47</v>
      </c>
      <c r="G63" s="923"/>
      <c r="H63" s="923"/>
      <c r="I63" s="951">
        <f ca="1">DATE(YEAR($B$2)-1,MONTH($B$2)+1,1)</f>
        <v>36800</v>
      </c>
      <c r="J63" s="931">
        <f ca="1">'[1]WEST MAP '!J63</f>
        <v>-1878.8728064516129</v>
      </c>
      <c r="L63" s="923"/>
      <c r="M63" s="923"/>
      <c r="N63" s="923"/>
      <c r="O63" s="923"/>
      <c r="P63" s="948">
        <f ca="1">DATE(YEAR($B$2)-1,MONTH($B$2),1)</f>
        <v>36770</v>
      </c>
      <c r="Q63" s="931">
        <f ca="1">'[1]WEST MAP '!Q63</f>
        <v>-126.55316666666666</v>
      </c>
      <c r="S63" s="1077">
        <f ca="1">P59</f>
        <v>37138</v>
      </c>
      <c r="T63" s="1078">
        <f ca="1">'[1]WEST MAP '!T63</f>
        <v>0</v>
      </c>
      <c r="V63" s="1077">
        <f ca="1">S63</f>
        <v>37138</v>
      </c>
      <c r="W63" s="1078">
        <f ca="1">'[1]WEST MAP '!W63</f>
        <v>0</v>
      </c>
      <c r="AC63" s="1008">
        <f ca="1">AB74</f>
        <v>36770</v>
      </c>
      <c r="AD63" s="960">
        <f ca="1">'[1]WEST MAP '!AB64</f>
        <v>109.87310000000001</v>
      </c>
      <c r="AF63" s="923" t="s">
        <v>177</v>
      </c>
      <c r="AH63" s="979" t="s">
        <v>165</v>
      </c>
      <c r="AI63" s="1005" t="e">
        <f ca="1">'[1]WEST MAP '!AD59</f>
        <v>#DIV/0!</v>
      </c>
    </row>
    <row r="64" spans="1:42" ht="12.75" customHeight="1" x14ac:dyDescent="0.25">
      <c r="A64" s="923"/>
      <c r="B64" s="983"/>
      <c r="C64" s="940"/>
      <c r="D64" s="940"/>
      <c r="E64" s="930">
        <f ca="1">$B$2</f>
        <v>37138</v>
      </c>
      <c r="F64" s="931">
        <f ca="1">'[1]WEST MAP '!F64</f>
        <v>0</v>
      </c>
      <c r="G64" s="934"/>
      <c r="I64" s="965" t="s">
        <v>10</v>
      </c>
      <c r="J64" s="1079">
        <f>'[1]WEST MAP '!J64</f>
        <v>-1940</v>
      </c>
      <c r="L64" s="923"/>
      <c r="M64" s="923"/>
      <c r="N64" s="923"/>
      <c r="O64" s="923"/>
      <c r="P64" s="948">
        <f ca="1">DATE(YEAR($B$2),MONTH($B$2)-1,1)</f>
        <v>37104</v>
      </c>
      <c r="Q64" s="931">
        <f ca="1">'[1]WEST MAP '!Q64</f>
        <v>-105.30539999999999</v>
      </c>
      <c r="S64" s="1077">
        <f ca="1">P60</f>
        <v>37137</v>
      </c>
      <c r="T64" s="1078">
        <f ca="1">'[1]WEST MAP '!T64</f>
        <v>0</v>
      </c>
      <c r="V64" s="1077">
        <f ca="1">S64</f>
        <v>37137</v>
      </c>
      <c r="W64" s="1078">
        <f ca="1">'[1]WEST MAP '!W64</f>
        <v>0</v>
      </c>
      <c r="AC64" s="1008">
        <f ca="1">AB75</f>
        <v>37104</v>
      </c>
      <c r="AD64" s="960">
        <f ca="1">'[1]WEST MAP '!AB65</f>
        <v>109.84458064516129</v>
      </c>
      <c r="AE64" s="1080">
        <f ca="1">AG81</f>
        <v>37138</v>
      </c>
      <c r="AF64" s="931">
        <f>'[1]WEST MAP '!AE65</f>
        <v>0</v>
      </c>
      <c r="AG64" s="974"/>
      <c r="AH64" s="1008">
        <f ca="1">AF60</f>
        <v>36770</v>
      </c>
      <c r="AI64" s="1005">
        <f ca="1">'[1]WEST MAP '!AD60</f>
        <v>-0.68103333333333327</v>
      </c>
    </row>
    <row r="65" spans="1:38" ht="14.4" x14ac:dyDescent="0.3">
      <c r="A65" s="923"/>
      <c r="C65" s="1081"/>
      <c r="D65" s="1081"/>
      <c r="E65" s="930">
        <f ca="1">$B$2-1</f>
        <v>37137</v>
      </c>
      <c r="F65" s="931">
        <f ca="1">'[1]WEST MAP '!F65</f>
        <v>-1674.3050000000001</v>
      </c>
      <c r="G65" s="967"/>
      <c r="H65" s="923"/>
      <c r="L65" s="923"/>
      <c r="M65" s="1082"/>
      <c r="N65" s="923"/>
      <c r="O65" s="923"/>
      <c r="P65" s="985" t="s">
        <v>10</v>
      </c>
      <c r="Q65" s="987">
        <v>220</v>
      </c>
      <c r="S65" s="1008">
        <f ca="1">$P$63</f>
        <v>36770</v>
      </c>
      <c r="T65" s="1078">
        <f ca="1">'[1]WEST MAP '!T65</f>
        <v>0</v>
      </c>
      <c r="V65" s="973" t="s">
        <v>165</v>
      </c>
      <c r="W65" s="1078">
        <f ca="1">VLOOKUP($B$1,[1]Kern!$AE$2:$AN$34,6)</f>
        <v>0</v>
      </c>
      <c r="AC65" s="1083" t="s">
        <v>206</v>
      </c>
      <c r="AD65" s="1084">
        <v>150</v>
      </c>
      <c r="AE65" s="1080">
        <f ca="1">AG82</f>
        <v>37137</v>
      </c>
      <c r="AF65" s="931">
        <f>'[1]WEST MAP '!AE66</f>
        <v>0</v>
      </c>
      <c r="AG65" s="917"/>
      <c r="AH65" s="1008"/>
      <c r="AI65" s="1005"/>
    </row>
    <row r="66" spans="1:38" ht="15.75" customHeight="1" x14ac:dyDescent="0.25">
      <c r="A66" s="923"/>
      <c r="C66" s="1081"/>
      <c r="D66" s="1081"/>
      <c r="E66" s="941" t="s">
        <v>165</v>
      </c>
      <c r="F66" s="931">
        <f ca="1">'[1]WEST MAP '!F66</f>
        <v>-1252.7272500000001</v>
      </c>
      <c r="G66" s="1085"/>
      <c r="H66" s="923"/>
      <c r="I66" s="923"/>
      <c r="L66" s="923"/>
      <c r="M66" s="923"/>
      <c r="N66" s="923"/>
      <c r="O66" s="923"/>
      <c r="P66" s="923"/>
      <c r="S66" s="1086">
        <f ca="1">DATE(YEAR(S65),MONTH(S65)+1,1)</f>
        <v>36800</v>
      </c>
      <c r="T66" s="1078">
        <f ca="1">'[1]WEST MAP '!T66</f>
        <v>0</v>
      </c>
      <c r="V66" s="1087">
        <f ca="1">$P$63</f>
        <v>36770</v>
      </c>
      <c r="W66" s="1078">
        <f ca="1">'[1]WEST MAP '!W65</f>
        <v>215.81368400000005</v>
      </c>
      <c r="AC66" s="923"/>
      <c r="AD66" s="923"/>
      <c r="AE66" s="1008">
        <f ca="1">AH77</f>
        <v>36770</v>
      </c>
      <c r="AF66" s="931">
        <f ca="1">'[1]WEST MAP '!AE70</f>
        <v>0</v>
      </c>
      <c r="AH66" s="1008"/>
      <c r="AI66" s="973"/>
      <c r="AJ66" s="974"/>
      <c r="AK66" s="974"/>
    </row>
    <row r="67" spans="1:38" ht="13.8" x14ac:dyDescent="0.25">
      <c r="A67" s="923"/>
      <c r="C67" s="1081"/>
      <c r="D67" s="1081"/>
      <c r="E67" s="948">
        <f ca="1">DATE(YEAR($B$2)-1,MONTH($B$2),1)</f>
        <v>36770</v>
      </c>
      <c r="F67" s="931">
        <f ca="1">'[1]WEST MAP '!F67</f>
        <v>-1823.3982000000003</v>
      </c>
      <c r="G67" s="1088"/>
      <c r="H67" s="925"/>
      <c r="I67" s="929" t="s">
        <v>49</v>
      </c>
      <c r="J67" s="923"/>
      <c r="K67" s="923"/>
      <c r="L67" s="923"/>
      <c r="O67" s="923"/>
      <c r="P67" s="923"/>
      <c r="S67" s="997" t="s">
        <v>50</v>
      </c>
      <c r="T67" s="1078">
        <f>'[1]WEST MAP '!T67</f>
        <v>362.62498999999997</v>
      </c>
      <c r="V67" s="997" t="s">
        <v>50</v>
      </c>
      <c r="W67" s="1078">
        <f>'[1]WEST MAP '!W67</f>
        <v>515.584475</v>
      </c>
      <c r="Z67" s="923"/>
      <c r="AA67" s="997" t="s">
        <v>48</v>
      </c>
      <c r="AD67" s="923"/>
      <c r="AE67" s="1008"/>
      <c r="AF67" s="974"/>
      <c r="AI67" s="974"/>
      <c r="AJ67" s="917"/>
      <c r="AK67" s="917"/>
    </row>
    <row r="68" spans="1:38" ht="13.8" x14ac:dyDescent="0.25">
      <c r="A68" s="923"/>
      <c r="C68" s="1081"/>
      <c r="D68" s="1081"/>
      <c r="E68" s="951">
        <f ca="1">DATE(YEAR($B$2)-1,MONTH($B$2)+1,1)</f>
        <v>36800</v>
      </c>
      <c r="F68" s="931">
        <f ca="1">'[1]WEST MAP '!F68</f>
        <v>-1796.2505161290321</v>
      </c>
      <c r="G68" s="1088"/>
      <c r="H68" s="930">
        <f ca="1">$B$2</f>
        <v>37138</v>
      </c>
      <c r="I68" s="931">
        <f ca="1">'[1]WEST MAP '!I68</f>
        <v>0</v>
      </c>
      <c r="J68" s="923"/>
      <c r="K68" s="923"/>
      <c r="L68" s="923"/>
      <c r="O68" s="923"/>
      <c r="P68" s="923"/>
      <c r="W68" s="923"/>
      <c r="Z68" s="1081">
        <f ca="1">$B$2</f>
        <v>37138</v>
      </c>
      <c r="AA68" s="937">
        <f ca="1">'[1]WEST MAP '!Y66</f>
        <v>0</v>
      </c>
    </row>
    <row r="69" spans="1:38" ht="13.8" x14ac:dyDescent="0.25">
      <c r="A69" s="923"/>
      <c r="C69" s="955" t="s">
        <v>79</v>
      </c>
      <c r="D69" s="913"/>
      <c r="E69" s="965" t="s">
        <v>10</v>
      </c>
      <c r="F69" s="1089">
        <f>'[1]WEST MAP '!F69</f>
        <v>-2000</v>
      </c>
      <c r="G69" s="967"/>
      <c r="H69" s="930">
        <f ca="1">$B$2-1</f>
        <v>37137</v>
      </c>
      <c r="I69" s="931">
        <f ca="1">'[1]WEST MAP '!I69</f>
        <v>-22.681999999999999</v>
      </c>
      <c r="L69" s="923"/>
      <c r="O69" s="923"/>
      <c r="P69" s="923"/>
      <c r="V69" s="923"/>
      <c r="W69" s="923"/>
      <c r="Z69" s="1081">
        <f ca="1">$B$2-1</f>
        <v>37137</v>
      </c>
      <c r="AA69" s="937">
        <f ca="1">'[1]WEST MAP '!Y67</f>
        <v>0</v>
      </c>
      <c r="AB69" s="923"/>
      <c r="AC69" s="997" t="s">
        <v>52</v>
      </c>
    </row>
    <row r="70" spans="1:38" ht="14.4" thickBot="1" x14ac:dyDescent="0.3">
      <c r="C70" s="979">
        <f>'[1]WEST MAP '!D92</f>
        <v>37127</v>
      </c>
      <c r="D70" s="1090">
        <f>'[1]WEST MAP '!E92</f>
        <v>338</v>
      </c>
      <c r="G70" s="967"/>
      <c r="H70" s="941" t="s">
        <v>165</v>
      </c>
      <c r="I70" s="931">
        <f ca="1">'[1]WEST MAP '!I70</f>
        <v>-17.845749999999999</v>
      </c>
      <c r="J70" s="1091"/>
      <c r="K70" s="923"/>
      <c r="L70" s="923"/>
      <c r="O70" s="923"/>
      <c r="P70" s="923"/>
      <c r="S70" s="955" t="s">
        <v>51</v>
      </c>
      <c r="V70" s="923"/>
      <c r="Z70" s="1017">
        <f ca="1">$B$2-1</f>
        <v>37137</v>
      </c>
      <c r="AA70" s="937">
        <f ca="1">'[1]WEST MAP '!Y68</f>
        <v>0</v>
      </c>
      <c r="AB70" s="920">
        <f ca="1">$B$2</f>
        <v>37138</v>
      </c>
      <c r="AC70" s="937">
        <f ca="1">'[1]WEST MAP '!AB69</f>
        <v>0</v>
      </c>
      <c r="AL70" s="974"/>
    </row>
    <row r="71" spans="1:38" ht="14.4" thickTop="1" x14ac:dyDescent="0.25">
      <c r="C71" s="979">
        <f>'[1]WEST MAP '!D93</f>
        <v>37126</v>
      </c>
      <c r="D71" s="1090">
        <f>'[1]WEST MAP '!E93</f>
        <v>338</v>
      </c>
      <c r="G71" s="1088"/>
      <c r="H71" s="948">
        <f ca="1">DATE(YEAR($B$2)-1,MONTH($B$2),1)</f>
        <v>36770</v>
      </c>
      <c r="I71" s="931">
        <f ca="1">'[1]WEST MAP '!I71</f>
        <v>-53.977233333333324</v>
      </c>
      <c r="J71" s="1091"/>
      <c r="K71" s="923"/>
      <c r="L71" s="923"/>
      <c r="O71" s="1009" t="s">
        <v>53</v>
      </c>
      <c r="P71" s="964"/>
      <c r="S71" s="955"/>
      <c r="T71" s="1092" t="s">
        <v>80</v>
      </c>
      <c r="U71" s="1093"/>
      <c r="V71" s="1094"/>
      <c r="W71" s="1095"/>
      <c r="X71" s="1096"/>
      <c r="Y71" s="1097"/>
      <c r="Z71" s="927" t="s">
        <v>165</v>
      </c>
      <c r="AA71" s="937" t="e">
        <f ca="1">'[1]WEST MAP '!Y69</f>
        <v>#DIV/0!</v>
      </c>
      <c r="AB71" s="920">
        <f ca="1">$B$2-1</f>
        <v>37137</v>
      </c>
      <c r="AC71" s="937">
        <f ca="1">'[1]WEST MAP '!AB70</f>
        <v>0</v>
      </c>
      <c r="AE71" s="1008"/>
      <c r="AF71" s="917"/>
      <c r="AL71" s="917"/>
    </row>
    <row r="72" spans="1:38" ht="13.8" x14ac:dyDescent="0.25">
      <c r="C72" s="971" t="str">
        <f>'[1]WEST MAP '!D94</f>
        <v>MTD</v>
      </c>
      <c r="D72" s="1078">
        <f>'[1]WEST MAP '!E94</f>
        <v>333.67741935483872</v>
      </c>
      <c r="E72" s="917"/>
      <c r="F72" s="927"/>
      <c r="G72" s="927"/>
      <c r="H72" s="951">
        <f ca="1">DATE(YEAR($B$2)-1,MONTH($B$2)+1,1)</f>
        <v>36800</v>
      </c>
      <c r="I72" s="931">
        <f ca="1">'[1]WEST MAP '!I72</f>
        <v>-73.85216129032257</v>
      </c>
      <c r="J72" s="1091"/>
      <c r="K72" s="923"/>
      <c r="L72" s="923"/>
      <c r="O72" s="1077">
        <f ca="1">P59</f>
        <v>37138</v>
      </c>
      <c r="P72" s="1078" t="str">
        <f>'[1]WEST MAP '!P72</f>
        <v>Cap.</v>
      </c>
      <c r="S72" s="923"/>
      <c r="T72" s="1098" t="s">
        <v>81</v>
      </c>
      <c r="U72" s="923"/>
      <c r="V72" s="927" t="s">
        <v>26</v>
      </c>
      <c r="W72" s="927" t="s">
        <v>60</v>
      </c>
      <c r="X72" s="1099" t="s">
        <v>364</v>
      </c>
      <c r="Y72" s="917"/>
      <c r="Z72" s="1100">
        <f ca="1">DATE(YEAR($B$2)-1,MONTH($B$2),1)</f>
        <v>36770</v>
      </c>
      <c r="AA72" s="937">
        <f ca="1">'[1]WEST MAP '!Y70</f>
        <v>-74.425799999999981</v>
      </c>
      <c r="AB72" s="1017">
        <f ca="1">$B$2-1</f>
        <v>37137</v>
      </c>
      <c r="AC72" s="937">
        <f ca="1">'[1]WEST MAP '!AB71</f>
        <v>0</v>
      </c>
      <c r="AF72" s="923"/>
    </row>
    <row r="73" spans="1:38" ht="13.8" x14ac:dyDescent="0.25">
      <c r="C73" s="1008">
        <f>'[1]WEST MAP '!D95</f>
        <v>36647</v>
      </c>
      <c r="D73" s="1090">
        <f>'[1]WEST MAP '!E95</f>
        <v>229.61290322580646</v>
      </c>
      <c r="G73" s="923"/>
      <c r="H73" s="965" t="s">
        <v>10</v>
      </c>
      <c r="I73" s="1054">
        <f>'[1]WEST MAP '!I73</f>
        <v>-117</v>
      </c>
      <c r="J73" s="1091"/>
      <c r="K73" s="923"/>
      <c r="L73" s="923"/>
      <c r="O73" s="1077">
        <f ca="1">P60</f>
        <v>37137</v>
      </c>
      <c r="P73" s="1078">
        <f>'[1]WEST MAP '!P73</f>
        <v>0</v>
      </c>
      <c r="Q73" s="923"/>
      <c r="R73" s="1009" t="s">
        <v>54</v>
      </c>
      <c r="S73" s="964"/>
      <c r="T73" s="1101">
        <f ca="1">R74</f>
        <v>37138</v>
      </c>
      <c r="U73" s="923"/>
      <c r="V73" s="1102">
        <f ca="1">VLOOKUP($T73,[1]Kern!$Q$401:$Z$1351,[1]Kern!$Z$1)</f>
        <v>0</v>
      </c>
      <c r="W73" s="1102">
        <f ca="1">VLOOKUP($T73,[1]Kern!$Q$401:$Z$1351,[1]Kern!$Y$1)</f>
        <v>0</v>
      </c>
      <c r="X73" s="1103">
        <f ca="1">VLOOKUP($T73,[1]Kern!$Q$401:$Z$1351,[1]Kern!$X$1)</f>
        <v>0</v>
      </c>
      <c r="Z73" s="1100">
        <f ca="1">DATE(YEAR($B$2)-1,MONTH($B$2)+1,1)</f>
        <v>36800</v>
      </c>
      <c r="AA73" s="937">
        <f ca="1">'[1]WEST MAP '!Y71</f>
        <v>-163.53190322580645</v>
      </c>
      <c r="AB73" s="927" t="s">
        <v>165</v>
      </c>
      <c r="AC73" s="937" t="e">
        <f ca="1">'[1]WEST MAP '!AB72</f>
        <v>#DIV/0!</v>
      </c>
      <c r="AF73" s="923"/>
    </row>
    <row r="74" spans="1:38" ht="15" customHeight="1" x14ac:dyDescent="0.25">
      <c r="D74" s="913"/>
      <c r="G74" s="923"/>
      <c r="J74" s="1091"/>
      <c r="K74" s="923"/>
      <c r="L74" s="923"/>
      <c r="O74" s="1008">
        <f ca="1">$P$63</f>
        <v>36770</v>
      </c>
      <c r="P74" s="1078">
        <f>'[1]WEST MAP '!P74</f>
        <v>0</v>
      </c>
      <c r="Q74" s="923"/>
      <c r="R74" s="1077">
        <f ca="1">P59</f>
        <v>37138</v>
      </c>
      <c r="S74" s="1078">
        <f ca="1">'[1]WEST MAP '!S74</f>
        <v>0</v>
      </c>
      <c r="T74" s="1101">
        <f ca="1">R75</f>
        <v>37137</v>
      </c>
      <c r="U74" s="923"/>
      <c r="V74" s="1102">
        <f ca="1">VLOOKUP($T74,[1]Kern!$Q$401:$Z$1351,[1]Kern!$Z$1)</f>
        <v>0</v>
      </c>
      <c r="W74" s="1102">
        <f ca="1">VLOOKUP($T74,[1]Kern!$Q$401:$Z$1351,[1]Kern!$Y$1)</f>
        <v>0</v>
      </c>
      <c r="X74" s="1103">
        <f ca="1">VLOOKUP($T74,[1]Kern!$Q$401:$Z$1351,[1]Kern!$X$1)</f>
        <v>0</v>
      </c>
      <c r="Z74" s="908" t="s">
        <v>19</v>
      </c>
      <c r="AA74" s="968">
        <v>360</v>
      </c>
      <c r="AB74" s="1100">
        <f ca="1">DATE(YEAR($B$2)-1,MONTH($B$2),1)</f>
        <v>36770</v>
      </c>
      <c r="AC74" s="937">
        <f ca="1">'[1]WEST MAP '!AB73</f>
        <v>28.999133333333337</v>
      </c>
      <c r="AD74" s="1104"/>
      <c r="AI74" s="927" t="s">
        <v>55</v>
      </c>
    </row>
    <row r="75" spans="1:38" ht="13.8" x14ac:dyDescent="0.25">
      <c r="D75" s="913"/>
      <c r="E75" s="964" t="s">
        <v>82</v>
      </c>
      <c r="F75" s="964"/>
      <c r="G75" s="923"/>
      <c r="H75" s="923"/>
      <c r="I75" s="1105"/>
      <c r="J75" s="1106"/>
      <c r="K75" s="923"/>
      <c r="L75" s="923"/>
      <c r="O75" s="1086">
        <f ca="1">DATE(YEAR(O74),MONTH(O74)+1,1)</f>
        <v>36800</v>
      </c>
      <c r="P75" s="1078">
        <f>'[1]WEST MAP '!P75</f>
        <v>0</v>
      </c>
      <c r="Q75" s="923"/>
      <c r="R75" s="1077">
        <f ca="1">P60</f>
        <v>37137</v>
      </c>
      <c r="S75" s="1078">
        <f ca="1">'[1]WEST MAP '!S75</f>
        <v>0</v>
      </c>
      <c r="T75" s="1107" t="s">
        <v>165</v>
      </c>
      <c r="U75" s="923"/>
      <c r="V75" s="1102">
        <f ca="1">VLOOKUP($B$1,[1]Kern!$AE$2:$AQ$34,10)</f>
        <v>0</v>
      </c>
      <c r="W75" s="1102">
        <f ca="1">VLOOKUP($B$1,[1]Kern!$AE$2:$AQ$34,9)</f>
        <v>0</v>
      </c>
      <c r="X75" s="1103">
        <f ca="1">VLOOKUP($B$1,[1]Kern!$AE$2:$AQ$34,8)</f>
        <v>0</v>
      </c>
      <c r="Z75" s="908" t="s">
        <v>20</v>
      </c>
      <c r="AA75" s="1028">
        <v>-400</v>
      </c>
      <c r="AB75" s="1100">
        <f ca="1">DATE(YEAR($B$2),MONTH($B$2)-1,1)</f>
        <v>37104</v>
      </c>
      <c r="AC75" s="937">
        <f ca="1">'[1]WEST MAP '!AB74</f>
        <v>33.01641935483871</v>
      </c>
      <c r="AH75" s="1080">
        <f ca="1">AG81</f>
        <v>37138</v>
      </c>
      <c r="AI75" s="937">
        <f ca="1">'[1]WEST MAP '!AE75</f>
        <v>0</v>
      </c>
    </row>
    <row r="76" spans="1:38" ht="14.4" thickBot="1" x14ac:dyDescent="0.3">
      <c r="D76" s="913"/>
      <c r="E76" s="918">
        <f>C70</f>
        <v>37127</v>
      </c>
      <c r="F76" s="960">
        <f>'[1]WestCoastMap New'!$K$118</f>
        <v>2936</v>
      </c>
      <c r="G76" s="923"/>
      <c r="H76" s="923"/>
      <c r="I76" s="923"/>
      <c r="J76" s="923"/>
      <c r="K76" s="923"/>
      <c r="L76" s="1009" t="s">
        <v>56</v>
      </c>
      <c r="M76" s="964"/>
      <c r="O76" s="997" t="s">
        <v>50</v>
      </c>
      <c r="P76" s="1078">
        <f>'[1]WEST MAP '!P76</f>
        <v>0</v>
      </c>
      <c r="Q76" s="923"/>
      <c r="R76" s="1008">
        <f ca="1">$P$63</f>
        <v>36770</v>
      </c>
      <c r="S76" s="1078">
        <f ca="1">'[1]WEST MAP '!S76</f>
        <v>0</v>
      </c>
      <c r="T76" s="1108">
        <f ca="1">AB50</f>
        <v>37104</v>
      </c>
      <c r="U76" s="1109"/>
      <c r="V76" s="1110" t="e">
        <f ca="1">VLOOKUP(T76,[1]Kern!$AE$4:$AQ$37,[1]Kern!$Z$1)</f>
        <v>#REF!</v>
      </c>
      <c r="W76" s="1110" t="e">
        <f ca="1">VLOOKUP(T76,[1]Kern!$AE$4:$AQ$37,[1]Kern!$Y$1)</f>
        <v>#REF!</v>
      </c>
      <c r="X76" s="1111" t="e">
        <f ca="1">VLOOKUP(T76,[1]Kern!$AE$4:$AQ$37,[1]Kern!$X$1)</f>
        <v>#REF!</v>
      </c>
      <c r="Z76" s="923"/>
      <c r="AB76" s="981" t="s">
        <v>19</v>
      </c>
      <c r="AC76" s="981">
        <v>310</v>
      </c>
      <c r="AH76" s="1080">
        <f ca="1">AG82</f>
        <v>37137</v>
      </c>
      <c r="AI76" s="937">
        <f ca="1">'[1]WEST MAP '!AE76</f>
        <v>0</v>
      </c>
    </row>
    <row r="77" spans="1:38" ht="14.4" thickTop="1" x14ac:dyDescent="0.25">
      <c r="D77" s="913"/>
      <c r="E77" s="918">
        <f>C71</f>
        <v>37126</v>
      </c>
      <c r="F77" s="960">
        <f>'[1]WestCoastMap New'!$L$118</f>
        <v>3203</v>
      </c>
      <c r="G77" s="923"/>
      <c r="H77" s="923"/>
      <c r="I77" s="923"/>
      <c r="J77" s="923"/>
      <c r="K77" s="923"/>
      <c r="L77" s="1081">
        <f ca="1">H68</f>
        <v>37138</v>
      </c>
      <c r="M77" s="1078">
        <f ca="1">'[1]WEST MAP '!M77</f>
        <v>0</v>
      </c>
      <c r="O77" s="923"/>
      <c r="R77" s="1086">
        <f ca="1">DATE(YEAR(R76),MONTH(R76)+1,1)</f>
        <v>36800</v>
      </c>
      <c r="S77" s="1078">
        <f ca="1">'[1]WEST MAP '!S77</f>
        <v>0</v>
      </c>
      <c r="T77" s="923"/>
      <c r="U77" s="923"/>
      <c r="AB77" s="981" t="s">
        <v>20</v>
      </c>
      <c r="AC77" s="1112">
        <v>-223</v>
      </c>
      <c r="AH77" s="1008">
        <f ca="1">AG85</f>
        <v>36770</v>
      </c>
      <c r="AI77" s="1102">
        <f ca="1">'[1]WEST MAP '!AE77</f>
        <v>122.68686666666669</v>
      </c>
    </row>
    <row r="78" spans="1:38" ht="13.8" x14ac:dyDescent="0.25">
      <c r="D78" s="913"/>
      <c r="E78" s="917"/>
      <c r="F78" s="960"/>
      <c r="G78" s="923"/>
      <c r="H78" s="923"/>
      <c r="I78" s="923"/>
      <c r="L78" s="1081">
        <f ca="1">H69</f>
        <v>37137</v>
      </c>
      <c r="M78" s="1078">
        <f>'[1]WEST MAP '!M78</f>
        <v>923.87735999999984</v>
      </c>
      <c r="O78" s="923"/>
      <c r="R78" s="997" t="s">
        <v>50</v>
      </c>
      <c r="S78" s="1078">
        <f>'[1]WEST MAP '!S78</f>
        <v>120.58199999999998</v>
      </c>
      <c r="T78" s="923"/>
      <c r="U78" s="923"/>
      <c r="V78" s="923"/>
    </row>
    <row r="79" spans="1:38" ht="13.8" x14ac:dyDescent="0.25">
      <c r="D79" s="913"/>
      <c r="E79" s="917"/>
      <c r="G79" s="923"/>
      <c r="H79" s="923"/>
      <c r="I79" s="923"/>
      <c r="L79" s="961">
        <f ca="1">O74</f>
        <v>36770</v>
      </c>
      <c r="M79" s="1078">
        <f>'[1]WEST MAP '!M79</f>
        <v>0</v>
      </c>
      <c r="N79" s="979"/>
      <c r="O79" s="923"/>
      <c r="R79" s="923"/>
      <c r="S79" s="923"/>
      <c r="T79" s="923"/>
      <c r="U79" s="923"/>
      <c r="V79" s="923"/>
    </row>
    <row r="80" spans="1:38" ht="13.8" x14ac:dyDescent="0.25">
      <c r="E80" s="964" t="s">
        <v>83</v>
      </c>
      <c r="F80" s="964"/>
      <c r="G80" s="923"/>
      <c r="H80" s="923"/>
      <c r="I80" s="923"/>
      <c r="L80" s="1068">
        <f ca="1">DATE(YEAR(L79),MONTH(L79)+1,1)</f>
        <v>36800</v>
      </c>
      <c r="M80" s="1078">
        <f>'[1]WEST MAP '!M80</f>
        <v>0</v>
      </c>
      <c r="N80" s="979"/>
      <c r="O80" s="923"/>
      <c r="R80" s="923"/>
      <c r="S80" s="923"/>
      <c r="T80" s="923"/>
      <c r="U80" s="923"/>
      <c r="V80" s="923"/>
      <c r="AG80" s="1009" t="s">
        <v>84</v>
      </c>
      <c r="AH80" s="964"/>
    </row>
    <row r="81" spans="4:43" ht="13.8" x14ac:dyDescent="0.25">
      <c r="E81" s="918">
        <f>E76</f>
        <v>37127</v>
      </c>
      <c r="F81" s="1113">
        <f>'[1]WestCoastMap New'!G97</f>
        <v>85240</v>
      </c>
      <c r="G81" s="923"/>
      <c r="H81" s="964"/>
      <c r="I81" s="964"/>
      <c r="L81" s="961" t="str">
        <f>O76</f>
        <v>Cap.</v>
      </c>
      <c r="M81" s="1078">
        <f>'[1]WEST MAP '!M81</f>
        <v>0</v>
      </c>
      <c r="O81" s="923"/>
      <c r="S81" s="923"/>
      <c r="V81" s="923"/>
      <c r="AD81" s="913" t="s">
        <v>85</v>
      </c>
      <c r="AE81" s="917">
        <v>160</v>
      </c>
      <c r="AG81" s="1114">
        <f ca="1">$B$2</f>
        <v>37138</v>
      </c>
      <c r="AH81" s="974">
        <f ca="1">'[1]WEST MAP '!AE81</f>
        <v>0</v>
      </c>
    </row>
    <row r="82" spans="4:43" ht="13.8" x14ac:dyDescent="0.25">
      <c r="E82" s="918"/>
      <c r="F82" s="1113"/>
      <c r="G82" s="923"/>
      <c r="H82" s="1114"/>
      <c r="I82" s="974"/>
      <c r="J82" s="967"/>
      <c r="L82" s="923"/>
      <c r="Q82" s="964"/>
      <c r="R82" s="964"/>
      <c r="T82" s="923"/>
      <c r="U82" s="923"/>
      <c r="V82" s="923"/>
      <c r="X82" s="928" t="s">
        <v>86</v>
      </c>
      <c r="Y82" s="928"/>
      <c r="AD82" s="973" t="s">
        <v>73</v>
      </c>
      <c r="AE82" s="1084">
        <v>300</v>
      </c>
      <c r="AG82" s="1080">
        <f ca="1">AG81-1</f>
        <v>37137</v>
      </c>
      <c r="AH82" s="974">
        <f ca="1">'[1]WEST MAP '!AE82</f>
        <v>0</v>
      </c>
    </row>
    <row r="83" spans="4:43" ht="13.8" x14ac:dyDescent="0.25">
      <c r="E83" s="917" t="s">
        <v>73</v>
      </c>
      <c r="F83" s="1113" t="s">
        <v>0</v>
      </c>
      <c r="G83" s="923"/>
      <c r="H83" s="923"/>
      <c r="I83" s="923"/>
      <c r="J83" s="964"/>
      <c r="K83" s="964"/>
      <c r="N83" s="997"/>
      <c r="Q83" s="1114"/>
      <c r="R83" s="960"/>
      <c r="T83" s="923"/>
      <c r="U83" s="923"/>
      <c r="V83" s="923"/>
      <c r="Z83" s="997" t="s">
        <v>58</v>
      </c>
      <c r="AA83" s="923"/>
      <c r="AB83" s="923"/>
      <c r="AC83" s="923"/>
      <c r="AD83" s="913" t="s">
        <v>87</v>
      </c>
      <c r="AE83" s="917">
        <v>93</v>
      </c>
      <c r="AG83" s="1017">
        <f ca="1">$B$2-1</f>
        <v>37137</v>
      </c>
      <c r="AH83" s="974">
        <f ca="1">'[1]WEST MAP '!AE83</f>
        <v>0</v>
      </c>
    </row>
    <row r="84" spans="4:43" ht="13.8" x14ac:dyDescent="0.25">
      <c r="E84" s="1115" t="s">
        <v>1</v>
      </c>
      <c r="G84" s="973"/>
      <c r="J84" s="1114"/>
      <c r="K84" s="960"/>
      <c r="M84" s="1080"/>
      <c r="N84" s="1116"/>
      <c r="P84" s="923"/>
      <c r="Q84" s="1114"/>
      <c r="R84" s="960"/>
      <c r="S84" s="923"/>
      <c r="T84" s="923"/>
      <c r="U84" s="923"/>
      <c r="V84" s="923"/>
      <c r="X84" s="923"/>
      <c r="Y84" s="923"/>
      <c r="Z84" s="917" t="s">
        <v>364</v>
      </c>
      <c r="AA84" s="913" t="s">
        <v>60</v>
      </c>
      <c r="AB84" s="917" t="s">
        <v>88</v>
      </c>
      <c r="AC84" s="927" t="s">
        <v>262</v>
      </c>
      <c r="AD84" s="973" t="s">
        <v>73</v>
      </c>
      <c r="AE84" s="1084">
        <v>165</v>
      </c>
      <c r="AG84" s="973" t="s">
        <v>165</v>
      </c>
      <c r="AH84" s="974" t="e">
        <f ca="1">'[1]WEST MAP '!AE84</f>
        <v>#DIV/0!</v>
      </c>
      <c r="AP84" s="967"/>
    </row>
    <row r="85" spans="4:43" ht="13.8" x14ac:dyDescent="0.25">
      <c r="D85" s="973"/>
      <c r="E85" s="974"/>
      <c r="G85" s="974"/>
      <c r="J85" s="1114"/>
      <c r="K85" s="960"/>
      <c r="M85" s="1080"/>
      <c r="N85" s="1116"/>
      <c r="P85" s="923"/>
      <c r="Q85" s="997"/>
      <c r="R85" s="960"/>
      <c r="S85" s="923"/>
      <c r="T85" s="923"/>
      <c r="U85" s="923"/>
      <c r="V85" s="923"/>
      <c r="X85" s="1081">
        <f ca="1">$B$2</f>
        <v>37138</v>
      </c>
      <c r="Y85" s="927"/>
      <c r="Z85" s="937">
        <f ca="1">'[1]WEST MAP '!Z79</f>
        <v>0</v>
      </c>
      <c r="AA85" s="937">
        <f ca="1">'[1]WEST MAP '!AA79</f>
        <v>0</v>
      </c>
      <c r="AB85" s="937">
        <f ca="1">Z85+AA85</f>
        <v>0</v>
      </c>
      <c r="AC85" s="1117">
        <f ca="1">'[1]WEST MAP '!AB79</f>
        <v>42521.073999999964</v>
      </c>
      <c r="AD85" s="913" t="s">
        <v>78</v>
      </c>
      <c r="AG85" s="1008">
        <f ca="1">X89</f>
        <v>36770</v>
      </c>
      <c r="AH85" s="974">
        <f ca="1">'[1]WEST MAP '!AE85</f>
        <v>158.41273333333336</v>
      </c>
      <c r="AO85" s="917"/>
      <c r="AP85" s="964"/>
      <c r="AQ85" s="964"/>
    </row>
    <row r="86" spans="4:43" ht="13.8" x14ac:dyDescent="0.25">
      <c r="D86" s="973"/>
      <c r="E86" s="974"/>
      <c r="I86" s="973"/>
      <c r="J86" s="997"/>
      <c r="K86" s="960"/>
      <c r="L86" s="923"/>
      <c r="M86" s="1114"/>
      <c r="N86" s="1116"/>
      <c r="P86" s="923"/>
      <c r="Q86" s="1008"/>
      <c r="S86" s="923"/>
      <c r="T86" s="923"/>
      <c r="U86" s="923"/>
      <c r="V86" s="923"/>
      <c r="X86" s="1081">
        <f ca="1">$B$2-1</f>
        <v>37137</v>
      </c>
      <c r="Y86" s="927"/>
      <c r="Z86" s="937">
        <f ca="1">'[1]WEST MAP '!Z80</f>
        <v>0</v>
      </c>
      <c r="AA86" s="937">
        <f ca="1">'[1]WEST MAP '!AA80</f>
        <v>0</v>
      </c>
      <c r="AB86" s="937">
        <f ca="1">Z86+AA86</f>
        <v>0</v>
      </c>
      <c r="AC86" s="1117">
        <f ca="1">'[1]WEST MAP '!AB80</f>
        <v>42521.073999999964</v>
      </c>
      <c r="AG86" s="1118" t="s">
        <v>206</v>
      </c>
      <c r="AH86" s="1119">
        <f>'[1]WEST MAP '!AE86</f>
        <v>355</v>
      </c>
      <c r="AM86" s="1080"/>
      <c r="AN86" s="960"/>
      <c r="AO86" s="917"/>
      <c r="AP86" s="917"/>
      <c r="AQ86" s="917"/>
    </row>
    <row r="87" spans="4:43" ht="13.8" x14ac:dyDescent="0.25">
      <c r="D87" s="973"/>
      <c r="E87" s="974"/>
      <c r="I87" s="960"/>
      <c r="J87" s="1008"/>
      <c r="N87" s="923"/>
      <c r="O87" s="923"/>
      <c r="P87" s="923"/>
      <c r="Q87" s="973"/>
      <c r="R87" s="960"/>
      <c r="S87" s="923"/>
      <c r="T87" s="923"/>
      <c r="U87" s="923"/>
      <c r="V87" s="923"/>
      <c r="W87" s="923"/>
      <c r="X87" s="1120">
        <f ca="1">$B$2-1</f>
        <v>37137</v>
      </c>
      <c r="Y87" s="1120"/>
      <c r="Z87" s="937">
        <f ca="1">'[1]WEST MAP '!Z81</f>
        <v>0</v>
      </c>
      <c r="AA87" s="937"/>
      <c r="AB87" s="937"/>
      <c r="AM87" s="1080"/>
      <c r="AN87" s="960"/>
      <c r="AO87" s="1114"/>
      <c r="AP87" s="629"/>
      <c r="AQ87" s="629"/>
    </row>
    <row r="88" spans="4:43" ht="13.8" x14ac:dyDescent="0.25">
      <c r="G88" s="1059"/>
      <c r="J88" s="1008"/>
      <c r="M88" s="923"/>
      <c r="N88" s="923"/>
      <c r="O88" s="923"/>
      <c r="P88" s="923"/>
      <c r="Q88" s="923"/>
      <c r="R88" s="923"/>
      <c r="S88" s="923"/>
      <c r="T88" s="923"/>
      <c r="U88" s="923"/>
      <c r="V88" s="923"/>
      <c r="W88" s="923"/>
      <c r="X88" s="927" t="s">
        <v>165</v>
      </c>
      <c r="Y88" s="927"/>
      <c r="Z88" s="937" t="e">
        <f ca="1">'[1]WEST MAP '!Z82</f>
        <v>#DIV/0!</v>
      </c>
      <c r="AA88" s="937" t="e">
        <f ca="1">'[1]WEST MAP '!AA82</f>
        <v>#DIV/0!</v>
      </c>
      <c r="AB88" s="937" t="e">
        <f ca="1">Z88+AA88</f>
        <v>#DIV/0!</v>
      </c>
      <c r="AC88" s="927"/>
      <c r="AD88" s="967" t="s">
        <v>89</v>
      </c>
      <c r="AH88" s="973"/>
      <c r="AK88" s="1080"/>
      <c r="AL88" s="960"/>
      <c r="AM88" s="1114"/>
      <c r="AN88" s="960"/>
      <c r="AO88" s="1114"/>
      <c r="AP88" s="629"/>
      <c r="AQ88" s="629"/>
    </row>
    <row r="89" spans="4:43" ht="13.8" x14ac:dyDescent="0.25">
      <c r="I89" s="973"/>
      <c r="J89" s="973"/>
      <c r="K89" s="960"/>
      <c r="M89" s="923"/>
      <c r="N89" s="923"/>
      <c r="O89" s="923"/>
      <c r="P89" s="923"/>
      <c r="Q89" s="923"/>
      <c r="R89" s="923"/>
      <c r="S89" s="923"/>
      <c r="T89" s="923"/>
      <c r="U89" s="923"/>
      <c r="V89" s="923"/>
      <c r="W89" s="923"/>
      <c r="X89" s="1100">
        <f ca="1">DATE(YEAR($B$2)-1,MONTH($B$2),1)</f>
        <v>36770</v>
      </c>
      <c r="Y89" s="1100"/>
      <c r="Z89" s="937">
        <f ca="1">'[1]WEST MAP '!Z83</f>
        <v>-57.561300000000003</v>
      </c>
      <c r="AA89" s="937">
        <f ca="1">'[1]WEST MAP '!AA83</f>
        <v>-143.58903333333333</v>
      </c>
      <c r="AB89" s="937">
        <f ca="1">Z89+AA89</f>
        <v>-201.15033333333332</v>
      </c>
      <c r="AC89" s="937">
        <f ca="1">'[1]WEST MAP '!AB83</f>
        <v>40177.089</v>
      </c>
      <c r="AG89" s="1121"/>
      <c r="AI89" s="1080">
        <f>'[1]WEST MAP '!AH75</f>
        <v>37127</v>
      </c>
      <c r="AJ89" s="1080">
        <f>'[1]WEST MAP '!AI75</f>
        <v>37126</v>
      </c>
      <c r="AK89" s="1080" t="s">
        <v>165</v>
      </c>
      <c r="AL89" s="960"/>
      <c r="AO89" s="997"/>
      <c r="AP89" s="974"/>
      <c r="AQ89" s="974"/>
    </row>
    <row r="90" spans="4:43" ht="13.8" x14ac:dyDescent="0.25">
      <c r="I90" s="974"/>
      <c r="X90" s="1100">
        <f ca="1">DATE(YEAR($B$2),MONTH($B$2)-1,1)</f>
        <v>37104</v>
      </c>
      <c r="Y90" s="1100"/>
      <c r="Z90" s="937">
        <f ca="1">'[1]WEST MAP '!Z84</f>
        <v>-62.839774193548372</v>
      </c>
      <c r="AA90" s="937">
        <f ca="1">'[1]WEST MAP '!AA84</f>
        <v>-156.0027419354839</v>
      </c>
      <c r="AB90" s="937">
        <f ca="1">Z90+AA90</f>
        <v>-218.84251612903228</v>
      </c>
      <c r="AC90" s="937">
        <f ca="1">'[1]WEST MAP '!AB84</f>
        <v>42521.073999999964</v>
      </c>
      <c r="AG90" s="1121"/>
      <c r="AH90" s="1122" t="s">
        <v>57</v>
      </c>
      <c r="AI90" s="974">
        <f>'[1]WEST MAP '!AH76</f>
        <v>52.820999999999998</v>
      </c>
      <c r="AJ90" s="974">
        <f>'[1]WEST MAP '!AI76</f>
        <v>23.16</v>
      </c>
      <c r="AK90" s="974">
        <f>'[1]WEST MAP '!AJ76</f>
        <v>52.455548387096776</v>
      </c>
      <c r="AL90" s="960"/>
      <c r="AO90" s="1008"/>
      <c r="AP90" s="917"/>
      <c r="AQ90" s="917"/>
    </row>
    <row r="91" spans="4:43" ht="13.8" x14ac:dyDescent="0.25">
      <c r="K91" s="964"/>
      <c r="L91" s="964"/>
      <c r="X91" s="1123" t="str">
        <f>'[1]WEST MAP '!Y85</f>
        <v>CAPACITY - Inj. 300</v>
      </c>
      <c r="Y91" s="1123"/>
      <c r="Z91" s="927"/>
      <c r="AA91" s="923"/>
      <c r="AC91" s="937">
        <f>'[1]WEST MAP '!AB85</f>
        <v>54581.25</v>
      </c>
      <c r="AG91" s="1121"/>
      <c r="AH91" s="1122" t="s">
        <v>59</v>
      </c>
      <c r="AI91" s="974">
        <f>'[1]WEST MAP '!AH77</f>
        <v>624.91800000000001</v>
      </c>
      <c r="AJ91" s="974">
        <f>'[1]WEST MAP '!AI77</f>
        <v>564.95399999999995</v>
      </c>
      <c r="AK91" s="974">
        <f>'[1]WEST MAP '!AJ77</f>
        <v>586.24367741935487</v>
      </c>
      <c r="AO91" s="1008"/>
      <c r="AP91" s="917"/>
      <c r="AQ91" s="917"/>
    </row>
    <row r="92" spans="4:43" ht="13.8" x14ac:dyDescent="0.25">
      <c r="K92" s="1114"/>
      <c r="L92" s="974"/>
      <c r="R92" s="964"/>
      <c r="S92" s="964"/>
      <c r="X92" s="1123" t="s">
        <v>67</v>
      </c>
      <c r="Y92" s="1123"/>
      <c r="Z92" s="923"/>
      <c r="AA92" s="923"/>
      <c r="AC92" s="923"/>
      <c r="AH92" s="1122" t="s">
        <v>61</v>
      </c>
      <c r="AI92" s="974">
        <f>'[1]WEST MAP '!AH78</f>
        <v>62.005000000000003</v>
      </c>
      <c r="AJ92" s="974">
        <f>'[1]WEST MAP '!AI78</f>
        <v>62.005000000000003</v>
      </c>
      <c r="AK92" s="974">
        <f>'[1]WEST MAP '!AJ78</f>
        <v>61.564709677419359</v>
      </c>
      <c r="AO92" s="973"/>
      <c r="AP92" s="629"/>
      <c r="AQ92" s="629"/>
    </row>
    <row r="93" spans="4:43" x14ac:dyDescent="0.25">
      <c r="K93" s="1114"/>
      <c r="L93" s="974"/>
      <c r="R93" s="1114"/>
      <c r="S93" s="974"/>
      <c r="AH93" s="1122" t="s">
        <v>62</v>
      </c>
      <c r="AI93" s="974">
        <f>'[1]WEST MAP '!AH79</f>
        <v>65.50215</v>
      </c>
      <c r="AJ93" s="974">
        <f>'[1]WEST MAP '!AI79</f>
        <v>103.75155000000001</v>
      </c>
      <c r="AK93" s="974">
        <f>'[1]WEST MAP '!AJ79</f>
        <v>137.02319166666669</v>
      </c>
    </row>
    <row r="94" spans="4:43" ht="13.8" x14ac:dyDescent="0.25">
      <c r="D94" s="913"/>
      <c r="K94" s="997"/>
      <c r="L94" s="974"/>
      <c r="R94" s="1114"/>
      <c r="S94" s="974"/>
      <c r="AH94" s="1122" t="s">
        <v>63</v>
      </c>
      <c r="AI94" s="974">
        <f>'[1]WEST MAP '!AH80</f>
        <v>263.00085000000001</v>
      </c>
      <c r="AJ94" s="974">
        <f>'[1]WEST MAP '!AI80</f>
        <v>335.77320000000003</v>
      </c>
      <c r="AK94" s="974">
        <f>'[1]WEST MAP '!AJ80</f>
        <v>318.64880833333336</v>
      </c>
      <c r="AP94" s="964"/>
      <c r="AQ94" s="964"/>
    </row>
    <row r="95" spans="4:43" ht="13.8" x14ac:dyDescent="0.25">
      <c r="D95" s="913"/>
      <c r="K95" s="1008"/>
      <c r="L95" s="974"/>
      <c r="R95" s="997"/>
      <c r="S95" s="974"/>
      <c r="AH95" s="1122" t="s">
        <v>64</v>
      </c>
      <c r="AI95" s="974">
        <f>'[1]WEST MAP '!AH81</f>
        <v>192.55845000000002</v>
      </c>
      <c r="AJ95" s="974">
        <f>'[1]WEST MAP '!AI81</f>
        <v>164.31975</v>
      </c>
      <c r="AK95" s="974">
        <f>'[1]WEST MAP '!AJ81</f>
        <v>149.79912500000003</v>
      </c>
      <c r="AL95" s="960"/>
      <c r="AP95" s="1114"/>
      <c r="AQ95" s="960"/>
    </row>
    <row r="96" spans="4:43" x14ac:dyDescent="0.25">
      <c r="D96" s="913"/>
      <c r="J96" s="973"/>
      <c r="K96" s="1008"/>
      <c r="L96" s="974"/>
      <c r="R96" s="1008"/>
      <c r="S96" s="974"/>
      <c r="AH96" s="1122" t="s">
        <v>65</v>
      </c>
      <c r="AI96" s="974">
        <f>'[1]WEST MAP '!AH82</f>
        <v>88.116</v>
      </c>
      <c r="AJ96" s="974">
        <f>'[1]WEST MAP '!AI82</f>
        <v>74.409300000000002</v>
      </c>
      <c r="AK96" s="974">
        <f>'[1]WEST MAP '!AJ82</f>
        <v>73.997758333333351</v>
      </c>
      <c r="AL96" s="960"/>
      <c r="AP96" s="1114"/>
      <c r="AQ96" s="960"/>
    </row>
    <row r="97" spans="1:43" ht="12.75" customHeight="1" x14ac:dyDescent="0.25">
      <c r="D97" s="913"/>
      <c r="J97" s="974"/>
      <c r="K97" s="973"/>
      <c r="L97" s="974"/>
      <c r="R97" s="973"/>
      <c r="S97" s="974"/>
      <c r="AH97" s="1122" t="s">
        <v>66</v>
      </c>
      <c r="AI97" s="1124">
        <f>'[1]WEST MAP '!AH83</f>
        <v>175.69020000000003</v>
      </c>
      <c r="AJ97" s="1124">
        <f>'[1]WEST MAP '!AI83</f>
        <v>274.37025</v>
      </c>
      <c r="AK97" s="1124">
        <f>'[1]WEST MAP '!AJ83</f>
        <v>258.95356666666663</v>
      </c>
      <c r="AL97" s="960"/>
      <c r="AP97" s="1114"/>
      <c r="AQ97" s="960"/>
    </row>
    <row r="98" spans="1:43" x14ac:dyDescent="0.25">
      <c r="D98" s="913"/>
      <c r="AA98" s="917"/>
      <c r="AB98" s="917"/>
      <c r="AC98" s="1125" t="s">
        <v>68</v>
      </c>
      <c r="AD98" s="917"/>
      <c r="AI98" s="1059">
        <f>SUM(AI90:AI97)</f>
        <v>1524.6116500000001</v>
      </c>
      <c r="AJ98" s="974">
        <f>SUM(AJ90:AJ97)</f>
        <v>1602.7430499999998</v>
      </c>
      <c r="AK98" s="974">
        <f>SUM(AK90:AK97)</f>
        <v>1638.6863854838712</v>
      </c>
      <c r="AP98" s="1008"/>
      <c r="AQ98" s="960"/>
    </row>
    <row r="99" spans="1:43" x14ac:dyDescent="0.25">
      <c r="D99" s="913"/>
      <c r="AA99" s="917"/>
      <c r="AB99" s="917" t="s">
        <v>69</v>
      </c>
      <c r="AC99" s="917" t="s">
        <v>70</v>
      </c>
      <c r="AD99" s="917" t="s">
        <v>71</v>
      </c>
      <c r="AP99" s="1008"/>
      <c r="AQ99" s="960"/>
    </row>
    <row r="100" spans="1:43" ht="11.25" customHeight="1" thickBot="1" x14ac:dyDescent="0.3">
      <c r="D100" s="913"/>
      <c r="E100" s="917"/>
      <c r="AA100" s="1114">
        <f>'[1]WEST MAP '!Z91</f>
        <v>37127</v>
      </c>
      <c r="AB100" s="974">
        <f>'[1]WEST MAP '!AA91</f>
        <v>2230.009</v>
      </c>
      <c r="AC100" s="974">
        <f>'[1]WEST MAP '!AB91</f>
        <v>2743.9079999999999</v>
      </c>
      <c r="AD100" s="974">
        <f>'[1]WEST MAP '!AC91</f>
        <v>513.89899999999989</v>
      </c>
      <c r="AM100" s="964"/>
      <c r="AN100" s="964"/>
    </row>
    <row r="101" spans="1:43" ht="13.8" x14ac:dyDescent="0.25">
      <c r="A101" s="1126" t="s">
        <v>72</v>
      </c>
      <c r="B101" s="923"/>
      <c r="C101" s="923"/>
      <c r="D101" s="927"/>
      <c r="F101" s="923"/>
      <c r="AA101" s="1114">
        <f>'[1]WEST MAP '!Z92</f>
        <v>37126</v>
      </c>
      <c r="AB101" s="974">
        <f>'[1]WEST MAP '!AA92</f>
        <v>2230.029</v>
      </c>
      <c r="AC101" s="974">
        <f>'[1]WEST MAP '!AB92</f>
        <v>2649.4059999999999</v>
      </c>
      <c r="AD101" s="974">
        <f>'[1]WEST MAP '!AC92</f>
        <v>419.37699999999995</v>
      </c>
      <c r="AM101" s="1114"/>
      <c r="AN101" s="960"/>
      <c r="AO101" s="960"/>
      <c r="AP101" s="964"/>
      <c r="AQ101" s="964"/>
    </row>
    <row r="102" spans="1:43" ht="13.8" x14ac:dyDescent="0.25">
      <c r="A102" s="1127"/>
      <c r="B102" s="923"/>
      <c r="C102" s="923"/>
      <c r="D102" s="927"/>
      <c r="F102" s="923"/>
      <c r="AA102" s="997" t="s">
        <v>165</v>
      </c>
      <c r="AB102" s="974">
        <f>'[1]WEST MAP '!AA93</f>
        <v>2230.7364193548387</v>
      </c>
      <c r="AC102" s="974">
        <f>'[1]WEST MAP '!AB93</f>
        <v>2718.0484516129031</v>
      </c>
      <c r="AD102" s="974">
        <f>'[1]WEST MAP '!AC93</f>
        <v>487.31203225806439</v>
      </c>
      <c r="AM102" s="1114"/>
      <c r="AN102" s="960"/>
      <c r="AP102" s="1114"/>
      <c r="AQ102" s="960"/>
    </row>
    <row r="103" spans="1:43" ht="13.8" x14ac:dyDescent="0.25">
      <c r="A103" s="1127"/>
      <c r="B103" s="1128"/>
      <c r="C103" s="923"/>
      <c r="D103" s="927"/>
      <c r="F103" s="923"/>
      <c r="AA103" s="1008">
        <f ca="1">$H$71</f>
        <v>36770</v>
      </c>
      <c r="AB103" s="974">
        <f>'[1]WEST MAP '!AA94</f>
        <v>2150.3989999999999</v>
      </c>
      <c r="AC103" s="974">
        <f>'[1]WEST MAP '!AB94</f>
        <v>2594.4940000000001</v>
      </c>
      <c r="AD103" s="974">
        <f>'[1]WEST MAP '!AC94</f>
        <v>444.09500000000025</v>
      </c>
      <c r="AM103" s="1114"/>
      <c r="AN103" s="960"/>
      <c r="AP103" s="1114"/>
      <c r="AQ103" s="960"/>
    </row>
    <row r="104" spans="1:43" ht="13.8" x14ac:dyDescent="0.25">
      <c r="A104" s="1127"/>
      <c r="B104" s="923"/>
      <c r="C104" s="923"/>
      <c r="D104" s="927"/>
      <c r="F104" s="923"/>
      <c r="AA104" s="1008"/>
      <c r="AB104" s="974"/>
      <c r="AC104" s="974"/>
      <c r="AD104" s="974"/>
      <c r="AM104" s="1086"/>
      <c r="AN104" s="960"/>
      <c r="AP104" s="997"/>
      <c r="AQ104" s="960"/>
    </row>
    <row r="105" spans="1:43" ht="13.8" x14ac:dyDescent="0.25">
      <c r="A105" s="1127"/>
      <c r="B105" s="923"/>
      <c r="C105" s="923"/>
      <c r="D105" s="927"/>
      <c r="F105" s="923"/>
      <c r="AA105" s="973" t="s">
        <v>50</v>
      </c>
      <c r="AB105" s="974">
        <f>'[1]WEST MAP '!AA96</f>
        <v>2085</v>
      </c>
      <c r="AC105" s="974">
        <f>'[1]WEST MAP '!AB96</f>
        <v>2820</v>
      </c>
      <c r="AD105" s="974">
        <f>'[1]WEST MAP '!AC96</f>
        <v>620</v>
      </c>
      <c r="AM105" s="1086"/>
      <c r="AN105" s="960"/>
      <c r="AP105" s="1008"/>
      <c r="AQ105" s="960"/>
    </row>
    <row r="106" spans="1:43" ht="13.8" x14ac:dyDescent="0.25">
      <c r="A106" s="1127"/>
      <c r="B106" s="923"/>
      <c r="C106" s="923"/>
      <c r="D106" s="927"/>
      <c r="F106" s="923"/>
      <c r="AM106" s="1008"/>
      <c r="AN106" s="960"/>
    </row>
    <row r="107" spans="1:43" ht="13.8" x14ac:dyDescent="0.25">
      <c r="A107" s="1127"/>
      <c r="B107" s="923"/>
      <c r="C107" s="923"/>
      <c r="D107" s="927"/>
      <c r="F107" s="923"/>
    </row>
    <row r="108" spans="1:43" ht="13.8" x14ac:dyDescent="0.25">
      <c r="A108" s="1127"/>
      <c r="B108" s="923"/>
      <c r="C108" s="923"/>
      <c r="D108" s="927"/>
      <c r="F108" s="923"/>
    </row>
    <row r="109" spans="1:43" ht="13.8" x14ac:dyDescent="0.25">
      <c r="A109" s="1127"/>
      <c r="B109" s="923"/>
      <c r="C109" s="923"/>
      <c r="D109" s="927"/>
      <c r="F109" s="923"/>
    </row>
    <row r="110" spans="1:43" ht="13.8" x14ac:dyDescent="0.25">
      <c r="A110" s="1127"/>
      <c r="B110" s="923"/>
      <c r="C110" s="923"/>
      <c r="D110" s="927"/>
      <c r="F110" s="923"/>
    </row>
    <row r="111" spans="1:43" ht="13.8" x14ac:dyDescent="0.25">
      <c r="A111" s="1127"/>
      <c r="B111" s="923"/>
      <c r="C111" s="923"/>
      <c r="D111" s="927"/>
      <c r="F111" s="923"/>
    </row>
    <row r="112" spans="1:43" ht="13.8" x14ac:dyDescent="0.25">
      <c r="A112" s="1127"/>
      <c r="B112" s="923"/>
      <c r="C112" s="923"/>
      <c r="D112" s="927"/>
      <c r="F112" s="923"/>
    </row>
    <row r="113" spans="1:32" ht="14.4" thickBot="1" x14ac:dyDescent="0.3">
      <c r="A113" s="1129"/>
      <c r="B113" s="923"/>
      <c r="C113" s="923"/>
      <c r="D113" s="927"/>
      <c r="F113" s="923"/>
    </row>
    <row r="116" spans="1:32" ht="13.8" x14ac:dyDescent="0.25">
      <c r="B116" s="934"/>
      <c r="C116" s="923"/>
      <c r="D116" s="913"/>
      <c r="E116" s="934"/>
      <c r="F116" s="923"/>
      <c r="G116" s="923"/>
      <c r="H116" s="934"/>
      <c r="I116" s="923"/>
      <c r="J116" s="923"/>
      <c r="K116" s="934"/>
      <c r="R116" s="924"/>
      <c r="V116" s="973"/>
      <c r="AB116" s="1130"/>
      <c r="AC116" s="964"/>
      <c r="AD116" s="964"/>
      <c r="AE116" s="917"/>
    </row>
    <row r="117" spans="1:32" ht="13.8" x14ac:dyDescent="0.25">
      <c r="C117" s="918"/>
      <c r="D117" s="918"/>
      <c r="F117" s="918"/>
      <c r="G117" s="918"/>
      <c r="I117" s="918"/>
      <c r="J117" s="918"/>
      <c r="K117" s="934"/>
      <c r="L117" s="918"/>
      <c r="M117" s="918"/>
      <c r="N117" s="979"/>
      <c r="O117" s="979"/>
      <c r="P117" s="979"/>
      <c r="T117" s="979"/>
      <c r="W117" s="979"/>
      <c r="Z117" s="979"/>
      <c r="AA117" s="979"/>
      <c r="AB117" s="917"/>
      <c r="AC117" s="1131"/>
      <c r="AD117" s="1131"/>
      <c r="AE117" s="967"/>
    </row>
    <row r="118" spans="1:32" x14ac:dyDescent="0.25">
      <c r="C118" s="974"/>
      <c r="D118" s="974"/>
      <c r="I118" s="974"/>
      <c r="J118" s="974"/>
      <c r="K118" s="803"/>
      <c r="L118" s="585"/>
      <c r="M118" s="585"/>
      <c r="O118" s="974"/>
      <c r="P118" s="974"/>
      <c r="R118" s="973"/>
      <c r="S118" s="1102"/>
      <c r="T118" s="1076"/>
      <c r="V118" s="1132"/>
      <c r="W118" s="1076"/>
      <c r="X118" s="1132"/>
      <c r="Y118" s="1132"/>
      <c r="Z118" s="917"/>
      <c r="AA118" s="917"/>
      <c r="AB118" s="967"/>
      <c r="AC118" s="974"/>
      <c r="AD118" s="974"/>
      <c r="AE118" s="960"/>
      <c r="AF118" s="1133"/>
    </row>
    <row r="119" spans="1:32" x14ac:dyDescent="0.25">
      <c r="C119" s="974"/>
      <c r="D119" s="974"/>
      <c r="F119" s="974"/>
      <c r="G119" s="585"/>
      <c r="I119" s="974"/>
      <c r="J119" s="974"/>
      <c r="K119" s="803"/>
      <c r="L119" s="585"/>
      <c r="M119" s="585"/>
      <c r="O119" s="974"/>
      <c r="P119" s="974"/>
      <c r="R119" s="973"/>
      <c r="S119" s="1102"/>
      <c r="T119" s="1076"/>
      <c r="V119" s="1132"/>
      <c r="W119" s="1076"/>
      <c r="X119" s="1132"/>
      <c r="Y119" s="1132"/>
      <c r="AB119" s="967"/>
      <c r="AC119" s="974"/>
      <c r="AD119" s="585"/>
      <c r="AE119" s="960"/>
      <c r="AF119" s="1133"/>
    </row>
    <row r="120" spans="1:32" ht="13.8" x14ac:dyDescent="0.25">
      <c r="C120" s="974"/>
      <c r="D120" s="974"/>
      <c r="F120" s="974"/>
      <c r="G120" s="585"/>
      <c r="H120" s="923"/>
      <c r="I120" s="974"/>
      <c r="J120" s="974"/>
      <c r="K120" s="803"/>
      <c r="L120" s="585"/>
      <c r="M120" s="585"/>
      <c r="O120" s="974"/>
      <c r="P120" s="974"/>
      <c r="R120" s="973"/>
      <c r="S120" s="1102"/>
      <c r="T120" s="1076"/>
      <c r="V120" s="1132"/>
      <c r="W120" s="1076"/>
      <c r="X120" s="1132"/>
      <c r="Y120" s="1132"/>
      <c r="AB120" s="967"/>
      <c r="AC120" s="974"/>
      <c r="AD120" s="585"/>
      <c r="AE120" s="960"/>
      <c r="AF120" s="1133"/>
    </row>
    <row r="121" spans="1:32" ht="13.8" x14ac:dyDescent="0.25">
      <c r="C121" s="974"/>
      <c r="D121" s="974"/>
      <c r="F121" s="974"/>
      <c r="G121" s="585"/>
      <c r="H121" s="923"/>
      <c r="I121" s="974"/>
      <c r="J121" s="974"/>
      <c r="K121" s="803"/>
      <c r="L121" s="585"/>
      <c r="M121" s="585"/>
      <c r="O121" s="974"/>
      <c r="P121" s="974"/>
      <c r="R121" s="973"/>
      <c r="S121" s="1102"/>
      <c r="T121" s="1076"/>
      <c r="V121" s="1132"/>
      <c r="W121" s="1076"/>
      <c r="X121" s="1132"/>
      <c r="Y121" s="1132"/>
      <c r="AB121" s="967"/>
      <c r="AC121" s="974"/>
      <c r="AD121" s="585"/>
      <c r="AE121" s="960"/>
      <c r="AF121" s="1133"/>
    </row>
    <row r="122" spans="1:32" ht="13.8" x14ac:dyDescent="0.25">
      <c r="C122" s="974"/>
      <c r="D122" s="974"/>
      <c r="F122" s="974"/>
      <c r="G122" s="585"/>
      <c r="H122" s="923"/>
      <c r="I122" s="1134"/>
      <c r="J122" s="1134"/>
      <c r="K122" s="803"/>
      <c r="L122" s="1135"/>
      <c r="M122" s="1135"/>
      <c r="O122" s="974"/>
      <c r="P122" s="974"/>
      <c r="R122" s="973"/>
      <c r="S122" s="1102"/>
      <c r="T122" s="1076"/>
      <c r="V122" s="1132"/>
      <c r="W122" s="1076"/>
      <c r="X122" s="1132"/>
      <c r="Y122" s="1132"/>
      <c r="AB122" s="967"/>
      <c r="AC122" s="974"/>
      <c r="AD122" s="585"/>
      <c r="AE122" s="960"/>
      <c r="AF122" s="1133"/>
    </row>
    <row r="123" spans="1:32" ht="13.8" x14ac:dyDescent="0.25">
      <c r="C123" s="974"/>
      <c r="D123" s="974"/>
      <c r="F123" s="974"/>
      <c r="G123" s="585"/>
      <c r="H123" s="923"/>
      <c r="I123" s="937"/>
      <c r="J123" s="937"/>
      <c r="L123" s="974"/>
      <c r="M123" s="974"/>
      <c r="O123" s="974"/>
      <c r="P123" s="974"/>
      <c r="AB123" s="967"/>
      <c r="AC123" s="974"/>
      <c r="AD123" s="585"/>
      <c r="AE123" s="960"/>
      <c r="AF123" s="1133"/>
    </row>
    <row r="124" spans="1:32" ht="13.8" x14ac:dyDescent="0.25">
      <c r="C124" s="1124"/>
      <c r="D124" s="1124"/>
      <c r="F124" s="974"/>
      <c r="G124" s="585"/>
      <c r="H124" s="955"/>
      <c r="O124" s="974"/>
      <c r="P124" s="974"/>
      <c r="R124" s="1136"/>
      <c r="T124" s="803"/>
      <c r="U124" s="803"/>
      <c r="V124" s="803"/>
      <c r="W124" s="803"/>
      <c r="AB124" s="967"/>
      <c r="AC124" s="974"/>
      <c r="AD124" s="585"/>
      <c r="AE124" s="960"/>
      <c r="AF124" s="1133"/>
    </row>
    <row r="125" spans="1:32" ht="13.8" x14ac:dyDescent="0.25">
      <c r="C125" s="1124"/>
      <c r="D125" s="1124"/>
      <c r="F125" s="974"/>
      <c r="G125" s="585"/>
      <c r="H125" s="955"/>
      <c r="O125" s="974"/>
      <c r="P125" s="974"/>
      <c r="R125" s="1136"/>
      <c r="T125" s="803"/>
      <c r="U125" s="803"/>
      <c r="V125" s="803"/>
      <c r="W125" s="803"/>
      <c r="AB125" s="967"/>
      <c r="AC125" s="974"/>
      <c r="AD125" s="585"/>
      <c r="AE125" s="960"/>
      <c r="AF125" s="1133"/>
    </row>
    <row r="126" spans="1:32" x14ac:dyDescent="0.25">
      <c r="C126" s="974"/>
      <c r="D126" s="974"/>
      <c r="F126" s="1124"/>
      <c r="G126" s="1135"/>
      <c r="O126" s="974"/>
      <c r="P126" s="974"/>
      <c r="R126" s="1136"/>
      <c r="T126" s="803"/>
      <c r="U126" s="803"/>
      <c r="V126" s="803"/>
      <c r="W126" s="803"/>
      <c r="AB126" s="967"/>
      <c r="AC126" s="974"/>
      <c r="AD126" s="585"/>
      <c r="AE126" s="960"/>
      <c r="AF126" s="1133"/>
    </row>
    <row r="127" spans="1:32" x14ac:dyDescent="0.25">
      <c r="D127" s="913"/>
      <c r="F127" s="974"/>
      <c r="G127" s="974"/>
      <c r="P127" s="917"/>
      <c r="R127" s="1136"/>
      <c r="T127" s="803"/>
      <c r="U127" s="803"/>
      <c r="V127" s="803"/>
      <c r="W127" s="803"/>
      <c r="AB127" s="967"/>
      <c r="AC127" s="974"/>
      <c r="AD127" s="585"/>
      <c r="AE127" s="960"/>
      <c r="AF127" s="1133"/>
    </row>
    <row r="128" spans="1:32" x14ac:dyDescent="0.25">
      <c r="B128" s="1008"/>
      <c r="C128" s="585"/>
      <c r="D128" s="913"/>
      <c r="E128" s="917"/>
      <c r="F128" s="918"/>
      <c r="G128" s="918"/>
      <c r="O128" s="1136"/>
      <c r="P128" s="803"/>
      <c r="AB128" s="967"/>
      <c r="AC128" s="974"/>
      <c r="AD128" s="585"/>
      <c r="AE128" s="960"/>
      <c r="AF128" s="1133"/>
    </row>
    <row r="129" spans="4:32" x14ac:dyDescent="0.25">
      <c r="D129" s="913"/>
      <c r="F129" s="974"/>
      <c r="G129" s="974"/>
      <c r="AB129" s="967"/>
      <c r="AC129" s="974"/>
      <c r="AD129" s="585"/>
      <c r="AE129" s="960"/>
      <c r="AF129" s="1133"/>
    </row>
    <row r="130" spans="4:32" x14ac:dyDescent="0.25">
      <c r="D130" s="913"/>
      <c r="E130" s="917"/>
      <c r="T130" s="1008"/>
      <c r="W130" s="1008"/>
      <c r="AB130" s="967"/>
      <c r="AC130" s="974"/>
      <c r="AD130" s="585"/>
      <c r="AE130" s="960"/>
      <c r="AF130" s="1133"/>
    </row>
    <row r="131" spans="4:32" x14ac:dyDescent="0.25">
      <c r="T131" s="1008"/>
    </row>
  </sheetData>
  <phoneticPr fontId="26" type="noConversion"/>
  <pageMargins left="0.3" right="0.35" top="0.89" bottom="0.65" header="0.5" footer="0.5"/>
  <pageSetup scale="30" orientation="landscape" r:id="rId1"/>
  <headerFooter alignWithMargins="0"/>
  <colBreaks count="1" manualBreakCount="1">
    <brk id="3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pageSetUpPr fitToPage="1"/>
  </sheetPr>
  <dimension ref="A1:AG129"/>
  <sheetViews>
    <sheetView view="pageBreakPreview" zoomScale="80" zoomScaleNormal="95" zoomScaleSheetLayoutView="80" workbookViewId="0">
      <selection activeCell="J23" sqref="I23:J23"/>
    </sheetView>
  </sheetViews>
  <sheetFormatPr defaultRowHeight="13.2" x14ac:dyDescent="0.25"/>
  <cols>
    <col min="1" max="1" width="10.44140625" bestFit="1" customWidth="1"/>
    <col min="2" max="2" width="9.33203125" customWidth="1"/>
    <col min="3" max="3" width="9.88671875" customWidth="1"/>
    <col min="4" max="4" width="7.5546875" customWidth="1"/>
    <col min="5" max="5" width="9.33203125" bestFit="1" customWidth="1"/>
    <col min="6" max="6" width="9.33203125" customWidth="1"/>
    <col min="7" max="7" width="9.88671875" customWidth="1"/>
    <col min="8" max="8" width="8.6640625" customWidth="1"/>
    <col min="9" max="9" width="7.88671875" customWidth="1"/>
    <col min="10" max="10" width="7.5546875" customWidth="1"/>
    <col min="11" max="11" width="9" customWidth="1"/>
    <col min="12" max="12" width="8.109375" customWidth="1"/>
    <col min="13" max="13" width="10.44140625" customWidth="1"/>
    <col min="14" max="14" width="10.6640625" customWidth="1"/>
    <col min="15" max="15" width="9.33203125" bestFit="1" customWidth="1"/>
    <col min="16" max="16" width="8.6640625" bestFit="1" customWidth="1"/>
    <col min="17" max="17" width="11.44140625" customWidth="1"/>
    <col min="18" max="27" width="9.33203125" bestFit="1" customWidth="1"/>
    <col min="28" max="28" width="10.88671875" bestFit="1" customWidth="1"/>
    <col min="29" max="29" width="9.6640625" customWidth="1"/>
    <col min="30" max="30" width="9.33203125" bestFit="1" customWidth="1"/>
  </cols>
  <sheetData>
    <row r="1" spans="1:30" ht="21" x14ac:dyDescent="0.4">
      <c r="A1" s="652" t="s">
        <v>263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4"/>
    </row>
    <row r="2" spans="1:30" ht="15.6" x14ac:dyDescent="0.3">
      <c r="A2" s="655">
        <f ca="1">TODAY()</f>
        <v>37138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6"/>
      <c r="S2" s="656"/>
      <c r="T2" s="656"/>
      <c r="U2" s="656"/>
      <c r="V2" s="656"/>
      <c r="W2" s="656"/>
      <c r="X2" s="656"/>
      <c r="Y2" s="656"/>
      <c r="Z2" s="656"/>
      <c r="AA2" s="656"/>
      <c r="AB2" s="656"/>
      <c r="AC2" s="656"/>
      <c r="AD2" s="657"/>
    </row>
    <row r="3" spans="1:30" ht="12.75" customHeight="1" x14ac:dyDescent="0.25">
      <c r="A3" s="658"/>
      <c r="B3" s="622"/>
      <c r="M3" s="659"/>
      <c r="N3" s="659"/>
      <c r="O3" s="659"/>
      <c r="P3" s="659"/>
      <c r="Q3" s="660"/>
      <c r="R3" s="660"/>
      <c r="S3" s="660"/>
      <c r="T3" s="660"/>
      <c r="U3" s="660"/>
      <c r="V3" s="660"/>
      <c r="W3" s="660"/>
      <c r="X3" s="660"/>
      <c r="Y3" s="660"/>
      <c r="Z3" s="660"/>
      <c r="AA3" s="660"/>
      <c r="AB3" s="660"/>
      <c r="AC3" s="660"/>
      <c r="AD3" s="660"/>
    </row>
    <row r="4" spans="1:30" ht="11.25" customHeight="1" x14ac:dyDescent="0.25">
      <c r="A4" s="661"/>
      <c r="B4" s="661"/>
      <c r="C4" s="662"/>
      <c r="D4" s="663" t="s">
        <v>368</v>
      </c>
      <c r="E4" s="664" t="s">
        <v>97</v>
      </c>
      <c r="F4" s="664"/>
      <c r="G4" s="664"/>
      <c r="H4" s="664"/>
      <c r="I4" s="665"/>
      <c r="J4" s="666" t="s">
        <v>98</v>
      </c>
      <c r="K4" s="665"/>
      <c r="L4" s="667" t="s">
        <v>260</v>
      </c>
      <c r="M4" s="668"/>
      <c r="N4" s="669" t="s">
        <v>369</v>
      </c>
      <c r="O4" s="669" t="s">
        <v>370</v>
      </c>
      <c r="P4" s="669" t="s">
        <v>371</v>
      </c>
      <c r="Q4" s="669" t="s">
        <v>372</v>
      </c>
      <c r="R4" s="669" t="s">
        <v>373</v>
      </c>
      <c r="S4" s="669" t="s">
        <v>279</v>
      </c>
      <c r="T4" s="669" t="s">
        <v>374</v>
      </c>
      <c r="U4" s="669" t="s">
        <v>280</v>
      </c>
      <c r="V4" s="669" t="s">
        <v>281</v>
      </c>
      <c r="W4" s="669" t="s">
        <v>104</v>
      </c>
      <c r="X4" s="669" t="s">
        <v>100</v>
      </c>
      <c r="Y4" s="669" t="s">
        <v>117</v>
      </c>
      <c r="Z4" s="669" t="s">
        <v>122</v>
      </c>
      <c r="AA4" s="669" t="s">
        <v>107</v>
      </c>
      <c r="AB4" s="669" t="s">
        <v>375</v>
      </c>
      <c r="AC4" s="670" t="s">
        <v>283</v>
      </c>
      <c r="AD4" s="671" t="s">
        <v>208</v>
      </c>
    </row>
    <row r="5" spans="1:30" ht="11.25" customHeight="1" x14ac:dyDescent="0.25">
      <c r="A5" s="661"/>
      <c r="B5" s="661"/>
      <c r="C5" s="672"/>
      <c r="D5" s="673">
        <f t="shared" ref="D5:I5" ca="1" si="0">D6</f>
        <v>37137</v>
      </c>
      <c r="E5" s="674">
        <f t="shared" ca="1" si="0"/>
        <v>37136</v>
      </c>
      <c r="F5" s="674">
        <f t="shared" ca="1" si="0"/>
        <v>37135</v>
      </c>
      <c r="G5" s="674">
        <f t="shared" ca="1" si="0"/>
        <v>37134</v>
      </c>
      <c r="H5" s="674">
        <f t="shared" ca="1" si="0"/>
        <v>37133</v>
      </c>
      <c r="I5" s="675">
        <f t="shared" ca="1" si="0"/>
        <v>37132</v>
      </c>
      <c r="J5" s="676" t="s">
        <v>376</v>
      </c>
      <c r="K5" s="675" t="s">
        <v>114</v>
      </c>
      <c r="L5" s="674"/>
      <c r="M5" s="677">
        <f>[1]BCForecast!A8</f>
        <v>36251</v>
      </c>
      <c r="N5" s="678">
        <f>[1]BCForecast!B8</f>
        <v>961.6</v>
      </c>
      <c r="O5" s="678">
        <f>[1]BCForecast!C8</f>
        <v>0</v>
      </c>
      <c r="P5" s="678">
        <f>[1]BCForecast!D8</f>
        <v>961.6</v>
      </c>
      <c r="Q5" s="678">
        <f>[1]BCForecast!E8</f>
        <v>423.13333333333333</v>
      </c>
      <c r="R5" s="678">
        <f>[1]BCForecast!F8</f>
        <v>132.46666666666667</v>
      </c>
      <c r="S5" s="678">
        <f>[1]BCForecast!G8</f>
        <v>103.6</v>
      </c>
      <c r="T5" s="678">
        <f>[1]BCForecast!H8</f>
        <v>14.966666666666667</v>
      </c>
      <c r="U5" s="678">
        <f>[1]BCForecast!I8</f>
        <v>45.3</v>
      </c>
      <c r="V5" s="678">
        <f>[1]BCForecast!J8</f>
        <v>1666.1</v>
      </c>
      <c r="W5" s="678">
        <f>[1]BCForecast!K8</f>
        <v>27.8</v>
      </c>
      <c r="X5" s="678">
        <f>[1]BCForecast!L8</f>
        <v>0</v>
      </c>
      <c r="Y5" s="678">
        <f>[1]BCForecast!M8</f>
        <v>-101.86666666666666</v>
      </c>
      <c r="Z5" s="679">
        <f>[1]BCForecast!N8</f>
        <v>1708.8666666666666</v>
      </c>
      <c r="AA5" s="678">
        <f>[1]BCForecast!O8</f>
        <v>1886.5</v>
      </c>
      <c r="AB5" s="679">
        <f>[1]BCForecast!P8</f>
        <v>177.63333333333344</v>
      </c>
      <c r="AC5" s="680">
        <f>[1]BCForecast!Q8</f>
        <v>4875.0999996900064</v>
      </c>
      <c r="AD5" s="681">
        <f>[1]BCForecast!R8</f>
        <v>0.10156458332687514</v>
      </c>
    </row>
    <row r="6" spans="1:30" ht="11.25" customHeight="1" x14ac:dyDescent="0.25">
      <c r="A6" s="661"/>
      <c r="B6" s="661"/>
      <c r="C6" s="682" t="s">
        <v>377</v>
      </c>
      <c r="D6" s="683">
        <f ca="1">TODAY()-1</f>
        <v>37137</v>
      </c>
      <c r="E6" s="684">
        <f ca="1">D6-1</f>
        <v>37136</v>
      </c>
      <c r="F6" s="684">
        <f ca="1">E6-1</f>
        <v>37135</v>
      </c>
      <c r="G6" s="684">
        <f ca="1">F6-1</f>
        <v>37134</v>
      </c>
      <c r="H6" s="684">
        <f ca="1">G6-1</f>
        <v>37133</v>
      </c>
      <c r="I6" s="685">
        <f ca="1">H6-1</f>
        <v>37132</v>
      </c>
      <c r="J6" s="686" t="s">
        <v>378</v>
      </c>
      <c r="K6" s="687">
        <f ca="1">DATE(YEAR(D6)-1,MONTH(D6),1)</f>
        <v>36770</v>
      </c>
      <c r="L6" s="688"/>
      <c r="M6" s="677">
        <f>[1]BCForecast!A9</f>
        <v>36281</v>
      </c>
      <c r="N6" s="678">
        <f>[1]BCForecast!B9</f>
        <v>968.90322580645159</v>
      </c>
      <c r="O6" s="678">
        <f>[1]BCForecast!C9</f>
        <v>0</v>
      </c>
      <c r="P6" s="678">
        <f>[1]BCForecast!D9</f>
        <v>968.90322580645159</v>
      </c>
      <c r="Q6" s="678">
        <f>[1]BCForecast!E9</f>
        <v>401.83870967741933</v>
      </c>
      <c r="R6" s="678">
        <f>[1]BCForecast!F9</f>
        <v>115.64516129032258</v>
      </c>
      <c r="S6" s="678">
        <f>[1]BCForecast!G9</f>
        <v>82.645161290322577</v>
      </c>
      <c r="T6" s="678">
        <f>[1]BCForecast!H9</f>
        <v>15.838709677419354</v>
      </c>
      <c r="U6" s="678">
        <f>[1]BCForecast!I9</f>
        <v>44.677419354838712</v>
      </c>
      <c r="V6" s="678">
        <f>[1]BCForecast!J9</f>
        <v>1613.7096774193551</v>
      </c>
      <c r="W6" s="678">
        <f>[1]BCForecast!K9</f>
        <v>24</v>
      </c>
      <c r="X6" s="678">
        <f>[1]BCForecast!L9</f>
        <v>0</v>
      </c>
      <c r="Y6" s="678">
        <f>[1]BCForecast!M9</f>
        <v>102.74193548387096</v>
      </c>
      <c r="Z6" s="679">
        <f>[1]BCForecast!N9</f>
        <v>1653.5483870967741</v>
      </c>
      <c r="AA6" s="678">
        <f>[1]BCForecast!O9</f>
        <v>1880.8709677419354</v>
      </c>
      <c r="AB6" s="679">
        <f>[1]BCForecast!P9</f>
        <v>128.83870967741936</v>
      </c>
      <c r="AC6" s="680">
        <f>[1]BCForecast!Q9</f>
        <v>8739.0999996900064</v>
      </c>
      <c r="AD6" s="681">
        <f>[1]BCForecast!R9</f>
        <v>0.18206458332687514</v>
      </c>
    </row>
    <row r="7" spans="1:30" ht="11.25" customHeight="1" x14ac:dyDescent="0.25">
      <c r="A7" s="661" t="s">
        <v>264</v>
      </c>
      <c r="B7" s="661"/>
      <c r="C7" s="689">
        <f ca="1">D7-E7</f>
        <v>-439</v>
      </c>
      <c r="D7" s="663">
        <f ca="1">VLOOKUP(D$6,'[1]WEI Daily_Estimates'!$A$4:$H$2000,2)</f>
        <v>0</v>
      </c>
      <c r="E7" s="690">
        <f ca="1">VLOOKUP(E$6,'[1]WEI Daily_Actuals'!$B$4:$AM$3999,3)</f>
        <v>439</v>
      </c>
      <c r="F7" s="690">
        <f ca="1">VLOOKUP(F$6,'[1]WEI Daily_Actuals'!$B$4:$AM$3999,3)</f>
        <v>423</v>
      </c>
      <c r="G7" s="690">
        <f ca="1">VLOOKUP(G$6,'[1]WEI Daily_Actuals'!$B$4:$AM$3999,3)</f>
        <v>517</v>
      </c>
      <c r="H7" s="690">
        <f ca="1">VLOOKUP(H$6,'[1]WEI Daily_Actuals'!$B$4:$AM$3999,3)</f>
        <v>537</v>
      </c>
      <c r="I7" s="690">
        <f ca="1">VLOOKUP(I$6,'[1]WEI Daily_Actuals'!$B$4:$AM$3999,3)</f>
        <v>562</v>
      </c>
      <c r="J7" s="691">
        <f ca="1">SUMPRODUCT('[1]WEI Daily_Actuals'!$C$2889:$C$4474,'[1]WEI Daily_Actuals'!$D$2889:$D$4474)/SUM('[1]WEI Daily_Actuals'!$C$2889:$C$4474)</f>
        <v>431</v>
      </c>
      <c r="K7" s="692">
        <f ca="1">SUMPRODUCT('[1]WEI Daily_Actuals'!$D$2248:$D$3660,'[1]WEI Daily_Actuals'!$AR$2248:$AR$3660)/SUM('[1]WEI Daily_Actuals'!$AR$2248:$AR$4197)</f>
        <v>467.26666666666665</v>
      </c>
      <c r="L7" s="693"/>
      <c r="M7" s="677">
        <f>[1]BCForecast!A10</f>
        <v>36312</v>
      </c>
      <c r="N7" s="678">
        <f>[1]BCForecast!B10</f>
        <v>852.23333333333335</v>
      </c>
      <c r="O7" s="678">
        <f>[1]BCForecast!C10</f>
        <v>0</v>
      </c>
      <c r="P7" s="678">
        <f>[1]BCForecast!D10</f>
        <v>852.23333333333335</v>
      </c>
      <c r="Q7" s="678">
        <f>[1]BCForecast!E10</f>
        <v>295.10000000000002</v>
      </c>
      <c r="R7" s="678">
        <f>[1]BCForecast!F10</f>
        <v>87.666666666666671</v>
      </c>
      <c r="S7" s="678">
        <f>[1]BCForecast!G10</f>
        <v>93.833333333333329</v>
      </c>
      <c r="T7" s="678">
        <f>[1]BCForecast!H10</f>
        <v>16.133333333333333</v>
      </c>
      <c r="U7" s="678">
        <f>[1]BCForecast!I10</f>
        <v>29.2</v>
      </c>
      <c r="V7" s="678">
        <f>[1]BCForecast!J10</f>
        <v>1358.0333333333335</v>
      </c>
      <c r="W7" s="678">
        <f>[1]BCForecast!K10</f>
        <v>20</v>
      </c>
      <c r="X7" s="678">
        <f>[1]BCForecast!L10</f>
        <v>0</v>
      </c>
      <c r="Y7" s="678">
        <f>[1]BCForecast!M10</f>
        <v>81.966666666666669</v>
      </c>
      <c r="Z7" s="679">
        <f>[1]BCForecast!N10</f>
        <v>1394.1666666666667</v>
      </c>
      <c r="AA7" s="678">
        <f>[1]BCForecast!O10</f>
        <v>1745.1</v>
      </c>
      <c r="AB7" s="679">
        <f>[1]BCForecast!P10</f>
        <v>263.06666666666666</v>
      </c>
      <c r="AC7" s="680">
        <f>[1]BCForecast!Q10</f>
        <v>16710.099999690006</v>
      </c>
      <c r="AD7" s="681">
        <f>[1]BCForecast!R10</f>
        <v>0.34812708332687514</v>
      </c>
    </row>
    <row r="8" spans="1:30" ht="11.25" customHeight="1" x14ac:dyDescent="0.25">
      <c r="A8" s="661" t="s">
        <v>265</v>
      </c>
      <c r="B8" s="661"/>
      <c r="C8" s="689">
        <f ca="1">D8-E8</f>
        <v>-706</v>
      </c>
      <c r="D8" s="672">
        <f ca="1">VLOOKUP(D$6,'[1]WEI Daily_Estimates'!$A$4:$H$2000,4)</f>
        <v>0</v>
      </c>
      <c r="E8" s="694">
        <f ca="1">VLOOKUP(E$6,'[1]WEI Daily_Actuals'!$B$4:$AM$3999,4)</f>
        <v>706</v>
      </c>
      <c r="F8" s="694">
        <f ca="1">VLOOKUP(F$6,'[1]WEI Daily_Actuals'!$B$4:$AM$3999,4)</f>
        <v>626</v>
      </c>
      <c r="G8" s="694">
        <f ca="1">VLOOKUP(G$6,'[1]WEI Daily_Actuals'!$B$4:$AM$3999,4)</f>
        <v>713</v>
      </c>
      <c r="H8" s="694">
        <f ca="1">VLOOKUP(H$6,'[1]WEI Daily_Actuals'!$B$4:$AM$3999,4)</f>
        <v>696</v>
      </c>
      <c r="I8" s="694">
        <f ca="1">VLOOKUP(I$6,'[1]WEI Daily_Actuals'!$B$4:$AM$3999,4)</f>
        <v>707</v>
      </c>
      <c r="J8" s="695">
        <f ca="1">SUMPRODUCT('[1]WEI Daily_Actuals'!$C$2889:$C$4474,'[1]WEI Daily_Actuals'!$E$2889:$E$4474)/SUM('[1]WEI Daily_Actuals'!$C$2889:$C$4474)</f>
        <v>666</v>
      </c>
      <c r="K8" s="696">
        <f ca="1">SUMPRODUCT('[1]WEI Daily_Actuals'!$E$2248:$E$3660,'[1]WEI Daily_Actuals'!$AR$2248:$AR$3660)/SUM('[1]WEI Daily_Actuals'!$AR$2248:$AR$4197)</f>
        <v>623.29999999999995</v>
      </c>
      <c r="L8" s="697"/>
      <c r="M8" s="677">
        <f>[1]BCForecast!A11</f>
        <v>36342</v>
      </c>
      <c r="N8" s="678">
        <f>[1]BCForecast!B11</f>
        <v>901.29032258064512</v>
      </c>
      <c r="O8" s="678">
        <f>[1]BCForecast!C11</f>
        <v>0</v>
      </c>
      <c r="P8" s="678">
        <f>[1]BCForecast!D11</f>
        <v>901.29032258064512</v>
      </c>
      <c r="Q8" s="678">
        <f>[1]BCForecast!E11</f>
        <v>266.90322580645159</v>
      </c>
      <c r="R8" s="678">
        <f>[1]BCForecast!F11</f>
        <v>81.806451612903231</v>
      </c>
      <c r="S8" s="678">
        <f>[1]BCForecast!G11</f>
        <v>89.451612903225808</v>
      </c>
      <c r="T8" s="678">
        <f>[1]BCForecast!H11</f>
        <v>16.419354838709676</v>
      </c>
      <c r="U8" s="678">
        <f>[1]BCForecast!I11</f>
        <v>32.29032258064516</v>
      </c>
      <c r="V8" s="678">
        <f>[1]BCForecast!J11</f>
        <v>1371.7419354838707</v>
      </c>
      <c r="W8" s="678">
        <f>[1]BCForecast!K11</f>
        <v>20</v>
      </c>
      <c r="X8" s="678">
        <f>[1]BCForecast!L11</f>
        <v>0</v>
      </c>
      <c r="Y8" s="678">
        <f>[1]BCForecast!M11</f>
        <v>80.709677419354833</v>
      </c>
      <c r="Z8" s="679">
        <f>[1]BCForecast!N11</f>
        <v>1408.1612903225807</v>
      </c>
      <c r="AA8" s="678">
        <f>[1]BCForecast!O11</f>
        <v>1818.3548387096773</v>
      </c>
      <c r="AB8" s="679">
        <f>[1]BCForecast!P11</f>
        <v>313</v>
      </c>
      <c r="AC8" s="680">
        <f>[1]BCForecast!Q11</f>
        <v>26342.099999690006</v>
      </c>
      <c r="AD8" s="681">
        <f>[1]BCForecast!R11</f>
        <v>0.5487937499935418</v>
      </c>
    </row>
    <row r="9" spans="1:30" ht="11.25" customHeight="1" x14ac:dyDescent="0.25">
      <c r="A9" s="661" t="s">
        <v>266</v>
      </c>
      <c r="B9" s="661"/>
      <c r="C9" s="689">
        <f ca="1">D9-E9</f>
        <v>-280</v>
      </c>
      <c r="D9" s="672">
        <f ca="1">VLOOKUP(D$6,'[1]WEI Daily_Estimates'!$A$4:$H$2000,5)</f>
        <v>0</v>
      </c>
      <c r="E9" s="694">
        <f ca="1">VLOOKUP(E$6,'[1]WEI Daily_Actuals'!$B$4:$AM$3999,8)</f>
        <v>280</v>
      </c>
      <c r="F9" s="694">
        <f ca="1">VLOOKUP(F$6,'[1]WEI Daily_Actuals'!$B$4:$AM$3999,8)</f>
        <v>277</v>
      </c>
      <c r="G9" s="694">
        <f ca="1">VLOOKUP(G$6,'[1]WEI Daily_Actuals'!$B$4:$AM$3999,8)</f>
        <v>262</v>
      </c>
      <c r="H9" s="694">
        <f ca="1">VLOOKUP(H$6,'[1]WEI Daily_Actuals'!$B$4:$AM$3999,8)</f>
        <v>267</v>
      </c>
      <c r="I9" s="694">
        <f ca="1">VLOOKUP(I$6,'[1]WEI Daily_Actuals'!$B$4:$AM$3999,8)</f>
        <v>275</v>
      </c>
      <c r="J9" s="695">
        <f ca="1">SUMPRODUCT('[1]WEI Daily_Actuals'!$C$2889:$C$4474,'[1]WEI Daily_Actuals'!$I$2889:$I$4474)/SUM('[1]WEI Daily_Actuals'!$C$2889:$C$4474)</f>
        <v>278.5</v>
      </c>
      <c r="K9" s="696">
        <f ca="1">SUMPRODUCT('[1]WEI Daily_Actuals'!$I$2248:$I$3660,'[1]WEI Daily_Actuals'!$AR$2248:$AR$3660)/SUM('[1]WEI Daily_Actuals'!$AR$2248:$AR$4197)</f>
        <v>186.46666666666667</v>
      </c>
      <c r="L9" s="697"/>
      <c r="M9" s="677">
        <f>[1]BCForecast!A12</f>
        <v>36373</v>
      </c>
      <c r="N9" s="678">
        <f>[1]BCForecast!B12</f>
        <v>877.83870967741939</v>
      </c>
      <c r="O9" s="678">
        <f>[1]BCForecast!C12</f>
        <v>20.527290322580647</v>
      </c>
      <c r="P9" s="678">
        <f>[1]BCForecast!D12</f>
        <v>857.31141935483879</v>
      </c>
      <c r="Q9" s="678">
        <f>[1]BCForecast!E12</f>
        <v>240.35483870967741</v>
      </c>
      <c r="R9" s="678">
        <f>[1]BCForecast!F12</f>
        <v>80.903225806451616</v>
      </c>
      <c r="S9" s="678">
        <f>[1]BCForecast!G12</f>
        <v>71.548387096774192</v>
      </c>
      <c r="T9" s="678">
        <f>[1]BCForecast!H12</f>
        <v>9.064516129032258</v>
      </c>
      <c r="U9" s="678">
        <f>[1]BCForecast!I12</f>
        <v>28.64516129032258</v>
      </c>
      <c r="V9" s="678">
        <f>[1]BCForecast!J12</f>
        <v>1299.2903225806454</v>
      </c>
      <c r="W9" s="678">
        <f>[1]BCForecast!K12</f>
        <v>25</v>
      </c>
      <c r="X9" s="678">
        <f>[1]BCForecast!L12</f>
        <v>0</v>
      </c>
      <c r="Y9" s="678">
        <f>[1]BCForecast!M12</f>
        <v>88.58064516129032</v>
      </c>
      <c r="Z9" s="679">
        <f>[1]BCForecast!N12</f>
        <v>1333.3548387096773</v>
      </c>
      <c r="AA9" s="678">
        <f>[1]BCForecast!O12</f>
        <v>1668.6129032258063</v>
      </c>
      <c r="AB9" s="679">
        <f>[1]BCForecast!P12</f>
        <v>231.80645161290323</v>
      </c>
      <c r="AC9" s="680">
        <f>[1]BCForecast!Q12</f>
        <v>33568.099999690006</v>
      </c>
      <c r="AD9" s="681">
        <f>[1]BCForecast!R12</f>
        <v>0.69933541666020849</v>
      </c>
    </row>
    <row r="10" spans="1:30" ht="11.25" customHeight="1" x14ac:dyDescent="0.25">
      <c r="A10" s="661" t="s">
        <v>267</v>
      </c>
      <c r="B10" s="661"/>
      <c r="C10" s="580"/>
      <c r="D10" s="698"/>
      <c r="E10" s="694">
        <f ca="1">VLOOKUP(E$6,'[1]WEI Daily_Actuals'!$B$4:$AM$3999,6)</f>
        <v>21</v>
      </c>
      <c r="F10" s="694">
        <f ca="1">VLOOKUP(F$6,'[1]WEI Daily_Actuals'!$B$4:$AM$3999,6)</f>
        <v>20</v>
      </c>
      <c r="G10" s="694">
        <f ca="1">VLOOKUP(G$6,'[1]WEI Daily_Actuals'!$B$4:$AM$3999,6)</f>
        <v>22</v>
      </c>
      <c r="H10" s="694">
        <f ca="1">VLOOKUP(H$6,'[1]WEI Daily_Actuals'!$B$4:$AM$3999,6)</f>
        <v>21</v>
      </c>
      <c r="I10" s="694">
        <f ca="1">VLOOKUP(I$6,'[1]WEI Daily_Actuals'!$B$4:$AM$3999,6)</f>
        <v>20</v>
      </c>
      <c r="J10" s="695">
        <f ca="1">SUMPRODUCT('[1]WEI Daily_Actuals'!$C$2889:$C$4474,'[1]WEI Daily_Actuals'!$G$2889:$G$4474)/SUM('[1]WEI Daily_Actuals'!$C$2889:$C$4474)</f>
        <v>20.5</v>
      </c>
      <c r="K10" s="696">
        <f ca="1">SUMPRODUCT('[1]WEI Daily_Actuals'!$G$2248:$G$3660,'[1]WEI Daily_Actuals'!$AR$2248:$AR$3660)/SUM('[1]WEI Daily_Actuals'!$AR$2248:$AR$4197)</f>
        <v>30.1</v>
      </c>
      <c r="L10" s="697"/>
      <c r="M10" s="677">
        <f>[1]BCForecast!A13</f>
        <v>36404</v>
      </c>
      <c r="N10" s="678">
        <f>[1]BCForecast!B13</f>
        <v>924.63333333333333</v>
      </c>
      <c r="O10" s="678">
        <f>[1]BCForecast!C13</f>
        <v>41.929066666666664</v>
      </c>
      <c r="P10" s="678">
        <f>[1]BCForecast!D13</f>
        <v>882.70426666666663</v>
      </c>
      <c r="Q10" s="678">
        <f>[1]BCForecast!E13</f>
        <v>291.56666666666666</v>
      </c>
      <c r="R10" s="678">
        <f>[1]BCForecast!F13</f>
        <v>97.7</v>
      </c>
      <c r="S10" s="678">
        <f>[1]BCForecast!G13</f>
        <v>67.066666666666663</v>
      </c>
      <c r="T10" s="678">
        <f>[1]BCForecast!H13</f>
        <v>18.3</v>
      </c>
      <c r="U10" s="678">
        <f>[1]BCForecast!I13</f>
        <v>35.533333333333331</v>
      </c>
      <c r="V10" s="678">
        <f>[1]BCForecast!J13</f>
        <v>1416.5</v>
      </c>
      <c r="W10" s="678">
        <f>[1]BCForecast!K13</f>
        <v>25</v>
      </c>
      <c r="X10" s="678">
        <f>[1]BCForecast!L13</f>
        <v>0</v>
      </c>
      <c r="Y10" s="678">
        <f>[1]BCForecast!M13</f>
        <v>54.266666666666666</v>
      </c>
      <c r="Z10" s="679">
        <f>[1]BCForecast!N13</f>
        <v>1459.8</v>
      </c>
      <c r="AA10" s="678">
        <f>[1]BCForecast!O13</f>
        <v>1769.8</v>
      </c>
      <c r="AB10" s="679">
        <f>[1]BCForecast!P13</f>
        <v>223.66666666666666</v>
      </c>
      <c r="AC10" s="680">
        <f>[1]BCForecast!Q13</f>
        <v>40376.099999690006</v>
      </c>
      <c r="AD10" s="681">
        <f>[1]BCForecast!R13</f>
        <v>0.84116874999354185</v>
      </c>
    </row>
    <row r="11" spans="1:30" ht="11.25" customHeight="1" thickBot="1" x14ac:dyDescent="0.3">
      <c r="A11" s="661" t="s">
        <v>268</v>
      </c>
      <c r="B11" s="661"/>
      <c r="C11" s="580"/>
      <c r="D11" s="698"/>
      <c r="E11" s="694">
        <f ca="1">VLOOKUP(E$6,'[1]WEI Daily_Actuals'!$B$4:$AM$3999,7)</f>
        <v>51</v>
      </c>
      <c r="F11" s="694">
        <f ca="1">VLOOKUP(F$6,'[1]WEI Daily_Actuals'!$B$4:$AM$3999,7)</f>
        <v>50</v>
      </c>
      <c r="G11" s="694">
        <f ca="1">VLOOKUP(G$6,'[1]WEI Daily_Actuals'!$B$4:$AM$3999,7)</f>
        <v>51</v>
      </c>
      <c r="H11" s="694">
        <f ca="1">VLOOKUP(H$6,'[1]WEI Daily_Actuals'!$B$4:$AM$3999,7)</f>
        <v>49</v>
      </c>
      <c r="I11" s="694">
        <f ca="1">VLOOKUP(I$6,'[1]WEI Daily_Actuals'!$B$4:$AM$3999,7)</f>
        <v>50</v>
      </c>
      <c r="J11" s="695">
        <f ca="1">SUMPRODUCT('[1]WEI Daily_Actuals'!$C$2889:$C$4474,'[1]WEI Daily_Actuals'!$H$2889:$H$4474)/SUM('[1]WEI Daily_Actuals'!$C$2889:$C$4474)</f>
        <v>50.5</v>
      </c>
      <c r="K11" s="696">
        <f ca="1">SUMPRODUCT('[1]WEI Daily_Actuals'!$H$2248:$H$3660,'[1]WEI Daily_Actuals'!$AR$2248:$AR$3660)/SUM('[1]WEI Daily_Actuals'!$AR$2248:$AR$4197)</f>
        <v>69.233333333333334</v>
      </c>
      <c r="L11" s="697"/>
      <c r="M11" s="677">
        <f>[1]BCForecast!A14</f>
        <v>36434</v>
      </c>
      <c r="N11" s="678">
        <f>[1]BCForecast!B14</f>
        <v>999.48387096774195</v>
      </c>
      <c r="O11" s="678">
        <f>[1]BCForecast!C14</f>
        <v>68.95780645161291</v>
      </c>
      <c r="P11" s="678">
        <f>[1]BCForecast!D14</f>
        <v>930.52606451612905</v>
      </c>
      <c r="Q11" s="678">
        <f>[1]BCForecast!E14</f>
        <v>387.87096774193549</v>
      </c>
      <c r="R11" s="678">
        <f>[1]BCForecast!F14</f>
        <v>121.45161290322581</v>
      </c>
      <c r="S11" s="678">
        <f>[1]BCForecast!G14</f>
        <v>99.161290322580641</v>
      </c>
      <c r="T11" s="678">
        <f>[1]BCForecast!H14</f>
        <v>15.838709677419354</v>
      </c>
      <c r="U11" s="678">
        <f>[1]BCForecast!I14</f>
        <v>45.29032258064516</v>
      </c>
      <c r="V11" s="678">
        <f>[1]BCForecast!J14</f>
        <v>1653.2580645161293</v>
      </c>
      <c r="W11" s="678">
        <f>[1]BCForecast!K14</f>
        <v>25</v>
      </c>
      <c r="X11" s="678">
        <f>[1]BCForecast!L14</f>
        <v>0</v>
      </c>
      <c r="Y11" s="678">
        <f>[1]BCForecast!M14</f>
        <v>39.612903225806448</v>
      </c>
      <c r="Z11" s="679">
        <f>[1]BCForecast!N14</f>
        <v>1694.0967741935483</v>
      </c>
      <c r="AA11" s="678">
        <f>[1]BCForecast!O14</f>
        <v>1801.4193548387098</v>
      </c>
      <c r="AB11" s="679">
        <f>[1]BCForecast!P14</f>
        <v>56.70967741935484</v>
      </c>
      <c r="AC11" s="680">
        <f>[1]BCForecast!Q14</f>
        <v>42331.099999690006</v>
      </c>
      <c r="AD11" s="681">
        <f>[1]BCForecast!R14</f>
        <v>0.88189791666020845</v>
      </c>
    </row>
    <row r="12" spans="1:30" ht="11.25" customHeight="1" thickTop="1" thickBot="1" x14ac:dyDescent="0.3">
      <c r="A12" s="661" t="s">
        <v>269</v>
      </c>
      <c r="B12" s="661"/>
      <c r="C12" s="580"/>
      <c r="D12" s="698"/>
      <c r="E12" s="694">
        <f ca="1">VLOOKUP(E$6,'[1]WEI Daily_Actuals'!$B$4:$AM$3999,9)</f>
        <v>70</v>
      </c>
      <c r="F12" s="694">
        <f ca="1">VLOOKUP(F$6,'[1]WEI Daily_Actuals'!$B$4:$AM$3999,9)</f>
        <v>70</v>
      </c>
      <c r="G12" s="694">
        <f ca="1">VLOOKUP(G$6,'[1]WEI Daily_Actuals'!$B$4:$AM$3999,9)</f>
        <v>70</v>
      </c>
      <c r="H12" s="694">
        <f ca="1">VLOOKUP(H$6,'[1]WEI Daily_Actuals'!$B$4:$AM$3999,9)</f>
        <v>70</v>
      </c>
      <c r="I12" s="694">
        <f ca="1">VLOOKUP(I$6,'[1]WEI Daily_Actuals'!$B$4:$AM$3999,9)</f>
        <v>70</v>
      </c>
      <c r="J12" s="695">
        <f ca="1">SUMPRODUCT('[1]WEI Daily_Actuals'!$C$2889:$C$4474,'[1]WEI Daily_Actuals'!$J$2889:$J$4474)/SUM('[1]WEI Daily_Actuals'!$C$2889:$C$4474)</f>
        <v>70</v>
      </c>
      <c r="K12" s="696">
        <f ca="1">SUMPRODUCT('[1]WEI Daily_Actuals'!$J$2248:$J$3660,'[1]WEI Daily_Actuals'!$AR$2248:$AR$3660)/SUM('[1]WEI Daily_Actuals'!$AR$2248:$AR$4197)</f>
        <v>59.733333333333334</v>
      </c>
      <c r="L12" s="697"/>
      <c r="M12" s="699" t="str">
        <f>[1]BCForecast!A15</f>
        <v>Summer Avg</v>
      </c>
      <c r="N12" s="700">
        <f>[1]BCForecast!B15</f>
        <v>926.56897081413206</v>
      </c>
      <c r="O12" s="700">
        <f>[1]BCForecast!C15</f>
        <v>18.773451920122888</v>
      </c>
      <c r="P12" s="700">
        <f>[1]BCForecast!D15</f>
        <v>907.79551889400921</v>
      </c>
      <c r="Q12" s="700">
        <f>[1]BCForecast!E15</f>
        <v>329.53824884792624</v>
      </c>
      <c r="R12" s="700">
        <f>[1]BCForecast!F15</f>
        <v>102.51996927803381</v>
      </c>
      <c r="S12" s="700">
        <f>[1]BCForecast!G15</f>
        <v>86.758064516129025</v>
      </c>
      <c r="T12" s="700">
        <f>[1]BCForecast!H15</f>
        <v>15.223041474654378</v>
      </c>
      <c r="U12" s="700">
        <f>[1]BCForecast!I15</f>
        <v>37.276651305683565</v>
      </c>
      <c r="V12" s="700">
        <f>[1]BCForecast!J15</f>
        <v>1482.6619047619047</v>
      </c>
      <c r="W12" s="700">
        <f>[1]BCForecast!K15</f>
        <v>23.828571428571429</v>
      </c>
      <c r="X12" s="700">
        <f>[1]BCForecast!L15</f>
        <v>0</v>
      </c>
      <c r="Y12" s="700">
        <f>[1]BCForecast!M15</f>
        <v>49.430261136712751</v>
      </c>
      <c r="Z12" s="700">
        <f>[1]BCForecast!N15</f>
        <v>1521.7135176651302</v>
      </c>
      <c r="AA12" s="700">
        <f>[1]BCForecast!O15</f>
        <v>1795.8082949308755</v>
      </c>
      <c r="AB12" s="700">
        <f>[1]BCForecast!P15</f>
        <v>199.24592933947775</v>
      </c>
      <c r="AC12" s="701"/>
      <c r="AD12" s="702"/>
    </row>
    <row r="13" spans="1:30" ht="11.25" customHeight="1" thickTop="1" x14ac:dyDescent="0.25">
      <c r="A13" s="661" t="s">
        <v>270</v>
      </c>
      <c r="B13" s="661"/>
      <c r="C13" s="580"/>
      <c r="D13" s="703"/>
      <c r="E13" s="694">
        <f ca="1">VLOOKUP(E$6,'[1]WEI Daily_Actuals'!$B$4:$AM$3999,11)</f>
        <v>51</v>
      </c>
      <c r="F13" s="694">
        <f ca="1">VLOOKUP(F$6,'[1]WEI Daily_Actuals'!$B$4:$AM$3999,11)</f>
        <v>40</v>
      </c>
      <c r="G13" s="694">
        <f ca="1">VLOOKUP(G$6,'[1]WEI Daily_Actuals'!$B$4:$AM$3999,11)</f>
        <v>52</v>
      </c>
      <c r="H13" s="694">
        <f ca="1">VLOOKUP(H$6,'[1]WEI Daily_Actuals'!$B$4:$AM$3999,11)</f>
        <v>52</v>
      </c>
      <c r="I13" s="694">
        <f ca="1">VLOOKUP(I$6,'[1]WEI Daily_Actuals'!$B$4:$AM$3999,11)</f>
        <v>53</v>
      </c>
      <c r="J13" s="695">
        <f ca="1">SUMPRODUCT('[1]WEI Daily_Actuals'!$C$2889:$C$4474,'[1]WEI Daily_Actuals'!$L$2889:$L$4474)/SUM('[1]WEI Daily_Actuals'!$C$2889:$C$4474)</f>
        <v>45.5</v>
      </c>
      <c r="K13" s="696">
        <f ca="1">SUMPRODUCT('[1]WEI Daily_Actuals'!$L$2248:$L$3660,'[1]WEI Daily_Actuals'!$AR$2248:$AR$3660)/SUM('[1]WEI Daily_Actuals'!$AR$2248:$AR$4197)</f>
        <v>45.033333333333331</v>
      </c>
      <c r="L13" s="697"/>
      <c r="M13" s="677">
        <f>[1]BCForecast!A16</f>
        <v>36465</v>
      </c>
      <c r="N13" s="680">
        <f>[1]BCForecast!B16</f>
        <v>999.66666666666663</v>
      </c>
      <c r="O13" s="680">
        <f>[1]BCForecast!C16</f>
        <v>43.259100000000004</v>
      </c>
      <c r="P13" s="680">
        <f>[1]BCForecast!D16</f>
        <v>956.40756666666664</v>
      </c>
      <c r="Q13" s="680">
        <f>[1]BCForecast!E16</f>
        <v>505</v>
      </c>
      <c r="R13" s="680">
        <f>[1]BCForecast!F16</f>
        <v>152.73333333333332</v>
      </c>
      <c r="S13" s="680">
        <f>[1]BCForecast!G16</f>
        <v>96.233333333333334</v>
      </c>
      <c r="T13" s="678">
        <f>[1]BCForecast!H16</f>
        <v>17.2</v>
      </c>
      <c r="U13" s="680">
        <f>[1]BCForecast!I16</f>
        <v>58.833333333333336</v>
      </c>
      <c r="V13" s="678">
        <f>[1]BCForecast!J16</f>
        <v>1812.4666666666665</v>
      </c>
      <c r="W13" s="678">
        <f>[1]BCForecast!K16</f>
        <v>75</v>
      </c>
      <c r="X13" s="678">
        <f>[1]BCForecast!L16</f>
        <v>0</v>
      </c>
      <c r="Y13" s="704">
        <f>[1]BCForecast!M16</f>
        <v>41.1</v>
      </c>
      <c r="Z13" s="679">
        <f>[1]BCForecast!N16</f>
        <v>1904.6666666666667</v>
      </c>
      <c r="AA13" s="678">
        <f>[1]BCForecast!O16</f>
        <v>1776.2333333333333</v>
      </c>
      <c r="AB13" s="679">
        <f>[1]BCForecast!P16</f>
        <v>-198.06666666666666</v>
      </c>
      <c r="AC13" s="680">
        <f>[1]BCForecast!Q16</f>
        <v>41528.099999690006</v>
      </c>
      <c r="AD13" s="705">
        <f>[1]BCForecast!R16</f>
        <v>0.86516874999354176</v>
      </c>
    </row>
    <row r="14" spans="1:30" ht="11.25" customHeight="1" x14ac:dyDescent="0.25">
      <c r="A14" s="661" t="s">
        <v>271</v>
      </c>
      <c r="C14" s="703"/>
      <c r="D14" s="703"/>
      <c r="E14" s="694">
        <f ca="1">VLOOKUP(E$6,'[1]WEI Daily_Actuals'!$B$4:$AM$3999,10)</f>
        <v>0</v>
      </c>
      <c r="F14" s="694">
        <f ca="1">VLOOKUP(F$6,'[1]WEI Daily_Actuals'!$B$4:$AM$3999,10)</f>
        <v>0</v>
      </c>
      <c r="G14" s="694">
        <f ca="1">VLOOKUP(G$6,'[1]WEI Daily_Actuals'!$B$4:$AM$3999,10)</f>
        <v>0</v>
      </c>
      <c r="H14" s="694">
        <f ca="1">VLOOKUP(H$6,'[1]WEI Daily_Actuals'!$B$4:$AM$3999,10)</f>
        <v>0</v>
      </c>
      <c r="I14" s="694">
        <f ca="1">VLOOKUP(I$6,'[1]WEI Daily_Actuals'!$B$4:$AM$3999,10)</f>
        <v>0</v>
      </c>
      <c r="J14" s="695">
        <f ca="1">SUMPRODUCT('[1]WEI Daily_Actuals'!$C$2889:$C$4474,'[1]WEI Daily_Actuals'!$K$2889:$K$4474)/SUM('[1]WEI Daily_Actuals'!$C$2889:$C$4474)</f>
        <v>0</v>
      </c>
      <c r="K14" s="696">
        <f ca="1">SUMPRODUCT('[1]WEI Daily_Actuals'!$K$2248:$K$3660,'[1]WEI Daily_Actuals'!$AR$2248:$AR$3660)/SUM('[1]WEI Daily_Actuals'!$AR$2248:$AR$4197)</f>
        <v>0.8</v>
      </c>
      <c r="L14" s="697"/>
      <c r="M14" s="677">
        <f>[1]BCForecast!A17</f>
        <v>36495</v>
      </c>
      <c r="N14" s="680">
        <f>[1]BCForecast!B17</f>
        <v>992.45161290322585</v>
      </c>
      <c r="O14" s="680">
        <f>[1]BCForecast!C17</f>
        <v>51.413354838709665</v>
      </c>
      <c r="P14" s="680">
        <f>[1]BCForecast!D17</f>
        <v>941.03825806451619</v>
      </c>
      <c r="Q14" s="680">
        <f>[1]BCForecast!E17</f>
        <v>613.74193548387098</v>
      </c>
      <c r="R14" s="680">
        <f>[1]BCForecast!F17</f>
        <v>164.06451612903226</v>
      </c>
      <c r="S14" s="680">
        <f>[1]BCForecast!G17</f>
        <v>109.38709677419355</v>
      </c>
      <c r="T14" s="678">
        <f>[1]BCForecast!H17</f>
        <v>17.35483870967742</v>
      </c>
      <c r="U14" s="680">
        <f>[1]BCForecast!I17</f>
        <v>72.838709677419359</v>
      </c>
      <c r="V14" s="678">
        <f>[1]BCForecast!J17</f>
        <v>1952.483870967742</v>
      </c>
      <c r="W14" s="678">
        <f>[1]BCForecast!K17</f>
        <v>75</v>
      </c>
      <c r="X14" s="678">
        <f>[1]BCForecast!L17</f>
        <v>0</v>
      </c>
      <c r="Y14" s="704">
        <f>[1]BCForecast!M17</f>
        <v>35.161290322580648</v>
      </c>
      <c r="Z14" s="679">
        <f>[1]BCForecast!N17</f>
        <v>2044.8387096774193</v>
      </c>
      <c r="AA14" s="678">
        <f>[1]BCForecast!O17</f>
        <v>1732.9354838709678</v>
      </c>
      <c r="AB14" s="679">
        <f>[1]BCForecast!P17</f>
        <v>-358.41935483870969</v>
      </c>
      <c r="AC14" s="680">
        <f>[1]BCForecast!Q17</f>
        <v>30513.099999690006</v>
      </c>
      <c r="AD14" s="705">
        <f>[1]BCForecast!R17</f>
        <v>0.63568958332687509</v>
      </c>
    </row>
    <row r="15" spans="1:30" ht="11.25" customHeight="1" x14ac:dyDescent="0.25">
      <c r="A15" s="706" t="s">
        <v>272</v>
      </c>
      <c r="B15" s="706"/>
      <c r="C15" s="580"/>
      <c r="D15" s="707"/>
      <c r="E15" s="708">
        <f ca="1">VLOOKUP(E$6,'[1]WEI Daily_Actuals'!$B$4:$AM$3999,13)-VLOOKUP(E$6,'[1]WEI Daily_Actuals'!$B$4:$AM$3999,30)</f>
        <v>151</v>
      </c>
      <c r="F15" s="708">
        <f ca="1">VLOOKUP(F$6,'[1]WEI Daily_Actuals'!$B$4:$AM$3999,13)-VLOOKUP(F$6,'[1]WEI Daily_Actuals'!$B$4:$AM$3999,30)</f>
        <v>127</v>
      </c>
      <c r="G15" s="708">
        <f ca="1">VLOOKUP(G$6,'[1]WEI Daily_Actuals'!$B$4:$AM$3999,13)-VLOOKUP(G$6,'[1]WEI Daily_Actuals'!$B$4:$AM$3999,30)</f>
        <v>32</v>
      </c>
      <c r="H15" s="708">
        <f ca="1">VLOOKUP(H$6,'[1]WEI Daily_Actuals'!$B$4:$AM$3999,13)-VLOOKUP(H$6,'[1]WEI Daily_Actuals'!$B$4:$AM$3999,30)</f>
        <v>123</v>
      </c>
      <c r="I15" s="708">
        <f ca="1">VLOOKUP(I$6,'[1]WEI Daily_Actuals'!$B$4:$AM$3999,13)-VLOOKUP(I$6,'[1]WEI Daily_Actuals'!$B$4:$AM$3999,30)</f>
        <v>91</v>
      </c>
      <c r="J15" s="695">
        <f ca="1">SUMPRODUCT('[1]WEI Daily_Actuals'!$C$2889:$C$4474,'[1]WEI Daily_Actuals'!$N$2889:$N$4474)/SUM('[1]WEI Daily_Actuals'!$C$2889:$C$4474)</f>
        <v>151</v>
      </c>
      <c r="K15" s="696">
        <f ca="1">SUMPRODUCT('[1]WEI Daily_Actuals'!$N$2248:$N$3660,'[1]WEI Daily_Actuals'!$AR$2248:$AR$3660)/SUM('[1]WEI Daily_Actuals'!$AR$2248:$AR$4197)</f>
        <v>43.6</v>
      </c>
      <c r="L15" s="697"/>
      <c r="M15" s="677">
        <f>[1]BCForecast!A18</f>
        <v>36526</v>
      </c>
      <c r="N15" s="680">
        <f>[1]BCForecast!B18</f>
        <v>887.48387096774195</v>
      </c>
      <c r="O15" s="680">
        <f>[1]BCForecast!C18</f>
        <v>72.124322580645156</v>
      </c>
      <c r="P15" s="680">
        <f>[1]BCForecast!D18</f>
        <v>815.35954838709677</v>
      </c>
      <c r="Q15" s="680">
        <f>[1]BCForecast!E18</f>
        <v>671.67741935483866</v>
      </c>
      <c r="R15" s="680">
        <f>[1]BCForecast!F18</f>
        <v>178.7741935483871</v>
      </c>
      <c r="S15" s="680">
        <f>[1]BCForecast!G18</f>
        <v>112</v>
      </c>
      <c r="T15" s="678">
        <f>[1]BCForecast!H18</f>
        <v>18.677419354838708</v>
      </c>
      <c r="U15" s="680">
        <f>[1]BCForecast!I18</f>
        <v>66.612903225806448</v>
      </c>
      <c r="V15" s="678">
        <f>[1]BCForecast!J18</f>
        <v>1916.5483870967739</v>
      </c>
      <c r="W15" s="678">
        <f>[1]BCForecast!K18</f>
        <v>75</v>
      </c>
      <c r="X15" s="678">
        <f>[1]BCForecast!L18</f>
        <v>0</v>
      </c>
      <c r="Y15" s="704">
        <f>[1]BCForecast!M18</f>
        <v>4.806451612903226</v>
      </c>
      <c r="Z15" s="679">
        <f>[1]BCForecast!N18</f>
        <v>2010.2258064516129</v>
      </c>
      <c r="AA15" s="678">
        <f>[1]BCForecast!O18</f>
        <v>1699.741935483871</v>
      </c>
      <c r="AB15" s="679">
        <f>[1]BCForecast!P18</f>
        <v>-308.22580645161293</v>
      </c>
      <c r="AC15" s="680">
        <f>[1]BCForecast!Q18</f>
        <v>20916.099999690006</v>
      </c>
      <c r="AD15" s="705">
        <f>[1]BCForecast!R18</f>
        <v>0.43575208332687515</v>
      </c>
    </row>
    <row r="16" spans="1:30" ht="11.25" customHeight="1" x14ac:dyDescent="0.25">
      <c r="A16" s="706" t="s">
        <v>273</v>
      </c>
      <c r="B16" s="706"/>
      <c r="C16" s="580"/>
      <c r="D16" s="707"/>
      <c r="E16" s="694">
        <f ca="1">VLOOKUP(E$6,'[1]WEI Daily_Actuals'!$B$4:$AM$3999,14)</f>
        <v>74</v>
      </c>
      <c r="F16" s="694">
        <f ca="1">VLOOKUP(F$6,'[1]WEI Daily_Actuals'!$B$4:$AM$3999,14)</f>
        <v>73</v>
      </c>
      <c r="G16" s="694">
        <f ca="1">VLOOKUP(G$6,'[1]WEI Daily_Actuals'!$B$4:$AM$3999,14)</f>
        <v>73</v>
      </c>
      <c r="H16" s="694">
        <f ca="1">VLOOKUP(H$6,'[1]WEI Daily_Actuals'!$B$4:$AM$3999,14)</f>
        <v>73</v>
      </c>
      <c r="I16" s="694">
        <f ca="1">VLOOKUP(I$6,'[1]WEI Daily_Actuals'!$B$4:$AM$3999,14)</f>
        <v>66</v>
      </c>
      <c r="J16" s="695">
        <f ca="1">SUMPRODUCT('[1]WEI Daily_Actuals'!$C$2889:$C$4474,'[1]WEI Daily_Actuals'!$O$2889:$O$4474)/SUM('[1]WEI Daily_Actuals'!$C$2889:$C$4474)</f>
        <v>73.5</v>
      </c>
      <c r="K16" s="696">
        <f ca="1">SUMPRODUCT('[1]WEI Daily_Actuals'!$O$2248:$O$3660,'[1]WEI Daily_Actuals'!$AR$2248:$AR$3660)/SUM('[1]WEI Daily_Actuals'!$AR$2248:$AR$4197)</f>
        <v>62.233333333333334</v>
      </c>
      <c r="L16" s="697"/>
      <c r="M16" s="677">
        <f>[1]BCForecast!A19</f>
        <v>36557</v>
      </c>
      <c r="N16" s="680">
        <f>[1]BCForecast!B19</f>
        <v>995.17241379310349</v>
      </c>
      <c r="O16" s="680">
        <f>[1]BCForecast!C19</f>
        <v>93.656655172413792</v>
      </c>
      <c r="P16" s="680">
        <f>[1]BCForecast!D19</f>
        <v>901.51575862068967</v>
      </c>
      <c r="Q16" s="680">
        <f>[1]BCForecast!E19</f>
        <v>570.75862068965512</v>
      </c>
      <c r="R16" s="680">
        <f>[1]BCForecast!F19</f>
        <v>166.20689655172413</v>
      </c>
      <c r="S16" s="680">
        <f>[1]BCForecast!G19</f>
        <v>108.44827586206897</v>
      </c>
      <c r="T16" s="678">
        <f>[1]BCForecast!H19</f>
        <v>23.03448275862069</v>
      </c>
      <c r="U16" s="680">
        <f>[1]BCForecast!I19</f>
        <v>62.96551724137931</v>
      </c>
      <c r="V16" s="678">
        <f>[1]BCForecast!J19</f>
        <v>1903.5517241379312</v>
      </c>
      <c r="W16" s="678">
        <f>[1]BCForecast!K19</f>
        <v>75</v>
      </c>
      <c r="X16" s="678">
        <f>[1]BCForecast!L19</f>
        <v>0</v>
      </c>
      <c r="Y16" s="704">
        <f>[1]BCForecast!M19</f>
        <v>30.689655172413794</v>
      </c>
      <c r="Z16" s="679">
        <f>[1]BCForecast!N19</f>
        <v>2001.5862068965516</v>
      </c>
      <c r="AA16" s="678">
        <f>[1]BCForecast!O19</f>
        <v>1689.0344827586207</v>
      </c>
      <c r="AB16" s="679">
        <f>[1]BCForecast!P19</f>
        <v>-282.27586206896552</v>
      </c>
      <c r="AC16" s="680">
        <f>[1]BCForecast!Q19</f>
        <v>12690.099999690006</v>
      </c>
      <c r="AD16" s="705">
        <f>[1]BCForecast!R19</f>
        <v>0.26437708332687515</v>
      </c>
    </row>
    <row r="17" spans="1:30" ht="11.25" customHeight="1" thickBot="1" x14ac:dyDescent="0.3">
      <c r="A17" s="706" t="s">
        <v>274</v>
      </c>
      <c r="B17" s="706"/>
      <c r="C17" s="580"/>
      <c r="D17" s="707"/>
      <c r="E17" s="694">
        <f ca="1">VLOOKUP(E$6,'[1]WEI Daily_Actuals'!$B$4:$AM$3999,15)</f>
        <v>16</v>
      </c>
      <c r="F17" s="694">
        <f ca="1">VLOOKUP(F$6,'[1]WEI Daily_Actuals'!$B$4:$AM$3999,15)</f>
        <v>16</v>
      </c>
      <c r="G17" s="694">
        <f ca="1">VLOOKUP(G$6,'[1]WEI Daily_Actuals'!$B$4:$AM$3999,15)</f>
        <v>16</v>
      </c>
      <c r="H17" s="694">
        <f ca="1">VLOOKUP(H$6,'[1]WEI Daily_Actuals'!$B$4:$AM$3999,15)</f>
        <v>15</v>
      </c>
      <c r="I17" s="694">
        <f ca="1">VLOOKUP(I$6,'[1]WEI Daily_Actuals'!$B$4:$AM$3999,15)</f>
        <v>15</v>
      </c>
      <c r="J17" s="695">
        <f ca="1">SUMPRODUCT('[1]WEI Daily_Actuals'!$C$2889:$C$4474,'[1]WEI Daily_Actuals'!$P$2889:$P$4474)/SUM('[1]WEI Daily_Actuals'!$C$2889:$C$4474)</f>
        <v>16</v>
      </c>
      <c r="K17" s="696">
        <f ca="1">SUMPRODUCT('[1]WEI Daily_Actuals'!$P$2248:$P$3660,'[1]WEI Daily_Actuals'!$AR$2248:$AR$3660)/SUM('[1]WEI Daily_Actuals'!$AR$2248:$AR$4197)</f>
        <v>16.166666666666668</v>
      </c>
      <c r="L17" s="697"/>
      <c r="M17" s="677">
        <f>[1]BCForecast!A20</f>
        <v>36586</v>
      </c>
      <c r="N17" s="680">
        <f>[1]BCForecast!B20</f>
        <v>958.90322580645159</v>
      </c>
      <c r="O17" s="680">
        <f>[1]BCForecast!C20</f>
        <v>81.482903225806453</v>
      </c>
      <c r="P17" s="680">
        <f>[1]BCForecast!D20</f>
        <v>877.42032258064512</v>
      </c>
      <c r="Q17" s="680">
        <f>[1]BCForecast!E20</f>
        <v>541.12903225806451</v>
      </c>
      <c r="R17" s="680">
        <f>[1]BCForecast!F20</f>
        <v>163.51612903225808</v>
      </c>
      <c r="S17" s="680">
        <f>[1]BCForecast!G20</f>
        <v>109</v>
      </c>
      <c r="T17" s="678">
        <f>[1]BCForecast!H20</f>
        <v>25.29032258064516</v>
      </c>
      <c r="U17" s="680">
        <f>[1]BCForecast!I20</f>
        <v>58.096774193548384</v>
      </c>
      <c r="V17" s="678">
        <f>[1]BCForecast!J20</f>
        <v>1830.6451612903224</v>
      </c>
      <c r="W17" s="678">
        <f>[1]BCForecast!K20</f>
        <v>75</v>
      </c>
      <c r="X17" s="678">
        <f>[1]BCForecast!L20</f>
        <v>0</v>
      </c>
      <c r="Y17" s="704">
        <f>[1]BCForecast!M20</f>
        <v>53.645161290322584</v>
      </c>
      <c r="Z17" s="679">
        <f>[1]BCForecast!N20</f>
        <v>1930.9354838709678</v>
      </c>
      <c r="AA17" s="678">
        <f>[1]BCForecast!O20</f>
        <v>1657.6129032258063</v>
      </c>
      <c r="AB17" s="679">
        <f>[1]BCForecast!P20</f>
        <v>-224.83870967741936</v>
      </c>
      <c r="AC17" s="680">
        <f>[1]BCForecast!Q20</f>
        <v>5639.0999996900064</v>
      </c>
      <c r="AD17" s="705">
        <f>[1]BCForecast!R20</f>
        <v>0.1174812499935418</v>
      </c>
    </row>
    <row r="18" spans="1:30" ht="11.25" customHeight="1" thickTop="1" thickBot="1" x14ac:dyDescent="0.3">
      <c r="A18" s="706" t="s">
        <v>275</v>
      </c>
      <c r="B18" s="706"/>
      <c r="C18" s="580"/>
      <c r="D18" s="707"/>
      <c r="E18" s="694">
        <f ca="1">VLOOKUP(E$6,'[1]WEI Daily_Actuals'!$B$4:$AM$3999,16)</f>
        <v>110</v>
      </c>
      <c r="F18" s="694">
        <f ca="1">VLOOKUP(F$6,'[1]WEI Daily_Actuals'!$B$4:$AM$3999,16)</f>
        <v>110</v>
      </c>
      <c r="G18" s="694">
        <f ca="1">VLOOKUP(G$6,'[1]WEI Daily_Actuals'!$B$4:$AM$3999,16)</f>
        <v>110</v>
      </c>
      <c r="H18" s="694">
        <f ca="1">VLOOKUP(H$6,'[1]WEI Daily_Actuals'!$B$4:$AM$3999,16)</f>
        <v>110</v>
      </c>
      <c r="I18" s="694">
        <f ca="1">VLOOKUP(I$6,'[1]WEI Daily_Actuals'!$B$4:$AM$3999,16)</f>
        <v>110</v>
      </c>
      <c r="J18" s="695">
        <f ca="1">SUMPRODUCT('[1]WEI Daily_Actuals'!$C$2889:$C$4474,'[1]WEI Daily_Actuals'!$Q$2889:$Q$4474)/SUM('[1]WEI Daily_Actuals'!$C$2889:$C$4474)</f>
        <v>110</v>
      </c>
      <c r="K18" s="696">
        <f ca="1">SUMPRODUCT('[1]WEI Daily_Actuals'!$Q$2248:$Q$3660,'[1]WEI Daily_Actuals'!$AR$2248:$AR$3660)/SUM('[1]WEI Daily_Actuals'!$AR$2248:$AR$4197)</f>
        <v>55.266666666666666</v>
      </c>
      <c r="L18" s="697"/>
      <c r="M18" s="699" t="str">
        <f>[1]BCForecast!A21</f>
        <v>Winter Avg</v>
      </c>
      <c r="N18" s="700">
        <f>[1]BCForecast!B21</f>
        <v>966.73555802743795</v>
      </c>
      <c r="O18" s="700">
        <f>[1]BCForecast!C21</f>
        <v>68.38726716351502</v>
      </c>
      <c r="P18" s="700">
        <f>[1]BCForecast!D21</f>
        <v>898.3482908639229</v>
      </c>
      <c r="Q18" s="700">
        <f>[1]BCForecast!E21</f>
        <v>580.46140155728585</v>
      </c>
      <c r="R18" s="700">
        <f>[1]BCForecast!F21</f>
        <v>165.05901371894697</v>
      </c>
      <c r="S18" s="700">
        <f>[1]BCForecast!G21</f>
        <v>107.01374119391917</v>
      </c>
      <c r="T18" s="700">
        <f>[1]BCForecast!H21</f>
        <v>20.311412680756394</v>
      </c>
      <c r="U18" s="700">
        <f>[1]BCForecast!I21</f>
        <v>63.869447534297365</v>
      </c>
      <c r="V18" s="700">
        <f>[1]BCForecast!J21</f>
        <v>1883.1391620318871</v>
      </c>
      <c r="W18" s="700">
        <f>[1]BCForecast!K21</f>
        <v>75</v>
      </c>
      <c r="X18" s="700">
        <f>[1]BCForecast!L21</f>
        <v>0</v>
      </c>
      <c r="Y18" s="700">
        <f>[1]BCForecast!M21</f>
        <v>33.080511679644054</v>
      </c>
      <c r="Z18" s="700">
        <f>[1]BCForecast!N21</f>
        <v>1978.4505747126436</v>
      </c>
      <c r="AA18" s="700">
        <f>[1]BCForecast!O21</f>
        <v>1711.1116277345197</v>
      </c>
      <c r="AB18" s="700">
        <f>[1]BCForecast!P21</f>
        <v>-274.36527994067484</v>
      </c>
      <c r="AC18" s="701"/>
      <c r="AD18" s="702"/>
    </row>
    <row r="19" spans="1:30" ht="11.25" customHeight="1" thickTop="1" x14ac:dyDescent="0.25">
      <c r="A19" s="706" t="s">
        <v>284</v>
      </c>
      <c r="B19" s="706"/>
      <c r="C19" s="709"/>
      <c r="D19" s="710"/>
      <c r="E19" s="711">
        <f ca="1">VLOOKUP(E$6,'[1]WEI Daily_Actuals'!$B$4:$AM$3999,17)</f>
        <v>32</v>
      </c>
      <c r="F19" s="711">
        <f ca="1">VLOOKUP(F$6,'[1]WEI Daily_Actuals'!$B$4:$AM$3999,17)</f>
        <v>49</v>
      </c>
      <c r="G19" s="711">
        <f ca="1">VLOOKUP(G$6,'[1]WEI Daily_Actuals'!$B$4:$AM$3999,17)</f>
        <v>41</v>
      </c>
      <c r="H19" s="711">
        <f ca="1">VLOOKUP(H$6,'[1]WEI Daily_Actuals'!$B$4:$AM$3999,17)</f>
        <v>38</v>
      </c>
      <c r="I19" s="711">
        <f ca="1">VLOOKUP(I$6,'[1]WEI Daily_Actuals'!$B$4:$AM$3999,17)</f>
        <v>41</v>
      </c>
      <c r="J19" s="712">
        <f ca="1">SUMPRODUCT('[1]WEI Daily_Actuals'!$C$2889:$C$4474,'[1]WEI Daily_Actuals'!$R$2889:$R$4474)/SUM('[1]WEI Daily_Actuals'!$C$2889:$C$4474)</f>
        <v>40.5</v>
      </c>
      <c r="K19" s="713">
        <f ca="1">SUMPRODUCT('[1]WEI Daily_Actuals'!$R$2248:$R$3660,'[1]WEI Daily_Actuals'!$AR$2248:$AR$3660)/SUM('[1]WEI Daily_Actuals'!$AR$2248:$AR$4197)</f>
        <v>28.066666666666666</v>
      </c>
      <c r="L19" s="697"/>
      <c r="M19" s="677">
        <f>[1]BCForecast!A22</f>
        <v>36617</v>
      </c>
      <c r="N19" s="678">
        <f>[1]BCForecast!B22</f>
        <v>829.56666666666672</v>
      </c>
      <c r="O19" s="678">
        <f>[1]BCForecast!C22</f>
        <v>58.933566666666657</v>
      </c>
      <c r="P19" s="678">
        <f>[1]BCForecast!D22</f>
        <v>770.63310000000001</v>
      </c>
      <c r="Q19" s="678">
        <f>[1]BCForecast!E22</f>
        <v>437.66666666666669</v>
      </c>
      <c r="R19" s="678">
        <f>[1]BCForecast!F22</f>
        <v>139.19999999999999</v>
      </c>
      <c r="S19" s="678">
        <f>[1]BCForecast!G22</f>
        <v>99.833333333333329</v>
      </c>
      <c r="T19" s="678">
        <f>[1]BCForecast!H22</f>
        <v>19</v>
      </c>
      <c r="U19" s="678">
        <f>[1]BCForecast!I22</f>
        <v>39</v>
      </c>
      <c r="V19" s="678">
        <f>[1]BCForecast!J22</f>
        <v>1545.2666666666667</v>
      </c>
      <c r="W19" s="678">
        <f>[1]BCForecast!K22</f>
        <v>55.233333333333334</v>
      </c>
      <c r="X19" s="678">
        <f>[1]BCForecast!L22</f>
        <v>0</v>
      </c>
      <c r="Y19" s="678">
        <f>[1]BCForecast!M22</f>
        <v>79.666666666666671</v>
      </c>
      <c r="Z19" s="679">
        <f>[1]BCForecast!N22</f>
        <v>1619.5</v>
      </c>
      <c r="AA19" s="678">
        <f>[1]BCForecast!O22</f>
        <v>1716.2333333333333</v>
      </c>
      <c r="AB19" s="679">
        <f>[1]BCForecast!P22</f>
        <v>161.43333333333334</v>
      </c>
      <c r="AC19" s="680">
        <f>[1]BCForecast!Q22</f>
        <v>10104.099999690006</v>
      </c>
      <c r="AD19" s="681">
        <f>[1]BCForecast!R22</f>
        <v>0.21050208332687514</v>
      </c>
    </row>
    <row r="20" spans="1:30" ht="11.25" customHeight="1" x14ac:dyDescent="0.25">
      <c r="A20" s="706" t="s">
        <v>285</v>
      </c>
      <c r="B20" s="706"/>
      <c r="C20" s="714">
        <f ca="1">D20-E20</f>
        <v>-1296</v>
      </c>
      <c r="D20" s="715">
        <f ca="1">SUM(D7:D9)+SUM(E10:E19)-IF(D46&gt;0,D46,0)</f>
        <v>576</v>
      </c>
      <c r="E20" s="711">
        <f t="shared" ref="E20:K20" ca="1" si="1">SUM(E7:E19)-IF(E46&gt;0,E46,0)</f>
        <v>1872</v>
      </c>
      <c r="F20" s="711">
        <f t="shared" ca="1" si="1"/>
        <v>1777</v>
      </c>
      <c r="G20" s="711">
        <f t="shared" ca="1" si="1"/>
        <v>1954</v>
      </c>
      <c r="H20" s="711">
        <f t="shared" ca="1" si="1"/>
        <v>1956</v>
      </c>
      <c r="I20" s="711">
        <f t="shared" ca="1" si="1"/>
        <v>1999</v>
      </c>
      <c r="J20" s="716">
        <f t="shared" ca="1" si="1"/>
        <v>1836.5</v>
      </c>
      <c r="K20" s="717">
        <f t="shared" ca="1" si="1"/>
        <v>1639.3999999999999</v>
      </c>
      <c r="L20" s="697"/>
      <c r="M20" s="677">
        <f>[1]BCForecast!A23</f>
        <v>36647</v>
      </c>
      <c r="N20" s="704">
        <f>[1]BCForecast!B23</f>
        <v>927.74193548387098</v>
      </c>
      <c r="O20" s="704">
        <f>[1]BCForecast!C23</f>
        <v>71.044838709677421</v>
      </c>
      <c r="P20" s="704">
        <f>[1]BCForecast!D23</f>
        <v>856.6970967741936</v>
      </c>
      <c r="Q20" s="704">
        <f>[1]BCForecast!E23</f>
        <v>391.29032258064518</v>
      </c>
      <c r="R20" s="704">
        <f>[1]BCForecast!F23</f>
        <v>107.80645161290323</v>
      </c>
      <c r="S20" s="704">
        <f>[1]BCForecast!G23</f>
        <v>102.6774193548387</v>
      </c>
      <c r="T20" s="704">
        <f>[1]BCForecast!H23</f>
        <v>10.903225806451612</v>
      </c>
      <c r="U20" s="704">
        <f>[1]BCForecast!I23</f>
        <v>42.58064516129032</v>
      </c>
      <c r="V20" s="678">
        <f>[1]BCForecast!J23</f>
        <v>1572.0967741935483</v>
      </c>
      <c r="W20" s="704">
        <f>[1]BCForecast!K23</f>
        <v>55.096774193548384</v>
      </c>
      <c r="X20" s="704">
        <f>[1]BCForecast!L23</f>
        <v>0</v>
      </c>
      <c r="Y20" s="704">
        <f>[1]BCForecast!M23</f>
        <v>67.516129032258064</v>
      </c>
      <c r="Z20" s="679">
        <f>[1]BCForecast!N23</f>
        <v>1638.0967741935483</v>
      </c>
      <c r="AA20" s="678">
        <f>[1]BCForecast!O23</f>
        <v>1787.6451612903227</v>
      </c>
      <c r="AB20" s="679">
        <f>[1]BCForecast!P23</f>
        <v>206.52258064516124</v>
      </c>
      <c r="AC20" s="680">
        <f>[1]BCForecast!Q23</f>
        <v>16451.899999690006</v>
      </c>
      <c r="AD20" s="681">
        <f>[1]BCForecast!R23</f>
        <v>0.34274791666020843</v>
      </c>
    </row>
    <row r="21" spans="1:30" ht="11.25" customHeight="1" x14ac:dyDescent="0.25">
      <c r="A21" s="706"/>
      <c r="B21" s="706"/>
      <c r="C21" s="543"/>
      <c r="D21" s="706"/>
      <c r="E21" s="706"/>
      <c r="F21" s="706"/>
      <c r="G21" s="706"/>
      <c r="H21" s="706"/>
      <c r="I21" s="706"/>
      <c r="J21" s="706"/>
      <c r="K21" s="706"/>
      <c r="L21" s="661"/>
      <c r="M21" s="677">
        <f>[1]BCForecast!A24</f>
        <v>36678</v>
      </c>
      <c r="N21" s="678">
        <f>[1]BCForecast!B24</f>
        <v>937.23333333333335</v>
      </c>
      <c r="O21" s="678">
        <f>[1]BCForecast!C24</f>
        <v>100.2941666666667</v>
      </c>
      <c r="P21" s="678">
        <f>[1]BCForecast!D24</f>
        <v>836.93916666666667</v>
      </c>
      <c r="Q21" s="678">
        <f>[1]BCForecast!E24</f>
        <v>335.96666666666664</v>
      </c>
      <c r="R21" s="678">
        <f>[1]BCForecast!F24</f>
        <v>90.266666666666666</v>
      </c>
      <c r="S21" s="678">
        <f>[1]BCForecast!G24</f>
        <v>87.233333333333334</v>
      </c>
      <c r="T21" s="678">
        <f>[1]BCForecast!H24</f>
        <v>20.533333333333335</v>
      </c>
      <c r="U21" s="678">
        <f>[1]BCForecast!I24</f>
        <v>36.633333333333333</v>
      </c>
      <c r="V21" s="678">
        <f>[1]BCForecast!J24</f>
        <v>1487.3333333333335</v>
      </c>
      <c r="W21" s="678">
        <f>[1]BCForecast!K24</f>
        <v>55</v>
      </c>
      <c r="X21" s="704">
        <f>[1]BCForecast!L24</f>
        <v>0</v>
      </c>
      <c r="Y21" s="678">
        <f>[1]BCForecast!M24</f>
        <v>58.7</v>
      </c>
      <c r="Z21" s="679">
        <f>[1]BCForecast!N24</f>
        <v>1562.8666666666666</v>
      </c>
      <c r="AA21" s="678">
        <f>[1]BCForecast!O24</f>
        <v>1750.4666666666667</v>
      </c>
      <c r="AB21" s="679">
        <f>[1]BCForecast!P24</f>
        <v>237.7</v>
      </c>
      <c r="AC21" s="680">
        <f>[1]BCForecast!Q24</f>
        <v>23519.299999690007</v>
      </c>
      <c r="AD21" s="681">
        <f>[1]BCForecast!R24</f>
        <v>0.48998541666020851</v>
      </c>
    </row>
    <row r="22" spans="1:30" ht="10.5" customHeight="1" x14ac:dyDescent="0.25">
      <c r="A22" s="706" t="s">
        <v>276</v>
      </c>
      <c r="B22" s="706"/>
      <c r="C22" s="718">
        <f ca="1">D22-E22</f>
        <v>782</v>
      </c>
      <c r="D22" s="719">
        <f ca="1">VLOOKUP(D$6,'[1]WEI Daily_Estimates'!$A$4:$H$2000,7)</f>
        <v>0</v>
      </c>
      <c r="E22" s="720">
        <f ca="1">-VLOOKUP(E$6,'[1]WEI Daily_Actuals'!$B$4:$AM$3999,'[1]WEI Daily_Actuals'!$AA$1)</f>
        <v>-782</v>
      </c>
      <c r="F22" s="720">
        <f ca="1">-VLOOKUP(F$6,'[1]WEI Daily_Actuals'!$B$4:$AM$3999,'[1]WEI Daily_Actuals'!$AA$1)</f>
        <v>-782</v>
      </c>
      <c r="G22" s="720">
        <f ca="1">-VLOOKUP(G$6,'[1]WEI Daily_Actuals'!$B$4:$AM$3999,'[1]WEI Daily_Actuals'!$AA$1)</f>
        <v>-828</v>
      </c>
      <c r="H22" s="720">
        <f ca="1">-VLOOKUP(H$6,'[1]WEI Daily_Actuals'!$B$4:$AM$3999,'[1]WEI Daily_Actuals'!$AA$1)</f>
        <v>-879</v>
      </c>
      <c r="I22" s="720">
        <f ca="1">-VLOOKUP(I$6,'[1]WEI Daily_Actuals'!$B$4:$AM$3999,'[1]WEI Daily_Actuals'!$AA$1)</f>
        <v>-912</v>
      </c>
      <c r="J22" s="691">
        <f ca="1">-SUMPRODUCT('[1]WEI Daily_Actuals'!$C$2889:$C$4474,'[1]WEI Daily_Actuals'!$AA$2889:$AA$4474)/SUM('[1]WEI Daily_Actuals'!$C$2889:$C$4474)</f>
        <v>-782</v>
      </c>
      <c r="K22" s="721">
        <f ca="1">-SUMPRODUCT('[1]WEI Daily_Actuals'!$AA$2248:$AA$3660,'[1]WEI Daily_Actuals'!$AR$2248:$AR$3660)/SUM('[1]WEI Daily_Actuals'!$AR$2248:$AR$4197)</f>
        <v>-894</v>
      </c>
      <c r="L22" s="661"/>
      <c r="M22" s="677">
        <f>[1]BCForecast!A25</f>
        <v>36708</v>
      </c>
      <c r="N22" s="722">
        <f>[1]BCForecast!B25</f>
        <v>789.25806451612902</v>
      </c>
      <c r="O22" s="722">
        <f>[1]BCForecast!C25</f>
        <v>90.088258064516126</v>
      </c>
      <c r="P22" s="722">
        <f>[1]BCForecast!D25</f>
        <v>699.16980645161289</v>
      </c>
      <c r="Q22" s="722">
        <f>[1]BCForecast!E25</f>
        <v>292.45161290322579</v>
      </c>
      <c r="R22" s="722">
        <f>[1]BCForecast!F25</f>
        <v>74.096774193548384</v>
      </c>
      <c r="S22" s="722">
        <f>[1]BCForecast!G25</f>
        <v>33.322580645161288</v>
      </c>
      <c r="T22" s="722">
        <f>[1]BCForecast!H25</f>
        <v>14.03225806451613</v>
      </c>
      <c r="U22" s="722">
        <f>[1]BCForecast!I25</f>
        <v>22.774193548387096</v>
      </c>
      <c r="V22" s="722">
        <f>[1]BCForecast!J25</f>
        <v>1211.9032258064515</v>
      </c>
      <c r="W22" s="722">
        <f>[1]BCForecast!K25</f>
        <v>55</v>
      </c>
      <c r="X22" s="722">
        <f>[1]BCForecast!L25</f>
        <v>0</v>
      </c>
      <c r="Y22" s="722">
        <f>[1]BCForecast!M25</f>
        <v>25.806451612903224</v>
      </c>
      <c r="Z22" s="722">
        <f>[1]BCForecast!N25</f>
        <v>1280.9354838709678</v>
      </c>
      <c r="AA22" s="722">
        <f>[1]BCForecast!O25</f>
        <v>1475.3548387096773</v>
      </c>
      <c r="AB22" s="722">
        <f>[1]BCForecast!P25</f>
        <v>221.93548387096774</v>
      </c>
      <c r="AC22" s="680">
        <f>[1]BCForecast!Q25</f>
        <v>30466.299999690007</v>
      </c>
      <c r="AD22" s="681">
        <f>[1]BCForecast!R25</f>
        <v>0.63471458332687514</v>
      </c>
    </row>
    <row r="23" spans="1:30" ht="11.25" customHeight="1" x14ac:dyDescent="0.25">
      <c r="A23" s="706" t="s">
        <v>277</v>
      </c>
      <c r="B23" s="706"/>
      <c r="C23" s="689">
        <f ca="1">D23-E23</f>
        <v>267</v>
      </c>
      <c r="D23" s="723">
        <f ca="1">VLOOKUP(D$6,'[1]WEI Daily_Estimates'!$A$4:$H$2000,8)</f>
        <v>0</v>
      </c>
      <c r="E23" s="724">
        <f ca="1">-VLOOKUP(E$6,'[1]WEI Daily_Actuals'!$B$4:$AM$3999,'[1]WEI Daily_Actuals'!$W$1)</f>
        <v>-267</v>
      </c>
      <c r="F23" s="724">
        <f ca="1">-VLOOKUP(F$6,'[1]WEI Daily_Actuals'!$B$4:$AM$3999,'[1]WEI Daily_Actuals'!$W$1)</f>
        <v>-281</v>
      </c>
      <c r="G23" s="724">
        <f ca="1">-VLOOKUP(G$6,'[1]WEI Daily_Actuals'!$B$4:$AM$3999,'[1]WEI Daily_Actuals'!$W$1)</f>
        <v>-270</v>
      </c>
      <c r="H23" s="724">
        <f ca="1">-VLOOKUP(H$6,'[1]WEI Daily_Actuals'!$B$4:$AM$3999,'[1]WEI Daily_Actuals'!$W$1)</f>
        <v>-284</v>
      </c>
      <c r="I23" s="724">
        <f ca="1">-VLOOKUP(I$6,'[1]WEI Daily_Actuals'!$B$4:$AM$3999,'[1]WEI Daily_Actuals'!$W$1)</f>
        <v>-323</v>
      </c>
      <c r="J23" s="695">
        <f ca="1">-SUMPRODUCT('[1]WEI Daily_Actuals'!$C$2889:$C$4474,'[1]WEI Daily_Actuals'!$W$2889:$W$4474)/SUM('[1]WEI Daily_Actuals'!$C$2889:$C$4474)</f>
        <v>-274</v>
      </c>
      <c r="K23" s="725">
        <f ca="1">-SUMPRODUCT('[1]WEI Daily_Actuals'!$W$2248:$W$3660,'[1]WEI Daily_Actuals'!$AR$2248:$AR$3660)/SUM('[1]WEI Daily_Actuals'!$AR$2248:$AR$4197)</f>
        <v>-388.86666666666667</v>
      </c>
      <c r="L23" s="726"/>
      <c r="M23" s="677">
        <f>[1]BCForecast!A26</f>
        <v>36739</v>
      </c>
      <c r="N23" s="722">
        <f>[1]BCForecast!B26</f>
        <v>1059.2258064516129</v>
      </c>
      <c r="O23" s="722">
        <f>[1]BCForecast!C26</f>
        <v>139.87096774193549</v>
      </c>
      <c r="P23" s="722">
        <f>[1]BCForecast!D26</f>
        <v>919.35483870967744</v>
      </c>
      <c r="Q23" s="722">
        <f>[1]BCForecast!E26</f>
        <v>304.03225806451616</v>
      </c>
      <c r="R23" s="722">
        <f>[1]BCForecast!F26</f>
        <v>82.258064516129039</v>
      </c>
      <c r="S23" s="722">
        <f>[1]BCForecast!G26</f>
        <v>45.483870967741936</v>
      </c>
      <c r="T23" s="722">
        <f>[1]BCForecast!H26</f>
        <v>16.129032258064516</v>
      </c>
      <c r="U23" s="722">
        <f>[1]BCForecast!I26</f>
        <v>43.096774193548384</v>
      </c>
      <c r="V23" s="722">
        <f>[1]BCForecast!J26</f>
        <v>1534.0967741935483</v>
      </c>
      <c r="W23" s="722">
        <f>[1]BCForecast!K26</f>
        <v>55</v>
      </c>
      <c r="X23" s="722">
        <f>[1]BCForecast!L26</f>
        <v>0</v>
      </c>
      <c r="Y23" s="722">
        <f>[1]BCForecast!M26</f>
        <v>71.387096774193552</v>
      </c>
      <c r="Z23" s="722">
        <f>[1]BCForecast!N26</f>
        <v>1605.2258064516129</v>
      </c>
      <c r="AA23" s="722">
        <f>[1]BCForecast!O26</f>
        <v>1729.1290322580646</v>
      </c>
      <c r="AB23" s="722">
        <f>[1]BCForecast!P26</f>
        <v>200.32258064516128</v>
      </c>
      <c r="AC23" s="680">
        <f>[1]BCForecast!Q26</f>
        <v>36854.299999690003</v>
      </c>
      <c r="AD23" s="681">
        <f>[1]BCForecast!R26</f>
        <v>0.76779791666020836</v>
      </c>
    </row>
    <row r="24" spans="1:30" ht="13.5" customHeight="1" x14ac:dyDescent="0.25">
      <c r="A24" s="706" t="s">
        <v>278</v>
      </c>
      <c r="B24" s="706"/>
      <c r="C24" s="727"/>
      <c r="D24" s="707"/>
      <c r="E24" s="724">
        <f ca="1">-VLOOKUP(E$6,'[1]WEI Daily_Actuals'!$B$4:$AM$3999,'[1]WEI Daily_Actuals'!$V$1)</f>
        <v>-65</v>
      </c>
      <c r="F24" s="724">
        <f ca="1">-VLOOKUP(F$6,'[1]WEI Daily_Actuals'!$B$4:$AM$3999,'[1]WEI Daily_Actuals'!$V$1)</f>
        <v>-74</v>
      </c>
      <c r="G24" s="724">
        <f ca="1">-VLOOKUP(G$6,'[1]WEI Daily_Actuals'!$B$4:$AM$3999,'[1]WEI Daily_Actuals'!$V$1)</f>
        <v>-71</v>
      </c>
      <c r="H24" s="724">
        <f ca="1">-VLOOKUP(H$6,'[1]WEI Daily_Actuals'!$B$4:$AM$3999,'[1]WEI Daily_Actuals'!$V$1)</f>
        <v>-80</v>
      </c>
      <c r="I24" s="724">
        <f ca="1">-VLOOKUP(I$6,'[1]WEI Daily_Actuals'!$B$4:$AM$3999,'[1]WEI Daily_Actuals'!$V$1)</f>
        <v>-74</v>
      </c>
      <c r="J24" s="695">
        <f ca="1">-SUMPRODUCT('[1]WEI Daily_Actuals'!$C$2889:$C$4474,'[1]WEI Daily_Actuals'!$V$2889:$V$4474)/SUM('[1]WEI Daily_Actuals'!$C$2889:$C$4474)</f>
        <v>-69.5</v>
      </c>
      <c r="K24" s="725">
        <f ca="1">-SUMPRODUCT('[1]WEI Daily_Actuals'!$V$2248:$V$3660,'[1]WEI Daily_Actuals'!$AR$2248:$AR$3660)/SUM('[1]WEI Daily_Actuals'!$AR$2248:$AR$4197)</f>
        <v>-93.333333333333329</v>
      </c>
      <c r="L24" s="726"/>
      <c r="M24" s="677">
        <f>[1]BCForecast!A27</f>
        <v>36770</v>
      </c>
      <c r="N24" s="722">
        <f>[1]BCForecast!B27</f>
        <v>894</v>
      </c>
      <c r="O24" s="722">
        <f>[1]BCForecast!C27</f>
        <v>139.83333333333334</v>
      </c>
      <c r="P24" s="722">
        <f>[1]BCForecast!D27</f>
        <v>754.16666666666663</v>
      </c>
      <c r="Q24" s="722">
        <f>[1]BCForecast!E27</f>
        <v>388.86666666666667</v>
      </c>
      <c r="R24" s="722">
        <f>[1]BCForecast!F27</f>
        <v>93.333333333333329</v>
      </c>
      <c r="S24" s="722">
        <f>[1]BCForecast!G27</f>
        <v>45.766666666666666</v>
      </c>
      <c r="T24" s="722">
        <f>[1]BCForecast!H27</f>
        <v>20.9</v>
      </c>
      <c r="U24" s="722">
        <f>[1]BCForecast!I27</f>
        <v>40.533333333333331</v>
      </c>
      <c r="V24" s="722">
        <f>[1]BCForecast!J27</f>
        <v>1462.5</v>
      </c>
      <c r="W24" s="722">
        <f>[1]BCForecast!K27</f>
        <v>55</v>
      </c>
      <c r="X24" s="722">
        <f>[1]BCForecast!L27</f>
        <v>0</v>
      </c>
      <c r="Y24" s="722">
        <f>[1]BCForecast!M27</f>
        <v>43.733333333333334</v>
      </c>
      <c r="Z24" s="722">
        <f>[1]BCForecast!N27</f>
        <v>1538.4</v>
      </c>
      <c r="AA24" s="722">
        <f>[1]BCForecast!O27</f>
        <v>1667.0666666666666</v>
      </c>
      <c r="AB24" s="722">
        <f>[1]BCForecast!P27</f>
        <v>119.06666666666666</v>
      </c>
      <c r="AC24" s="680">
        <f>[1]BCForecast!Q27</f>
        <v>40292.299999690003</v>
      </c>
      <c r="AD24" s="681">
        <f>[1]BCForecast!R27</f>
        <v>0.83942291666020841</v>
      </c>
    </row>
    <row r="25" spans="1:30" ht="11.25" customHeight="1" thickBot="1" x14ac:dyDescent="0.3">
      <c r="A25" s="728" t="s">
        <v>271</v>
      </c>
      <c r="C25" s="727"/>
      <c r="D25" s="707"/>
      <c r="E25" s="724">
        <f ca="1">-VLOOKUP(E$6,'[1]WEI Daily_Actuals'!$B$4:$AM$3999,'[1]WEI Daily_Actuals'!$X$1)</f>
        <v>0</v>
      </c>
      <c r="F25" s="724">
        <f ca="1">-VLOOKUP(F$6,'[1]WEI Daily_Actuals'!$B$4:$AM$3999,'[1]WEI Daily_Actuals'!$X$1)</f>
        <v>0</v>
      </c>
      <c r="G25" s="724">
        <f ca="1">-VLOOKUP(G$6,'[1]WEI Daily_Actuals'!$B$4:$AM$3999,'[1]WEI Daily_Actuals'!$X$1)</f>
        <v>0</v>
      </c>
      <c r="H25" s="724">
        <f ca="1">-VLOOKUP(H$6,'[1]WEI Daily_Actuals'!$B$4:$AM$3999,'[1]WEI Daily_Actuals'!$X$1)</f>
        <v>0</v>
      </c>
      <c r="I25" s="724">
        <f ca="1">-VLOOKUP(I$6,'[1]WEI Daily_Actuals'!$B$4:$AM$3999,'[1]WEI Daily_Actuals'!$X$1)</f>
        <v>0</v>
      </c>
      <c r="J25" s="695">
        <f ca="1">-SUMPRODUCT('[1]WEI Daily_Actuals'!$C$2889:$C$4474,'[1]WEI Daily_Actuals'!$X$2889:$X$4474)/SUM('[1]WEI Daily_Actuals'!$C$2889:$C$4474)</f>
        <v>0</v>
      </c>
      <c r="K25" s="725">
        <f ca="1">-SUMPRODUCT('[1]WEI Daily_Actuals'!$X$2248:$X$3660,'[1]WEI Daily_Actuals'!$AR$2248:$AR$3660)/SUM('[1]WEI Daily_Actuals'!$AR$2248:$AR$4197)</f>
        <v>0</v>
      </c>
      <c r="L25" s="726"/>
      <c r="M25" s="677">
        <f>[1]BCForecast!A28</f>
        <v>36800</v>
      </c>
      <c r="N25" s="722">
        <f>[1]BCForecast!B28</f>
        <v>969.29032258064512</v>
      </c>
      <c r="O25" s="722">
        <f>[1]BCForecast!C28</f>
        <v>140.35483870967741</v>
      </c>
      <c r="P25" s="722">
        <f>[1]BCForecast!D28</f>
        <v>828.93548387096769</v>
      </c>
      <c r="Q25" s="722">
        <f>[1]BCForecast!E28</f>
        <v>444.90322580645159</v>
      </c>
      <c r="R25" s="722">
        <f>[1]BCForecast!F28</f>
        <v>132.70967741935485</v>
      </c>
      <c r="S25" s="722">
        <f>[1]BCForecast!G28</f>
        <v>47.806451612903224</v>
      </c>
      <c r="T25" s="722">
        <f>[1]BCForecast!H28</f>
        <v>25.193548387096776</v>
      </c>
      <c r="U25" s="722">
        <f>[1]BCForecast!I28</f>
        <v>47.645161290322584</v>
      </c>
      <c r="V25" s="722">
        <f>[1]BCForecast!J28</f>
        <v>1642.3548387096773</v>
      </c>
      <c r="W25" s="722">
        <f>[1]BCForecast!K28</f>
        <v>55</v>
      </c>
      <c r="X25" s="722">
        <f>[1]BCForecast!L28</f>
        <v>48.967741935483872</v>
      </c>
      <c r="Y25" s="722">
        <f>[1]BCForecast!M28</f>
        <v>-27.258064516129032</v>
      </c>
      <c r="Z25" s="722">
        <f>[1]BCForecast!N28</f>
        <v>1771.516129032254</v>
      </c>
      <c r="AA25" s="722">
        <f>[1]BCForecast!O28</f>
        <v>1798.8064516129032</v>
      </c>
      <c r="AB25" s="722">
        <f>[1]BCForecast!P28</f>
        <v>26.548387096774192</v>
      </c>
      <c r="AC25" s="680">
        <f>[1]BCForecast!Q28</f>
        <v>41363.299999690003</v>
      </c>
      <c r="AD25" s="681">
        <f>[1]BCForecast!R28</f>
        <v>0.86173541666020836</v>
      </c>
    </row>
    <row r="26" spans="1:30" ht="11.25" customHeight="1" thickTop="1" thickBot="1" x14ac:dyDescent="0.3">
      <c r="A26" s="706" t="s">
        <v>279</v>
      </c>
      <c r="B26" s="706"/>
      <c r="C26" s="727"/>
      <c r="D26" s="707"/>
      <c r="E26" s="724">
        <f ca="1">-VLOOKUP(E$6,'[1]WEI Daily_Actuals'!$B$4:$AM$3999,'[1]WEI Daily_Actuals'!$U$1)</f>
        <v>-88</v>
      </c>
      <c r="F26" s="724">
        <f ca="1">-VLOOKUP(F$6,'[1]WEI Daily_Actuals'!$B$4:$AM$3999,'[1]WEI Daily_Actuals'!$U$1)</f>
        <v>-83</v>
      </c>
      <c r="G26" s="724">
        <f ca="1">-VLOOKUP(G$6,'[1]WEI Daily_Actuals'!$B$4:$AM$3999,'[1]WEI Daily_Actuals'!$U$1)</f>
        <v>-82</v>
      </c>
      <c r="H26" s="724">
        <f ca="1">-VLOOKUP(H$6,'[1]WEI Daily_Actuals'!$B$4:$AM$3999,'[1]WEI Daily_Actuals'!$U$1)</f>
        <v>-77</v>
      </c>
      <c r="I26" s="724">
        <f ca="1">-VLOOKUP(I$6,'[1]WEI Daily_Actuals'!$B$4:$AM$3999,'[1]WEI Daily_Actuals'!$U$1)</f>
        <v>-77</v>
      </c>
      <c r="J26" s="695">
        <f ca="1">-SUMPRODUCT('[1]WEI Daily_Actuals'!$C$2889:$C$4474,'[1]WEI Daily_Actuals'!$U$2889:$U$4474)/SUM('[1]WEI Daily_Actuals'!$C$2889:$C$4474)</f>
        <v>-85.5</v>
      </c>
      <c r="K26" s="725">
        <f ca="1">-SUMPRODUCT('[1]WEI Daily_Actuals'!$U$2248:$U$3660,'[1]WEI Daily_Actuals'!$AR$2248:$AR$3660)/SUM('[1]WEI Daily_Actuals'!$AR$2248:$AR$4197)</f>
        <v>-45.766666666666666</v>
      </c>
      <c r="L26" s="726"/>
      <c r="M26" s="699" t="str">
        <f>[1]BCForecast!A29</f>
        <v>Summer Avg</v>
      </c>
      <c r="N26" s="700">
        <f>[1]BCForecast!B29</f>
        <v>915.18801843317965</v>
      </c>
      <c r="O26" s="700">
        <f>[1]BCForecast!C29</f>
        <v>105.77428141321046</v>
      </c>
      <c r="P26" s="700">
        <f>[1]BCForecast!D29</f>
        <v>809.41373701996929</v>
      </c>
      <c r="Q26" s="700">
        <f>[1]BCForecast!E29</f>
        <v>370.73963133640558</v>
      </c>
      <c r="R26" s="700">
        <f>[1]BCForecast!F29</f>
        <v>102.81013824884793</v>
      </c>
      <c r="S26" s="700">
        <f>[1]BCForecast!G29</f>
        <v>66.017665130568361</v>
      </c>
      <c r="T26" s="700">
        <f>[1]BCForecast!H29</f>
        <v>18.098771121351767</v>
      </c>
      <c r="U26" s="700">
        <f>[1]BCForecast!I29</f>
        <v>38.894777265745006</v>
      </c>
      <c r="V26" s="700">
        <f>[1]BCForecast!J29</f>
        <v>1493.6502304147466</v>
      </c>
      <c r="W26" s="700">
        <f>[1]BCForecast!K29</f>
        <v>55.047158218125958</v>
      </c>
      <c r="X26" s="700">
        <f>[1]BCForecast!L29</f>
        <v>6.9953917050691246</v>
      </c>
      <c r="Y26" s="700">
        <f>[1]BCForecast!M29</f>
        <v>45.650230414746545</v>
      </c>
      <c r="Z26" s="700">
        <f>[1]BCForecast!N29</f>
        <v>1573.7915514592928</v>
      </c>
      <c r="AA26" s="700">
        <f>[1]BCForecast!O29</f>
        <v>1703.5288786482336</v>
      </c>
      <c r="AB26" s="700">
        <f>[1]BCForecast!P29</f>
        <v>167.64700460829491</v>
      </c>
      <c r="AC26" s="701"/>
      <c r="AD26" s="702"/>
    </row>
    <row r="27" spans="1:30" ht="11.25" customHeight="1" thickTop="1" x14ac:dyDescent="0.25">
      <c r="A27" s="706" t="s">
        <v>286</v>
      </c>
      <c r="B27" s="706"/>
      <c r="C27" s="727"/>
      <c r="D27" s="707"/>
      <c r="E27" s="724">
        <f ca="1">-VLOOKUP(E$6,'[1]WEI Daily_Actuals'!$B$4:$AM$3999,'[1]WEI Daily_Actuals'!$Y$1)</f>
        <v>-22</v>
      </c>
      <c r="F27" s="724">
        <f ca="1">-VLOOKUP(F$6,'[1]WEI Daily_Actuals'!$B$4:$AM$3999,'[1]WEI Daily_Actuals'!$Y$1)</f>
        <v>-22</v>
      </c>
      <c r="G27" s="724">
        <f ca="1">-VLOOKUP(G$6,'[1]WEI Daily_Actuals'!$B$4:$AM$3999,'[1]WEI Daily_Actuals'!$Y$1)</f>
        <v>-27</v>
      </c>
      <c r="H27" s="724">
        <f ca="1">-VLOOKUP(H$6,'[1]WEI Daily_Actuals'!$B$4:$AM$3999,'[1]WEI Daily_Actuals'!$Y$1)</f>
        <v>-27</v>
      </c>
      <c r="I27" s="724">
        <f ca="1">-VLOOKUP(I$6,'[1]WEI Daily_Actuals'!$B$4:$AM$3999,'[1]WEI Daily_Actuals'!$Y$1)</f>
        <v>-28</v>
      </c>
      <c r="J27" s="695">
        <f ca="1">-SUMPRODUCT('[1]WEI Daily_Actuals'!$C$2889:$C$4474,'[1]WEI Daily_Actuals'!$Y$2889:$Y$4474)/SUM('[1]WEI Daily_Actuals'!$C$2889:$C$4474)</f>
        <v>-22</v>
      </c>
      <c r="K27" s="725">
        <f ca="1">-SUMPRODUCT('[1]WEI Daily_Actuals'!$Y$2248:$Y$3660,'[1]WEI Daily_Actuals'!$AR$2248:$AR$3660)/SUM('[1]WEI Daily_Actuals'!$AR$2248:$AR$4197)</f>
        <v>-20.9</v>
      </c>
      <c r="L27" s="726"/>
      <c r="M27" s="677">
        <f>[1]BCForecast!A30</f>
        <v>36831</v>
      </c>
      <c r="N27" s="680">
        <f>[1]BCForecast!B30</f>
        <v>1015.2</v>
      </c>
      <c r="O27" s="680">
        <f>[1]BCForecast!C30</f>
        <v>114.8</v>
      </c>
      <c r="P27" s="680">
        <f>[1]BCForecast!D30</f>
        <v>900.40000000000009</v>
      </c>
      <c r="Q27" s="680">
        <f>[1]BCForecast!E30</f>
        <v>593.9666666666667</v>
      </c>
      <c r="R27" s="680">
        <f>[1]BCForecast!F30</f>
        <v>182.46666666666667</v>
      </c>
      <c r="S27" s="680">
        <f>[1]BCForecast!G30</f>
        <v>46.8</v>
      </c>
      <c r="T27" s="678">
        <f>[1]BCForecast!H30</f>
        <v>24.8</v>
      </c>
      <c r="U27" s="680">
        <f>[1]BCForecast!I30</f>
        <v>73.733333333333334</v>
      </c>
      <c r="V27" s="678">
        <f>[1]BCForecast!J30</f>
        <v>1912.1666666666667</v>
      </c>
      <c r="W27" s="678">
        <f>[1]BCForecast!K30</f>
        <v>30</v>
      </c>
      <c r="X27" s="678">
        <f>[1]BCForecast!L30</f>
        <v>192.83333333333334</v>
      </c>
      <c r="Y27" s="704">
        <f>[1]BCForecast!M30</f>
        <v>-78.066666666666663</v>
      </c>
      <c r="Z27" s="679">
        <f>[1]BCForecast!N30</f>
        <v>2159.8000000000002</v>
      </c>
      <c r="AA27" s="678">
        <f>[1]BCForecast!O30</f>
        <v>1915.9666666666667</v>
      </c>
      <c r="AB27" s="679">
        <f>[1]BCForecast!P30</f>
        <v>-245.46666666666667</v>
      </c>
      <c r="AC27" s="680">
        <f>[1]BCForecast!Q30</f>
        <v>34214.299999690003</v>
      </c>
      <c r="AD27" s="705">
        <f>[1]BCForecast!R30</f>
        <v>0.71279791666020842</v>
      </c>
    </row>
    <row r="28" spans="1:30" ht="11.25" customHeight="1" x14ac:dyDescent="0.25">
      <c r="A28" s="706" t="s">
        <v>280</v>
      </c>
      <c r="B28" s="706"/>
      <c r="C28" s="727"/>
      <c r="D28" s="707"/>
      <c r="E28" s="724">
        <f ca="1">-VLOOKUP(E$6,'[1]WEI Daily_Actuals'!$B$4:$AM$3999,'[1]WEI Daily_Actuals'!$AC$1)</f>
        <v>-29</v>
      </c>
      <c r="F28" s="724">
        <f ca="1">-VLOOKUP(F$6,'[1]WEI Daily_Actuals'!$B$4:$AM$3999,'[1]WEI Daily_Actuals'!$AC$1)</f>
        <v>-28</v>
      </c>
      <c r="G28" s="724">
        <f ca="1">-VLOOKUP(G$6,'[1]WEI Daily_Actuals'!$B$4:$AM$3999,'[1]WEI Daily_Actuals'!$AC$1)</f>
        <v>-29</v>
      </c>
      <c r="H28" s="724">
        <f ca="1">-VLOOKUP(H$6,'[1]WEI Daily_Actuals'!$B$4:$AM$3999,'[1]WEI Daily_Actuals'!$AC$1)</f>
        <v>-35</v>
      </c>
      <c r="I28" s="724">
        <f ca="1">-VLOOKUP(I$6,'[1]WEI Daily_Actuals'!$B$4:$AM$3999,'[1]WEI Daily_Actuals'!$AC$1)</f>
        <v>-37</v>
      </c>
      <c r="J28" s="695">
        <f ca="1">-SUMPRODUCT('[1]WEI Daily_Actuals'!$C$2889:$C$4474,'[1]WEI Daily_Actuals'!$AC$2889:$AC$4474)/SUM('[1]WEI Daily_Actuals'!$C$2889:$C$4474)</f>
        <v>-28.5</v>
      </c>
      <c r="K28" s="725">
        <f ca="1">-SUMPRODUCT('[1]WEI Daily_Actuals'!$AC$2248:$AC$3660,'[1]WEI Daily_Actuals'!$AR$2248:$AR$3660)/SUM('[1]WEI Daily_Actuals'!$AR$2248:$AR$4197)</f>
        <v>-40.533333333333331</v>
      </c>
      <c r="L28" s="726"/>
      <c r="M28" s="677">
        <f>[1]BCForecast!A31</f>
        <v>36861</v>
      </c>
      <c r="N28" s="680">
        <f>[1]BCForecast!B31</f>
        <v>995</v>
      </c>
      <c r="O28" s="680">
        <f>[1]BCForecast!C31</f>
        <v>66.870967741935488</v>
      </c>
      <c r="P28" s="680">
        <f>[1]BCForecast!D31</f>
        <v>928.12903225806451</v>
      </c>
      <c r="Q28" s="680">
        <f>[1]BCForecast!E31</f>
        <v>621.74193548387098</v>
      </c>
      <c r="R28" s="680">
        <f>[1]BCForecast!F31</f>
        <v>187.16129032258064</v>
      </c>
      <c r="S28" s="680">
        <f>[1]BCForecast!G31</f>
        <v>46.29032258064516</v>
      </c>
      <c r="T28" s="680">
        <f>[1]BCForecast!H31</f>
        <v>25.225806451612904</v>
      </c>
      <c r="U28" s="680">
        <f>[1]BCForecast!I31</f>
        <v>72.548387096774192</v>
      </c>
      <c r="V28" s="678">
        <f>[1]BCForecast!J31</f>
        <v>1922.741935483871</v>
      </c>
      <c r="W28" s="678">
        <f>[1]BCForecast!K31</f>
        <v>30</v>
      </c>
      <c r="X28" s="678">
        <f>[1]BCForecast!L31</f>
        <v>259.35483870967744</v>
      </c>
      <c r="Y28" s="704">
        <f>[1]BCForecast!M31</f>
        <v>-106.51612903225806</v>
      </c>
      <c r="Z28" s="679">
        <f>[1]BCForecast!N31</f>
        <v>2237.3225806451615</v>
      </c>
      <c r="AA28" s="678">
        <f>[1]BCForecast!O31</f>
        <v>1959.1548387096775</v>
      </c>
      <c r="AB28" s="679">
        <f>[1]BCForecast!P31</f>
        <v>-313.83291389682086</v>
      </c>
      <c r="AC28" s="680">
        <f>[1]BCForecast!Q31</f>
        <v>24482.357073587922</v>
      </c>
      <c r="AD28" s="705">
        <f>[1]BCForecast!R31</f>
        <v>0.51004910569974837</v>
      </c>
    </row>
    <row r="29" spans="1:30" ht="11.25" customHeight="1" x14ac:dyDescent="0.25">
      <c r="A29" s="706" t="s">
        <v>287</v>
      </c>
      <c r="B29" s="706"/>
      <c r="C29" s="709"/>
      <c r="D29" s="707"/>
      <c r="E29" s="724">
        <f ca="1">-VLOOKUP(E$6,'[1]WEI Daily_Actuals'!$B$4:$AM$3999,'[1]WEI Daily_Actuals'!$AB$1)</f>
        <v>-25</v>
      </c>
      <c r="F29" s="724">
        <f ca="1">-VLOOKUP(F$6,'[1]WEI Daily_Actuals'!$B$4:$AM$3999,'[1]WEI Daily_Actuals'!$AB$1)</f>
        <v>-25</v>
      </c>
      <c r="G29" s="724">
        <f ca="1">-VLOOKUP(G$6,'[1]WEI Daily_Actuals'!$B$4:$AM$3999,'[1]WEI Daily_Actuals'!$AB$1)</f>
        <v>-25</v>
      </c>
      <c r="H29" s="724">
        <f ca="1">-VLOOKUP(H$6,'[1]WEI Daily_Actuals'!$B$4:$AM$3999,'[1]WEI Daily_Actuals'!$AB$1)</f>
        <v>-25</v>
      </c>
      <c r="I29" s="724">
        <f ca="1">-VLOOKUP(I$6,'[1]WEI Daily_Actuals'!$B$4:$AM$3999,'[1]WEI Daily_Actuals'!$AB$1)</f>
        <v>-25</v>
      </c>
      <c r="J29" s="695">
        <f ca="1">-SUMPRODUCT('[1]WEI Daily_Actuals'!$C$2889:$C$4474,'[1]WEI Daily_Actuals'!$AB$2889:$AB$4474)/SUM('[1]WEI Daily_Actuals'!$C$2889:$C$4474)</f>
        <v>-25</v>
      </c>
      <c r="K29" s="725">
        <f ca="1">-SUMPRODUCT('[1]WEI Daily_Actuals'!$AB$2248:$AB$3660,'[1]WEI Daily_Actuals'!$AR$2248:$AR$3660)/SUM('[1]WEI Daily_Actuals'!$AR$2248:$AR$4197)</f>
        <v>-55</v>
      </c>
      <c r="L29" s="726"/>
      <c r="M29" s="677">
        <f>[1]BCForecast!A32</f>
        <v>36892</v>
      </c>
      <c r="N29" s="680">
        <f>[1]BCForecast!B32</f>
        <v>965.61290322580646</v>
      </c>
      <c r="O29" s="680">
        <f>[1]BCForecast!C32</f>
        <v>100.6774193548387</v>
      </c>
      <c r="P29" s="680">
        <f>[1]BCForecast!D32</f>
        <v>864.9354838709678</v>
      </c>
      <c r="Q29" s="680">
        <f>[1]BCForecast!E32</f>
        <v>603.80645161290317</v>
      </c>
      <c r="R29" s="680">
        <f>[1]BCForecast!F32</f>
        <v>183.90322580645162</v>
      </c>
      <c r="S29" s="680">
        <f>[1]BCForecast!G32</f>
        <v>42.322580645161288</v>
      </c>
      <c r="T29" s="680">
        <f>[1]BCForecast!H32</f>
        <v>22.806451612903224</v>
      </c>
      <c r="U29" s="680">
        <f>[1]BCForecast!I32</f>
        <v>64.161290322580641</v>
      </c>
      <c r="V29" s="678">
        <f>[1]BCForecast!J32</f>
        <v>1859.8064516129034</v>
      </c>
      <c r="W29" s="678">
        <f>[1]BCForecast!K32</f>
        <v>30</v>
      </c>
      <c r="X29" s="678">
        <f>[1]BCForecast!L32</f>
        <v>292.35483870967744</v>
      </c>
      <c r="Y29" s="704">
        <f>[1]BCForecast!M32</f>
        <v>-66.354838709677423</v>
      </c>
      <c r="Z29" s="679">
        <f>[1]BCForecast!N32</f>
        <v>2204.9677419354839</v>
      </c>
      <c r="AA29" s="678">
        <f>[1]BCForecast!O32</f>
        <v>1927.3225806451612</v>
      </c>
      <c r="AB29" s="679">
        <f>[1]BCForecast!P32</f>
        <v>-306.08310109755735</v>
      </c>
      <c r="AC29" s="680">
        <f>[1]BCForecast!Q32</f>
        <v>15068.943429802885</v>
      </c>
      <c r="AD29" s="705">
        <f>[1]BCForecast!R32</f>
        <v>0.31393632145422679</v>
      </c>
    </row>
    <row r="30" spans="1:30" ht="11.25" customHeight="1" x14ac:dyDescent="0.25">
      <c r="A30" s="706" t="s">
        <v>288</v>
      </c>
      <c r="B30" s="706"/>
      <c r="C30" s="714">
        <f ca="1">D30-E30</f>
        <v>1049</v>
      </c>
      <c r="D30" s="729">
        <f ca="1">D22+D23+SUM(E24:E29)</f>
        <v>-229</v>
      </c>
      <c r="E30" s="730">
        <f t="shared" ref="E30:K30" ca="1" si="2">SUM(E22:E29)</f>
        <v>-1278</v>
      </c>
      <c r="F30" s="730">
        <f t="shared" ca="1" si="2"/>
        <v>-1295</v>
      </c>
      <c r="G30" s="730">
        <f t="shared" ca="1" si="2"/>
        <v>-1332</v>
      </c>
      <c r="H30" s="730">
        <f t="shared" ca="1" si="2"/>
        <v>-1407</v>
      </c>
      <c r="I30" s="730">
        <f t="shared" ca="1" si="2"/>
        <v>-1476</v>
      </c>
      <c r="J30" s="731">
        <f t="shared" ca="1" si="2"/>
        <v>-1286.5</v>
      </c>
      <c r="K30" s="732">
        <f t="shared" ca="1" si="2"/>
        <v>-1538.4</v>
      </c>
      <c r="L30" s="726"/>
      <c r="M30" s="677">
        <f>[1]BCForecast!A33</f>
        <v>36923</v>
      </c>
      <c r="N30" s="680">
        <f>[1]BCForecast!B33</f>
        <v>969</v>
      </c>
      <c r="O30" s="680">
        <f>[1]BCForecast!C33</f>
        <v>140.32142857142858</v>
      </c>
      <c r="P30" s="680">
        <f>[1]BCForecast!D33</f>
        <v>828.67857142857144</v>
      </c>
      <c r="Q30" s="680">
        <f>[1]BCForecast!E33</f>
        <v>613.85714285714289</v>
      </c>
      <c r="R30" s="680">
        <f>[1]BCForecast!F33</f>
        <v>167.14285714285714</v>
      </c>
      <c r="S30" s="680">
        <f>[1]BCForecast!G33</f>
        <v>53.785714285714285</v>
      </c>
      <c r="T30" s="680">
        <f>[1]BCForecast!H33</f>
        <v>25.178571428571427</v>
      </c>
      <c r="U30" s="680">
        <f>[1]BCForecast!I33</f>
        <v>71.607142857142861</v>
      </c>
      <c r="V30" s="678">
        <f>[1]BCForecast!J33</f>
        <v>1875.3928571428571</v>
      </c>
      <c r="W30" s="678">
        <f>[1]BCForecast!K33</f>
        <v>30</v>
      </c>
      <c r="X30" s="678">
        <f>[1]BCForecast!L33</f>
        <v>305.71428571428572</v>
      </c>
      <c r="Y30" s="704">
        <f>[1]BCForecast!M33</f>
        <v>-97.535714285714292</v>
      </c>
      <c r="Z30" s="679">
        <f>[1]BCForecast!N33</f>
        <v>2236.2857142857142</v>
      </c>
      <c r="AA30" s="678">
        <f>[1]BCForecast!O33</f>
        <v>1992.6785714285713</v>
      </c>
      <c r="AB30" s="679">
        <f>[1]BCForecast!P33</f>
        <v>-296.45064091512944</v>
      </c>
      <c r="AC30" s="680">
        <f>[1]BCForecast!Q33</f>
        <v>6701.6430819644456</v>
      </c>
      <c r="AD30" s="705">
        <f>[1]BCForecast!R33</f>
        <v>0.13961756420759261</v>
      </c>
    </row>
    <row r="31" spans="1:30" ht="11.25" customHeight="1" thickBot="1" x14ac:dyDescent="0.3">
      <c r="L31" s="726"/>
      <c r="M31" s="677">
        <f>[1]BCForecast!A34</f>
        <v>36951</v>
      </c>
      <c r="N31" s="680">
        <f>[1]BCForecast!B34</f>
        <v>895.51612903225805</v>
      </c>
      <c r="O31" s="680">
        <f>[1]BCForecast!C34</f>
        <v>133.16129032258064</v>
      </c>
      <c r="P31" s="680">
        <f>[1]BCForecast!D34</f>
        <v>762.35483870967744</v>
      </c>
      <c r="Q31" s="680">
        <f>[1]BCForecast!E34</f>
        <v>582.19354838709683</v>
      </c>
      <c r="R31" s="680">
        <f>[1]BCForecast!F34</f>
        <v>133.25806451612902</v>
      </c>
      <c r="S31" s="680">
        <f>[1]BCForecast!G34</f>
        <v>55.516129032258064</v>
      </c>
      <c r="T31" s="680">
        <f>[1]BCForecast!H34</f>
        <v>22.161290322580644</v>
      </c>
      <c r="U31" s="680">
        <f>[1]BCForecast!I34</f>
        <v>56.935483870967744</v>
      </c>
      <c r="V31" s="678">
        <f>[1]BCForecast!J34</f>
        <v>1723.4193548387098</v>
      </c>
      <c r="W31" s="678">
        <f>[1]BCForecast!K34</f>
        <v>30</v>
      </c>
      <c r="X31" s="678">
        <f>[1]BCForecast!L34</f>
        <v>326.93548387096774</v>
      </c>
      <c r="Y31" s="704">
        <f>[1]BCForecast!M34</f>
        <v>-61.967741935483872</v>
      </c>
      <c r="Z31" s="679">
        <f>[1]BCForecast!N34</f>
        <v>2102.516129032258</v>
      </c>
      <c r="AA31" s="678">
        <f>[1]BCForecast!O34</f>
        <v>1964.516129032258</v>
      </c>
      <c r="AB31" s="679">
        <f>[1]BCForecast!P34</f>
        <v>-172.78700792540357</v>
      </c>
      <c r="AC31" s="680">
        <f>[1]BCForecast!Q34</f>
        <v>1185.4345918671911</v>
      </c>
      <c r="AD31" s="705">
        <f>[1]BCForecast!R34</f>
        <v>2.4696553997233146E-2</v>
      </c>
    </row>
    <row r="32" spans="1:30" ht="11.25" customHeight="1" thickTop="1" thickBot="1" x14ac:dyDescent="0.3">
      <c r="A32" s="733" t="s">
        <v>289</v>
      </c>
      <c r="B32" s="733"/>
      <c r="C32" s="734"/>
      <c r="D32" s="734"/>
      <c r="E32" s="690">
        <f ca="1">VLOOKUP(E$6,'[1]WEI Daily_Actuals'!$B$4:$AZ$3999,'[1]WEI Daily_Actuals'!$AU$1)</f>
        <v>24</v>
      </c>
      <c r="F32" s="690">
        <f ca="1">VLOOKUP(F$6,'[1]WEI Daily_Actuals'!$B$4:$AZ$3999,'[1]WEI Daily_Actuals'!$AU$1)</f>
        <v>24</v>
      </c>
      <c r="G32" s="690">
        <f ca="1">VLOOKUP(G$6,'[1]WEI Daily_Actuals'!$B$4:$AZ$3999,'[1]WEI Daily_Actuals'!$AU$1)</f>
        <v>24</v>
      </c>
      <c r="H32" s="690">
        <f ca="1">VLOOKUP(H$6,'[1]WEI Daily_Actuals'!$B$4:$AZ$3999,'[1]WEI Daily_Actuals'!$AU$1)</f>
        <v>23</v>
      </c>
      <c r="I32" s="690">
        <f ca="1">VLOOKUP(I$6,'[1]WEI Daily_Actuals'!$B$4:$AZ$3999,'[1]WEI Daily_Actuals'!$AU$1)</f>
        <v>24</v>
      </c>
      <c r="J32" s="691">
        <f ca="1">SUMPRODUCT('[1]WEI Daily_Actuals'!$C$2889:$C$4474,'[1]WEI Daily_Actuals'!$AU$2889:$AU$4474)/SUM('[1]WEI Daily_Actuals'!$C$2889:$C$4474)</f>
        <v>24</v>
      </c>
      <c r="K32" s="735"/>
      <c r="L32" s="661"/>
      <c r="M32" s="699" t="str">
        <f>[1]BCForecast!A35</f>
        <v>Winter Avg</v>
      </c>
      <c r="N32" s="700">
        <f>[1]BCForecast!B35</f>
        <v>968.06580645161307</v>
      </c>
      <c r="O32" s="700">
        <f>[1]BCForecast!C35</f>
        <v>111.16622119815668</v>
      </c>
      <c r="P32" s="700">
        <f>[1]BCForecast!D35</f>
        <v>856.89958525345628</v>
      </c>
      <c r="Q32" s="700">
        <f>[1]BCForecast!E35</f>
        <v>603.11314900153616</v>
      </c>
      <c r="R32" s="700">
        <f>[1]BCForecast!F35</f>
        <v>170.78642089093699</v>
      </c>
      <c r="S32" s="700">
        <f>[1]BCForecast!G35</f>
        <v>48.942949308755757</v>
      </c>
      <c r="T32" s="700">
        <f>[1]BCForecast!H35</f>
        <v>24.034423963133641</v>
      </c>
      <c r="U32" s="700">
        <f>[1]BCForecast!I35</f>
        <v>67.797127496159746</v>
      </c>
      <c r="V32" s="700">
        <f>[1]BCForecast!J35</f>
        <v>1858.7054531490016</v>
      </c>
      <c r="W32" s="700">
        <f>[1]BCForecast!K35</f>
        <v>30</v>
      </c>
      <c r="X32" s="700">
        <f>[1]BCForecast!L35</f>
        <v>275.43855606758837</v>
      </c>
      <c r="Y32" s="700">
        <f>[1]BCForecast!M35</f>
        <v>-82.088218125960069</v>
      </c>
      <c r="Z32" s="700">
        <f>[1]BCForecast!N35</f>
        <v>2188.1784331797235</v>
      </c>
      <c r="AA32" s="700">
        <f>[1]BCForecast!O35</f>
        <v>1951.927757296467</v>
      </c>
      <c r="AB32" s="700">
        <f>[1]BCForecast!P35</f>
        <v>-266.9240661003156</v>
      </c>
      <c r="AC32" s="701"/>
      <c r="AD32" s="702"/>
    </row>
    <row r="33" spans="1:32" ht="11.25" customHeight="1" thickTop="1" x14ac:dyDescent="0.25">
      <c r="A33" s="736" t="s">
        <v>290</v>
      </c>
      <c r="B33" s="736"/>
      <c r="C33" s="707"/>
      <c r="D33" s="707"/>
      <c r="E33" s="694">
        <f ca="1">VLOOKUP(E$6,'[1]WEI Daily_Actuals'!$B$4:$AZ$3999,'[1]WEI Daily_Actuals'!$AV$1)</f>
        <v>12</v>
      </c>
      <c r="F33" s="694">
        <f ca="1">VLOOKUP(F$6,'[1]WEI Daily_Actuals'!$B$4:$AZ$3999,'[1]WEI Daily_Actuals'!$AV$1)</f>
        <v>13</v>
      </c>
      <c r="G33" s="694">
        <f ca="1">VLOOKUP(G$6,'[1]WEI Daily_Actuals'!$B$4:$AZ$3999,'[1]WEI Daily_Actuals'!$AV$1)</f>
        <v>18</v>
      </c>
      <c r="H33" s="694">
        <f ca="1">VLOOKUP(H$6,'[1]WEI Daily_Actuals'!$B$4:$AZ$3999,'[1]WEI Daily_Actuals'!$AV$1)</f>
        <v>34</v>
      </c>
      <c r="I33" s="694">
        <f ca="1">VLOOKUP(I$6,'[1]WEI Daily_Actuals'!$B$4:$AZ$3999,'[1]WEI Daily_Actuals'!$AV$1)</f>
        <v>35</v>
      </c>
      <c r="J33" s="695">
        <f ca="1">SUMPRODUCT('[1]WEI Daily_Actuals'!$C$2889:$C$4474,'[1]WEI Daily_Actuals'!$AV$2889:$AV$4474)/SUM('[1]WEI Daily_Actuals'!$C$2889:$C$4474)</f>
        <v>12.5</v>
      </c>
      <c r="K33" s="696"/>
      <c r="L33" s="737"/>
      <c r="M33" s="677">
        <f>[1]BCForecast!A36</f>
        <v>36982</v>
      </c>
      <c r="N33" s="678">
        <f>[1]BCForecast!B36</f>
        <v>842.36666666666667</v>
      </c>
      <c r="O33" s="680">
        <f>[1]BCForecast!C36</f>
        <v>134.9</v>
      </c>
      <c r="P33" s="678">
        <f>[1]BCForecast!D36</f>
        <v>707.4666666666667</v>
      </c>
      <c r="Q33" s="678">
        <f>[1]BCForecast!E36</f>
        <v>514.66666666666663</v>
      </c>
      <c r="R33" s="678">
        <f>[1]BCForecast!F36</f>
        <v>98.833333333333329</v>
      </c>
      <c r="S33" s="678">
        <f>[1]BCForecast!G36</f>
        <v>53.9</v>
      </c>
      <c r="T33" s="680">
        <f>[1]BCForecast!H36</f>
        <v>26.133333333333333</v>
      </c>
      <c r="U33" s="678">
        <f>[1]BCForecast!I36</f>
        <v>42.866666666666667</v>
      </c>
      <c r="V33" s="678">
        <f>[1]BCForecast!J36</f>
        <v>1509.7666666666667</v>
      </c>
      <c r="W33" s="678">
        <f>[1]BCForecast!K36</f>
        <v>30</v>
      </c>
      <c r="X33" s="678">
        <f>[1]BCForecast!L36</f>
        <v>288.76666666666665</v>
      </c>
      <c r="Y33" s="704">
        <f>[1]BCForecast!M36</f>
        <v>-37.866666666666667</v>
      </c>
      <c r="Z33" s="679">
        <f>[1]BCForecast!N36</f>
        <v>1897.5666666666666</v>
      </c>
      <c r="AA33" s="678">
        <f>[1]BCForecast!O36</f>
        <v>2051.8333333333335</v>
      </c>
      <c r="AB33" s="679">
        <f>[1]BCForecast!P36</f>
        <v>136.85159840041649</v>
      </c>
      <c r="AC33" s="680">
        <f>[1]BCForecast!Q36</f>
        <v>4957.19366051204</v>
      </c>
      <c r="AD33" s="705">
        <f>[1]BCForecast!R36</f>
        <v>0.10327486792733416</v>
      </c>
      <c r="AE33" s="660"/>
      <c r="AF33" s="660"/>
    </row>
    <row r="34" spans="1:32" s="739" customFormat="1" ht="11.25" customHeight="1" x14ac:dyDescent="0.25">
      <c r="A34" s="736" t="s">
        <v>291</v>
      </c>
      <c r="B34" s="736"/>
      <c r="C34" s="707"/>
      <c r="D34" s="707"/>
      <c r="E34" s="694">
        <f ca="1">VLOOKUP(E$6,'[1]WEI Daily_Actuals'!$B$4:$AZ$3999,'[1]WEI Daily_Actuals'!$AW$1)</f>
        <v>52</v>
      </c>
      <c r="F34" s="694">
        <f ca="1">VLOOKUP(F$6,'[1]WEI Daily_Actuals'!$B$4:$AZ$3999,'[1]WEI Daily_Actuals'!$AW$1)</f>
        <v>52</v>
      </c>
      <c r="G34" s="694">
        <f ca="1">VLOOKUP(G$6,'[1]WEI Daily_Actuals'!$B$4:$AZ$3999,'[1]WEI Daily_Actuals'!$AW$1)</f>
        <v>52</v>
      </c>
      <c r="H34" s="694">
        <f ca="1">VLOOKUP(H$6,'[1]WEI Daily_Actuals'!$B$4:$AZ$3999,'[1]WEI Daily_Actuals'!$AW$1)</f>
        <v>52</v>
      </c>
      <c r="I34" s="694">
        <f ca="1">VLOOKUP(I$6,'[1]WEI Daily_Actuals'!$B$4:$AZ$3999,'[1]WEI Daily_Actuals'!$AW$1)</f>
        <v>54</v>
      </c>
      <c r="J34" s="695">
        <f ca="1">SUMPRODUCT('[1]WEI Daily_Actuals'!$C$2889:$C$4474,'[1]WEI Daily_Actuals'!$AW$2889:$AW$4474)/SUM('[1]WEI Daily_Actuals'!$C$2889:$C$4474)</f>
        <v>52</v>
      </c>
      <c r="K34" s="696"/>
      <c r="L34" s="738"/>
      <c r="M34" s="677">
        <f>[1]BCForecast!A37</f>
        <v>37012</v>
      </c>
      <c r="N34" s="678">
        <f>[1]BCForecast!B37</f>
        <v>854.12903225806451</v>
      </c>
      <c r="O34" s="680">
        <f>[1]BCForecast!C37</f>
        <v>118.64516129032258</v>
      </c>
      <c r="P34" s="678">
        <f>[1]BCForecast!D37</f>
        <v>735.48387096774195</v>
      </c>
      <c r="Q34" s="678">
        <f>[1]BCForecast!E37</f>
        <v>420.64516129032256</v>
      </c>
      <c r="R34" s="678">
        <f>[1]BCForecast!F37</f>
        <v>71.387096774193552</v>
      </c>
      <c r="S34" s="678">
        <f>[1]BCForecast!G37</f>
        <v>51.58064516129032</v>
      </c>
      <c r="T34" s="680">
        <f>[1]BCForecast!H37</f>
        <v>26.032258064516128</v>
      </c>
      <c r="U34" s="678">
        <f>[1]BCForecast!I37</f>
        <v>36.548387096774192</v>
      </c>
      <c r="V34" s="678">
        <f>[1]BCForecast!J37</f>
        <v>1397.741935483871</v>
      </c>
      <c r="W34" s="678">
        <f>[1]BCForecast!K37</f>
        <v>25</v>
      </c>
      <c r="X34" s="678">
        <f>[1]BCForecast!L37</f>
        <v>240.16129032258064</v>
      </c>
      <c r="Y34" s="704">
        <f>[1]BCForecast!M37</f>
        <v>-61.612903225806448</v>
      </c>
      <c r="Z34" s="679">
        <f>[1]BCForecast!N37</f>
        <v>1730.6774193548388</v>
      </c>
      <c r="AA34" s="678">
        <f>[1]BCForecast!O37</f>
        <v>2017.6774193548388</v>
      </c>
      <c r="AB34" s="679">
        <f>[1]BCForecast!P37</f>
        <v>260.08097605433494</v>
      </c>
      <c r="AC34" s="680">
        <f>[1]BCForecast!Q37</f>
        <v>12987.529998980122</v>
      </c>
      <c r="AD34" s="705">
        <f>[1]BCForecast!R37</f>
        <v>0.27057354164541919</v>
      </c>
      <c r="AE34" s="738"/>
      <c r="AF34" s="738"/>
    </row>
    <row r="35" spans="1:32" s="739" customFormat="1" ht="11.25" customHeight="1" thickBot="1" x14ac:dyDescent="0.3">
      <c r="A35" s="740" t="s">
        <v>379</v>
      </c>
      <c r="B35" s="740"/>
      <c r="C35" s="741"/>
      <c r="D35" s="741"/>
      <c r="E35" s="742">
        <f t="shared" ref="E35:J35" ca="1" si="3">SUM(E32:E34)</f>
        <v>88</v>
      </c>
      <c r="F35" s="742">
        <f t="shared" ca="1" si="3"/>
        <v>89</v>
      </c>
      <c r="G35" s="742">
        <f t="shared" ca="1" si="3"/>
        <v>94</v>
      </c>
      <c r="H35" s="742">
        <f t="shared" ca="1" si="3"/>
        <v>109</v>
      </c>
      <c r="I35" s="742">
        <f t="shared" ca="1" si="3"/>
        <v>113</v>
      </c>
      <c r="J35" s="743">
        <f t="shared" ca="1" si="3"/>
        <v>88.5</v>
      </c>
      <c r="K35" s="744"/>
      <c r="L35" s="738"/>
      <c r="M35" s="677">
        <f>[1]BCForecast!A38</f>
        <v>37043</v>
      </c>
      <c r="N35" s="678">
        <f>[1]BCForecast!B38</f>
        <v>727.5</v>
      </c>
      <c r="O35" s="680">
        <f>[1]BCForecast!C38</f>
        <v>115.6</v>
      </c>
      <c r="P35" s="678">
        <f>[1]BCForecast!D38</f>
        <v>611.9</v>
      </c>
      <c r="Q35" s="678">
        <f>[1]BCForecast!E38</f>
        <v>361.43333333333334</v>
      </c>
      <c r="R35" s="678">
        <f>[1]BCForecast!F38</f>
        <v>78.733333333333334</v>
      </c>
      <c r="S35" s="678">
        <f>[1]BCForecast!G38</f>
        <v>37.700000000000003</v>
      </c>
      <c r="T35" s="680">
        <f>[1]BCForecast!H38</f>
        <v>16.600000000000001</v>
      </c>
      <c r="U35" s="678">
        <f>[1]BCForecast!I38</f>
        <v>28.2</v>
      </c>
      <c r="V35" s="678">
        <f>[1]BCForecast!J38</f>
        <v>1205.3666666666668</v>
      </c>
      <c r="W35" s="678">
        <f>[1]BCForecast!K38</f>
        <v>25</v>
      </c>
      <c r="X35" s="678">
        <f>[1]BCForecast!L38</f>
        <v>231.73333333333332</v>
      </c>
      <c r="Y35" s="704">
        <f>[1]BCForecast!M38</f>
        <v>-10.166666666666666</v>
      </c>
      <c r="Z35" s="679">
        <f>[1]BCForecast!N38</f>
        <v>1508</v>
      </c>
      <c r="AA35" s="678">
        <f>[1]BCForecast!O38</f>
        <v>1752.5666666666666</v>
      </c>
      <c r="AB35" s="679">
        <f>[1]BCForecast!P38</f>
        <v>239.84988760322739</v>
      </c>
      <c r="AC35" s="680">
        <f>[1]BCForecast!Q38</f>
        <v>20200.026627076939</v>
      </c>
      <c r="AD35" s="705">
        <f>[1]BCForecast!R38</f>
        <v>0.42083388806410288</v>
      </c>
      <c r="AE35" s="738"/>
      <c r="AF35" s="738"/>
    </row>
    <row r="36" spans="1:32" s="739" customFormat="1" ht="11.25" customHeight="1" thickTop="1" x14ac:dyDescent="0.25">
      <c r="A36" s="736" t="s">
        <v>292</v>
      </c>
      <c r="B36" s="736"/>
      <c r="C36" s="707"/>
      <c r="D36" s="707"/>
      <c r="E36" s="694">
        <f ca="1">VLOOKUP(E$6,'[1]WEI Daily_Actuals'!$B$4:$AZ$3999,'[1]WEI Daily_Actuals'!$AX$1)</f>
        <v>14</v>
      </c>
      <c r="F36" s="694">
        <f ca="1">VLOOKUP(F$6,'[1]WEI Daily_Actuals'!$B$4:$AZ$3999,'[1]WEI Daily_Actuals'!$AX$1)</f>
        <v>21</v>
      </c>
      <c r="G36" s="694">
        <f ca="1">VLOOKUP(G$6,'[1]WEI Daily_Actuals'!$B$4:$AZ$3999,'[1]WEI Daily_Actuals'!$AX$1)</f>
        <v>21</v>
      </c>
      <c r="H36" s="694">
        <f ca="1">VLOOKUP(H$6,'[1]WEI Daily_Actuals'!$B$4:$AZ$3999,'[1]WEI Daily_Actuals'!$AX$1)</f>
        <v>21</v>
      </c>
      <c r="I36" s="694">
        <f ca="1">VLOOKUP(I$6,'[1]WEI Daily_Actuals'!$B$4:$AZ$3999,'[1]WEI Daily_Actuals'!$AX$1)</f>
        <v>21</v>
      </c>
      <c r="J36" s="695">
        <f ca="1">SUMPRODUCT('[1]WEI Daily_Actuals'!$C$2889:$C$4474,'[1]WEI Daily_Actuals'!$AX$2889:$AX$4474)/SUM('[1]WEI Daily_Actuals'!$C$2889:$C$4474)</f>
        <v>17.5</v>
      </c>
      <c r="K36" s="696"/>
      <c r="L36" s="738"/>
      <c r="M36" s="745">
        <f>[1]BCForecast!A39</f>
        <v>37073</v>
      </c>
      <c r="N36" s="746">
        <f>[1]BCForecast!B39</f>
        <v>894.19354838709683</v>
      </c>
      <c r="O36" s="747">
        <f>[1]BCForecast!C39</f>
        <v>140.16129032258064</v>
      </c>
      <c r="P36" s="746">
        <f>[1]BCForecast!D39</f>
        <v>754.03225806451621</v>
      </c>
      <c r="Q36" s="746">
        <f>[1]BCForecast!E39</f>
        <v>339.32258064516128</v>
      </c>
      <c r="R36" s="746">
        <f>[1]BCForecast!F39</f>
        <v>61.41935483870968</v>
      </c>
      <c r="S36" s="746">
        <f>[1]BCForecast!G39</f>
        <v>82.354838709677423</v>
      </c>
      <c r="T36" s="747">
        <f>[1]BCForecast!H39</f>
        <v>13.516129032258064</v>
      </c>
      <c r="U36" s="746">
        <f>[1]BCForecast!I39</f>
        <v>35.741935483870968</v>
      </c>
      <c r="V36" s="746">
        <f>[1]BCForecast!J39</f>
        <v>1377.2903225806451</v>
      </c>
      <c r="W36" s="746">
        <f>[1]BCForecast!K39</f>
        <v>25</v>
      </c>
      <c r="X36" s="746">
        <f>[1]BCForecast!L39</f>
        <v>279.64516129032256</v>
      </c>
      <c r="Y36" s="748">
        <f>[1]BCForecast!M39</f>
        <v>-1.2258064516129032</v>
      </c>
      <c r="Z36" s="749">
        <f>[1]BCForecast!N39</f>
        <v>1731.4193548387098</v>
      </c>
      <c r="AA36" s="746">
        <f>[1]BCForecast!O39</f>
        <v>1950</v>
      </c>
      <c r="AB36" s="749">
        <f>[1]BCForecast!P39</f>
        <v>205.51279262280244</v>
      </c>
      <c r="AC36" s="747">
        <f>[1]BCForecast!Q39</f>
        <v>26624.617881424914</v>
      </c>
      <c r="AD36" s="750">
        <f>[1]BCForecast!R39</f>
        <v>0.55467953919635238</v>
      </c>
      <c r="AE36" s="738"/>
      <c r="AF36" s="738"/>
    </row>
    <row r="37" spans="1:32" s="739" customFormat="1" ht="11.25" customHeight="1" x14ac:dyDescent="0.25">
      <c r="A37" s="736" t="s">
        <v>293</v>
      </c>
      <c r="B37" s="736"/>
      <c r="C37" s="707"/>
      <c r="D37" s="723">
        <f ca="1">-VLOOKUP(D$6,'[1]WEI Daily_Estimates'!$A$4:$M$2000,13)</f>
        <v>0</v>
      </c>
      <c r="E37" s="694">
        <f ca="1">VLOOKUP(E$6,'[1]WEI Daily_Actuals'!$B$4:$AZ$3999,'[1]WEI Daily_Actuals'!$AY$1)</f>
        <v>102</v>
      </c>
      <c r="F37" s="694">
        <f ca="1">VLOOKUP(F$6,'[1]WEI Daily_Actuals'!$B$4:$AZ$3999,'[1]WEI Daily_Actuals'!$AY$1)</f>
        <v>97</v>
      </c>
      <c r="G37" s="694">
        <f ca="1">VLOOKUP(G$6,'[1]WEI Daily_Actuals'!$B$4:$AZ$3999,'[1]WEI Daily_Actuals'!$AY$1)</f>
        <v>62</v>
      </c>
      <c r="H37" s="694">
        <f ca="1">VLOOKUP(H$6,'[1]WEI Daily_Actuals'!$B$4:$AZ$3999,'[1]WEI Daily_Actuals'!$AY$1)</f>
        <v>141</v>
      </c>
      <c r="I37" s="694">
        <f ca="1">VLOOKUP(I$6,'[1]WEI Daily_Actuals'!$B$4:$AZ$3999,'[1]WEI Daily_Actuals'!$AY$1)</f>
        <v>125</v>
      </c>
      <c r="J37" s="695">
        <f ca="1">SUMPRODUCT('[1]WEI Daily_Actuals'!$C$2889:$C$4474,'[1]WEI Daily_Actuals'!$AY$2889:$AY$4474)/SUM('[1]WEI Daily_Actuals'!$C$2889:$C$4474)</f>
        <v>99.5</v>
      </c>
      <c r="K37" s="696"/>
      <c r="L37" s="738"/>
      <c r="M37" s="751">
        <f>[1]BCForecast!A40</f>
        <v>37104</v>
      </c>
      <c r="N37" s="752">
        <f>[1]BCForecast!B40</f>
        <v>901.41935483870964</v>
      </c>
      <c r="O37" s="752">
        <f>[1]BCForecast!C40</f>
        <v>128.48387096774192</v>
      </c>
      <c r="P37" s="752">
        <f>[1]BCForecast!D40</f>
        <v>772.93548387096769</v>
      </c>
      <c r="Q37" s="752">
        <f>[1]BCForecast!E40</f>
        <v>317.45161290322579</v>
      </c>
      <c r="R37" s="752">
        <f>[1]BCForecast!F40</f>
        <v>70.709677419354833</v>
      </c>
      <c r="S37" s="753">
        <f>[1]BCForecast!G40</f>
        <v>86.709677419354833</v>
      </c>
      <c r="T37" s="752">
        <f>[1]BCForecast!H40</f>
        <v>26.322580645161292</v>
      </c>
      <c r="U37" s="752">
        <f>[1]BCForecast!I40</f>
        <v>33.387096774193552</v>
      </c>
      <c r="V37" s="752">
        <f>[1]BCForecast!J40</f>
        <v>1409.6774193548388</v>
      </c>
      <c r="W37" s="753">
        <f>[1]BCForecast!K40</f>
        <v>25</v>
      </c>
      <c r="X37" s="753">
        <f>[1]BCForecast!L40</f>
        <v>313.41935483870969</v>
      </c>
      <c r="Y37" s="753">
        <f>[1]BCForecast!M40</f>
        <v>-14.774193548387096</v>
      </c>
      <c r="Z37" s="754">
        <f>[1]BCForecast!N40</f>
        <v>1759.6451612903227</v>
      </c>
      <c r="AA37" s="755">
        <f>[1]BCForecast!O40</f>
        <v>1948.0322580645161</v>
      </c>
      <c r="AB37" s="754">
        <f>[1]BCForecast!P40</f>
        <v>188.38709677419342</v>
      </c>
      <c r="AC37" s="756">
        <f>[1]BCForecast!Q40</f>
        <v>32464.617881424911</v>
      </c>
      <c r="AD37" s="757">
        <f>[1]BCForecast!R40</f>
        <v>0.46378025544892731</v>
      </c>
      <c r="AE37" s="738"/>
      <c r="AF37" s="738"/>
    </row>
    <row r="38" spans="1:32" s="739" customFormat="1" x14ac:dyDescent="0.25">
      <c r="A38" s="736" t="s">
        <v>294</v>
      </c>
      <c r="B38" s="736"/>
      <c r="C38" s="707"/>
      <c r="D38" s="707"/>
      <c r="E38" s="694">
        <f ca="1">VLOOKUP(E$6,'[1]WEI Daily_Actuals'!$B$4:$AZ$3999,'[1]WEI Daily_Actuals'!$AZ$1)</f>
        <v>58</v>
      </c>
      <c r="F38" s="694">
        <f ca="1">VLOOKUP(F$6,'[1]WEI Daily_Actuals'!$B$4:$AZ$3999,'[1]WEI Daily_Actuals'!$AZ$1)</f>
        <v>58</v>
      </c>
      <c r="G38" s="694">
        <f ca="1">VLOOKUP(G$6,'[1]WEI Daily_Actuals'!$B$4:$AZ$3999,'[1]WEI Daily_Actuals'!$AZ$1)</f>
        <v>61</v>
      </c>
      <c r="H38" s="694">
        <f ca="1">VLOOKUP(H$6,'[1]WEI Daily_Actuals'!$B$4:$AZ$3999,'[1]WEI Daily_Actuals'!$AZ$1)</f>
        <v>73</v>
      </c>
      <c r="I38" s="694">
        <f ca="1">VLOOKUP(I$6,'[1]WEI Daily_Actuals'!$B$4:$AZ$3999,'[1]WEI Daily_Actuals'!$AZ$1)</f>
        <v>68</v>
      </c>
      <c r="J38" s="695">
        <f ca="1">SUMPRODUCT('[1]WEI Daily_Actuals'!$C$2889:$C$4474,'[1]WEI Daily_Actuals'!$AZ$2889:$AZ$4474)/SUM('[1]WEI Daily_Actuals'!$C$2889:$C$4474)</f>
        <v>58</v>
      </c>
      <c r="K38" s="696"/>
      <c r="L38" s="738"/>
      <c r="M38" s="751">
        <f>[1]BCForecast!A41</f>
        <v>37135</v>
      </c>
      <c r="N38" s="752">
        <f>[1]BCForecast!B41</f>
        <v>866.06666666666672</v>
      </c>
      <c r="O38" s="752">
        <f>[1]BCForecast!C41</f>
        <v>137.93333333333334</v>
      </c>
      <c r="P38" s="752">
        <f>[1]BCForecast!D41</f>
        <v>728.13333333333344</v>
      </c>
      <c r="Q38" s="752">
        <f>[1]BCForecast!E41</f>
        <v>357.36666666666667</v>
      </c>
      <c r="R38" s="752">
        <f>[1]BCForecast!F41</f>
        <v>84.63333333333334</v>
      </c>
      <c r="S38" s="753">
        <f>[1]BCForecast!G41</f>
        <v>84.933333333333337</v>
      </c>
      <c r="T38" s="752">
        <f>[1]BCForecast!H41</f>
        <v>15.233333333333333</v>
      </c>
      <c r="U38" s="752">
        <f>[1]BCForecast!I41</f>
        <v>29.933333333333334</v>
      </c>
      <c r="V38" s="752">
        <f>[1]BCForecast!J41</f>
        <v>1422.9333333333336</v>
      </c>
      <c r="W38" s="753">
        <f>[1]BCForecast!K41</f>
        <v>25</v>
      </c>
      <c r="X38" s="753">
        <f>[1]BCForecast!L41</f>
        <v>312.33333333333331</v>
      </c>
      <c r="Y38" s="753">
        <f>[1]BCForecast!M41</f>
        <v>-20.466666666666665</v>
      </c>
      <c r="Z38" s="754">
        <f>[1]BCForecast!N41</f>
        <v>1755.0333333333335</v>
      </c>
      <c r="AA38" s="755">
        <f>[1]BCForecast!O41</f>
        <v>1948.5666666666666</v>
      </c>
      <c r="AB38" s="754">
        <f>[1]BCForecast!P41</f>
        <v>193.53333333333308</v>
      </c>
      <c r="AC38" s="756">
        <f>[1]BCForecast!Q41</f>
        <v>38270.6178814249</v>
      </c>
      <c r="AD38" s="757">
        <f>[1]BCForecast!R41</f>
        <v>0.5467231125917843</v>
      </c>
      <c r="AE38" s="738"/>
      <c r="AF38" s="738"/>
    </row>
    <row r="39" spans="1:32" s="739" customFormat="1" ht="13.8" thickBot="1" x14ac:dyDescent="0.3">
      <c r="A39" s="736" t="s">
        <v>365</v>
      </c>
      <c r="B39" s="736"/>
      <c r="C39" s="707"/>
      <c r="D39" s="707"/>
      <c r="E39" s="694">
        <f ca="1">VLOOKUP(E$6,'[1]WEI Daily_Actuals'!$B$4:$BB$3999,'[1]WEI Daily_Actuals'!$BA$1)</f>
        <v>64</v>
      </c>
      <c r="F39" s="694">
        <f ca="1">VLOOKUP(F$6,'[1]WEI Daily_Actuals'!$B$4:$BB$3999,'[1]WEI Daily_Actuals'!$BA$1)</f>
        <v>69</v>
      </c>
      <c r="G39" s="694">
        <f ca="1">VLOOKUP(G$6,'[1]WEI Daily_Actuals'!$B$4:$BB$3999,'[1]WEI Daily_Actuals'!$BA$1)</f>
        <v>76</v>
      </c>
      <c r="H39" s="694">
        <f ca="1">VLOOKUP(H$6,'[1]WEI Daily_Actuals'!$B$4:$BB$3999,'[1]WEI Daily_Actuals'!$BA$1)</f>
        <v>76</v>
      </c>
      <c r="I39" s="694">
        <f ca="1">VLOOKUP(I$6,'[1]WEI Daily_Actuals'!$B$4:$BB$3999,'[1]WEI Daily_Actuals'!$BA$1)</f>
        <v>77</v>
      </c>
      <c r="J39" s="695">
        <f ca="1">SUMPRODUCT('[1]WEI Daily_Actuals'!$C$2889:$C$4474,'[1]WEI Daily_Actuals'!$BA$2889:$BA$4474)/SUM('[1]WEI Daily_Actuals'!$C$2889:$C$4474)</f>
        <v>66.5</v>
      </c>
      <c r="K39" s="758"/>
      <c r="M39" s="751">
        <f>[1]BCForecast!A42</f>
        <v>37165</v>
      </c>
      <c r="N39" s="752">
        <f>[1]BCForecast!B42</f>
        <v>930</v>
      </c>
      <c r="O39" s="752">
        <f>[1]BCForecast!C42</f>
        <v>140</v>
      </c>
      <c r="P39" s="752">
        <f>[1]BCForecast!D42</f>
        <v>790</v>
      </c>
      <c r="Q39" s="752">
        <f>[1]BCForecast!E42</f>
        <v>480</v>
      </c>
      <c r="R39" s="752">
        <f>[1]BCForecast!F42</f>
        <v>85</v>
      </c>
      <c r="S39" s="753">
        <f>[1]BCForecast!G42</f>
        <v>85</v>
      </c>
      <c r="T39" s="752">
        <f>[1]BCForecast!H42</f>
        <v>15</v>
      </c>
      <c r="U39" s="752">
        <f>[1]BCForecast!I42</f>
        <v>30</v>
      </c>
      <c r="V39" s="752">
        <f>[1]BCForecast!J42</f>
        <v>1610</v>
      </c>
      <c r="W39" s="753">
        <f>[1]BCForecast!K42</f>
        <v>25</v>
      </c>
      <c r="X39" s="753">
        <f>[1]BCForecast!L42</f>
        <v>300</v>
      </c>
      <c r="Y39" s="753">
        <f>[1]BCForecast!M42</f>
        <v>-20.466666666666665</v>
      </c>
      <c r="Z39" s="754">
        <f>[1]BCForecast!N42</f>
        <v>1929.5333333333333</v>
      </c>
      <c r="AA39" s="755">
        <f>[1]BCForecast!O42</f>
        <v>1990</v>
      </c>
      <c r="AB39" s="754">
        <f>[1]BCForecast!P42</f>
        <v>60.466666666666697</v>
      </c>
      <c r="AC39" s="756">
        <f>[1]BCForecast!Q42</f>
        <v>40145.084548091567</v>
      </c>
      <c r="AD39" s="757">
        <f>[1]BCForecast!R42</f>
        <v>0.57350120782987957</v>
      </c>
    </row>
    <row r="40" spans="1:32" s="739" customFormat="1" ht="14.4" thickTop="1" thickBot="1" x14ac:dyDescent="0.3">
      <c r="A40" s="736" t="s">
        <v>366</v>
      </c>
      <c r="B40" s="736"/>
      <c r="C40" s="707"/>
      <c r="D40" s="707"/>
      <c r="E40" s="694">
        <f ca="1">VLOOKUP(E$6,'[1]WEI Daily_Actuals'!$B$4:$BB$3999,'[1]WEI Daily_Actuals'!$BB$1)</f>
        <v>69</v>
      </c>
      <c r="F40" s="694">
        <f ca="1">VLOOKUP(F$6,'[1]WEI Daily_Actuals'!$B$4:$BB$3999,'[1]WEI Daily_Actuals'!$BB$1)</f>
        <v>60</v>
      </c>
      <c r="G40" s="694">
        <f ca="1">VLOOKUP(G$6,'[1]WEI Daily_Actuals'!$B$4:$BB$3999,'[1]WEI Daily_Actuals'!$BB$1)</f>
        <v>89</v>
      </c>
      <c r="H40" s="694">
        <f ca="1">VLOOKUP(H$6,'[1]WEI Daily_Actuals'!$B$4:$BB$3999,'[1]WEI Daily_Actuals'!$BB$1)</f>
        <v>102</v>
      </c>
      <c r="I40" s="694">
        <f ca="1">VLOOKUP(I$6,'[1]WEI Daily_Actuals'!$B$4:$BB$3999,'[1]WEI Daily_Actuals'!$BB$1)</f>
        <v>125</v>
      </c>
      <c r="J40" s="695">
        <f ca="1">SUMPRODUCT('[1]WEI Daily_Actuals'!$C$2889:$C$4474,'[1]WEI Daily_Actuals'!$BB$2889:$BB$4474)/SUM('[1]WEI Daily_Actuals'!$C$2889:$C$4474)</f>
        <v>64.5</v>
      </c>
      <c r="K40" s="758"/>
      <c r="M40" s="759" t="str">
        <f>[1]BCForecast!A43</f>
        <v>Summer Avg</v>
      </c>
      <c r="N40" s="760">
        <f>[1]BCForecast!B43</f>
        <v>859.38218125960054</v>
      </c>
      <c r="O40" s="760">
        <f>[1]BCForecast!C43</f>
        <v>130.81766513056837</v>
      </c>
      <c r="P40" s="760">
        <f>[1]BCForecast!D43</f>
        <v>728.56451612903231</v>
      </c>
      <c r="Q40" s="760">
        <f>[1]BCForecast!E43</f>
        <v>398.69800307219663</v>
      </c>
      <c r="R40" s="760">
        <f>[1]BCForecast!F43</f>
        <v>78.673732718894016</v>
      </c>
      <c r="S40" s="760">
        <f>[1]BCForecast!G43</f>
        <v>68.882642089093707</v>
      </c>
      <c r="T40" s="760">
        <f>[1]BCForecast!H43</f>
        <v>19.833947772657449</v>
      </c>
      <c r="U40" s="760">
        <f>[1]BCForecast!I43</f>
        <v>33.8110599078341</v>
      </c>
      <c r="V40" s="760">
        <f>[1]BCForecast!J43</f>
        <v>1418.968049155146</v>
      </c>
      <c r="W40" s="760">
        <f>[1]BCForecast!K43</f>
        <v>25.714285714285715</v>
      </c>
      <c r="X40" s="760">
        <f>[1]BCForecast!L43</f>
        <v>280.86559139784947</v>
      </c>
      <c r="Y40" s="760">
        <f>[1]BCForecast!M43</f>
        <v>-23.797081413210442</v>
      </c>
      <c r="Z40" s="760">
        <f>[1]BCForecast!N43</f>
        <v>1758.8393241167432</v>
      </c>
      <c r="AA40" s="760">
        <f>[1]BCForecast!O43</f>
        <v>1951.2394777265743</v>
      </c>
      <c r="AB40" s="760">
        <f>[1]BCForecast!P43</f>
        <v>183.5260502078535</v>
      </c>
      <c r="AC40" s="761"/>
      <c r="AD40" s="762"/>
    </row>
    <row r="41" spans="1:32" s="739" customFormat="1" ht="13.8" thickTop="1" x14ac:dyDescent="0.25">
      <c r="A41" s="736" t="s">
        <v>380</v>
      </c>
      <c r="C41" s="707"/>
      <c r="D41" s="707"/>
      <c r="E41" s="697">
        <f ca="1">VLOOKUP(E$6,'[1]WEI Daily_Actuals'!$B$4:$BR$3999,'[1]WEI Daily_Actuals'!$BR$1)</f>
        <v>50.905089799105561</v>
      </c>
      <c r="F41" s="697">
        <f ca="1">VLOOKUP(F$6,'[1]WEI Daily_Actuals'!$B$4:$BR$3999,'[1]WEI Daily_Actuals'!$BR$1)</f>
        <v>50.905089799105561</v>
      </c>
      <c r="G41" s="697">
        <f ca="1">VLOOKUP(G$6,'[1]WEI Daily_Actuals'!$B$4:$BR$3999,'[1]WEI Daily_Actuals'!$BR$1)</f>
        <v>45.275786185845107</v>
      </c>
      <c r="H41" s="697">
        <f ca="1">VLOOKUP(H$6,'[1]WEI Daily_Actuals'!$B$4:$BR$3999,'[1]WEI Daily_Actuals'!$BR$1)</f>
        <v>13.583445730105771</v>
      </c>
      <c r="I41" s="697">
        <f ca="1">VLOOKUP(I$6,'[1]WEI Daily_Actuals'!$B$4:$BR$3999,'[1]WEI Daily_Actuals'!$BR$1)</f>
        <v>32.263789309292257</v>
      </c>
      <c r="J41" s="695">
        <f ca="1">I41</f>
        <v>32.263789309292257</v>
      </c>
      <c r="K41" s="758"/>
      <c r="M41" s="751">
        <f>[1]BCForecast!A44</f>
        <v>37196</v>
      </c>
      <c r="N41" s="763">
        <f>[1]BCForecast!B44</f>
        <v>1015.2</v>
      </c>
      <c r="O41" s="763">
        <f>[1]BCForecast!C44</f>
        <v>120</v>
      </c>
      <c r="P41" s="763">
        <f>[1]BCForecast!D44</f>
        <v>895.2</v>
      </c>
      <c r="Q41" s="763">
        <f>[1]BCForecast!E44</f>
        <v>593.9666666666667</v>
      </c>
      <c r="R41" s="763">
        <f>[1]BCForecast!F44</f>
        <v>182.46666666666667</v>
      </c>
      <c r="S41" s="763">
        <f>[1]BCForecast!G44</f>
        <v>90</v>
      </c>
      <c r="T41" s="763">
        <f>[1]BCForecast!H44</f>
        <v>24.8</v>
      </c>
      <c r="U41" s="763">
        <f>[1]BCForecast!I44</f>
        <v>73.733333333333334</v>
      </c>
      <c r="V41" s="752">
        <f>[1]BCForecast!J44</f>
        <v>1955.3666666666668</v>
      </c>
      <c r="W41" s="752">
        <f>[1]BCForecast!K44</f>
        <v>40</v>
      </c>
      <c r="X41" s="752">
        <f>[1]BCForecast!L44</f>
        <v>300</v>
      </c>
      <c r="Y41" s="753">
        <f>[1]BCForecast!M44</f>
        <v>-75</v>
      </c>
      <c r="Z41" s="764">
        <f>[1]BCForecast!N44</f>
        <v>2245.166666666667</v>
      </c>
      <c r="AA41" s="752">
        <f>[1]BCForecast!O44</f>
        <v>2000</v>
      </c>
      <c r="AB41" s="764">
        <f>[1]BCForecast!P44</f>
        <v>-245.16666666666697</v>
      </c>
      <c r="AC41" s="765">
        <f>[1]BCForecast!Q44</f>
        <v>32790.08454809156</v>
      </c>
      <c r="AD41" s="757">
        <f>[1]BCForecast!R44</f>
        <v>0.46842977925845086</v>
      </c>
    </row>
    <row r="42" spans="1:32" s="739" customFormat="1" ht="13.8" thickBot="1" x14ac:dyDescent="0.3">
      <c r="A42" s="766" t="s">
        <v>381</v>
      </c>
      <c r="B42" s="766"/>
      <c r="C42" s="741"/>
      <c r="D42" s="767">
        <f ca="1">E42+D37-E37</f>
        <v>255.90508979910555</v>
      </c>
      <c r="E42" s="768">
        <f t="shared" ref="E42:J42" ca="1" si="4">SUM(E36:E41)</f>
        <v>357.90508979910555</v>
      </c>
      <c r="F42" s="768">
        <f t="shared" ca="1" si="4"/>
        <v>355.90508979910555</v>
      </c>
      <c r="G42" s="768">
        <f t="shared" ca="1" si="4"/>
        <v>354.27578618584511</v>
      </c>
      <c r="H42" s="768">
        <f t="shared" ca="1" si="4"/>
        <v>426.58344573010578</v>
      </c>
      <c r="I42" s="768">
        <f t="shared" ca="1" si="4"/>
        <v>448.26378930929224</v>
      </c>
      <c r="J42" s="743">
        <f t="shared" ca="1" si="4"/>
        <v>338.26378930929224</v>
      </c>
      <c r="K42" s="769"/>
      <c r="M42" s="751">
        <f>[1]BCForecast!A45</f>
        <v>37226</v>
      </c>
      <c r="N42" s="763">
        <f>[1]BCForecast!B45</f>
        <v>995</v>
      </c>
      <c r="O42" s="763">
        <f>[1]BCForecast!C45</f>
        <v>120</v>
      </c>
      <c r="P42" s="763">
        <f>[1]BCForecast!D45</f>
        <v>875</v>
      </c>
      <c r="Q42" s="763">
        <f>[1]BCForecast!E45</f>
        <v>621.74193548387098</v>
      </c>
      <c r="R42" s="763">
        <f>[1]BCForecast!F45</f>
        <v>187.16129032258064</v>
      </c>
      <c r="S42" s="763">
        <f>[1]BCForecast!G45</f>
        <v>90</v>
      </c>
      <c r="T42" s="763">
        <f>[1]BCForecast!H45</f>
        <v>25.225806451612904</v>
      </c>
      <c r="U42" s="763">
        <f>[1]BCForecast!I45</f>
        <v>72.548387096774192</v>
      </c>
      <c r="V42" s="752">
        <f>[1]BCForecast!J45</f>
        <v>1966.4516129032259</v>
      </c>
      <c r="W42" s="752">
        <f>[1]BCForecast!K45</f>
        <v>40</v>
      </c>
      <c r="X42" s="752">
        <f>[1]BCForecast!L45</f>
        <v>300</v>
      </c>
      <c r="Y42" s="753">
        <f>[1]BCForecast!M45</f>
        <v>-75</v>
      </c>
      <c r="Z42" s="764">
        <f>[1]BCForecast!N45</f>
        <v>2256.677419354839</v>
      </c>
      <c r="AA42" s="752">
        <f>[1]BCForecast!O45</f>
        <v>2000</v>
      </c>
      <c r="AB42" s="764">
        <f>[1]BCForecast!P45</f>
        <v>-256.677419354839</v>
      </c>
      <c r="AC42" s="765">
        <f>[1]BCForecast!Q45</f>
        <v>24833.084548091552</v>
      </c>
      <c r="AD42" s="757">
        <f>[1]BCForecast!R45</f>
        <v>0.35475835068702216</v>
      </c>
    </row>
    <row r="43" spans="1:32" ht="11.25" customHeight="1" thickTop="1" x14ac:dyDescent="0.25">
      <c r="A43" s="739"/>
      <c r="B43" s="739"/>
      <c r="C43" s="707"/>
      <c r="D43" s="707"/>
      <c r="E43" s="694"/>
      <c r="F43" s="694"/>
      <c r="G43" s="694"/>
      <c r="H43" s="694"/>
      <c r="I43" s="694"/>
      <c r="J43" s="695"/>
      <c r="K43" s="758"/>
      <c r="L43" s="726"/>
      <c r="M43" s="751">
        <f>[1]BCForecast!A46</f>
        <v>37257</v>
      </c>
      <c r="N43" s="763">
        <f>[1]BCForecast!B46</f>
        <v>1020</v>
      </c>
      <c r="O43" s="763">
        <f>[1]BCForecast!C46</f>
        <v>120</v>
      </c>
      <c r="P43" s="763">
        <f>[1]BCForecast!D46</f>
        <v>900</v>
      </c>
      <c r="Q43" s="763">
        <f>[1]BCForecast!E46</f>
        <v>603.80645161290317</v>
      </c>
      <c r="R43" s="763">
        <f>[1]BCForecast!F46</f>
        <v>183.90322580645162</v>
      </c>
      <c r="S43" s="763">
        <f>[1]BCForecast!G46</f>
        <v>90</v>
      </c>
      <c r="T43" s="763">
        <f>[1]BCForecast!H46</f>
        <v>22.806451612903224</v>
      </c>
      <c r="U43" s="763">
        <f>[1]BCForecast!I46</f>
        <v>64.161290322580641</v>
      </c>
      <c r="V43" s="752">
        <f>[1]BCForecast!J46</f>
        <v>1961.8709677419356</v>
      </c>
      <c r="W43" s="752">
        <f>[1]BCForecast!K46</f>
        <v>40</v>
      </c>
      <c r="X43" s="752">
        <f>[1]BCForecast!L46</f>
        <v>300</v>
      </c>
      <c r="Y43" s="753">
        <f>[1]BCForecast!M46</f>
        <v>-75</v>
      </c>
      <c r="Z43" s="764">
        <f>[1]BCForecast!N46</f>
        <v>2249.677419354839</v>
      </c>
      <c r="AA43" s="752">
        <f>[1]BCForecast!O46</f>
        <v>2000</v>
      </c>
      <c r="AB43" s="764">
        <f>[1]BCForecast!P46</f>
        <v>-249.677419354839</v>
      </c>
      <c r="AC43" s="765">
        <f>[1]BCForecast!Q46</f>
        <v>17093.084548091545</v>
      </c>
      <c r="AD43" s="757">
        <f>[1]BCForecast!R46</f>
        <v>0.24418692211559351</v>
      </c>
    </row>
    <row r="44" spans="1:32" ht="11.25" customHeight="1" x14ac:dyDescent="0.25">
      <c r="A44" s="706" t="s">
        <v>107</v>
      </c>
      <c r="B44" s="706"/>
      <c r="C44" s="727"/>
      <c r="D44" s="707"/>
      <c r="E44" s="724">
        <f t="shared" ref="E44:K44" ca="1" si="5">E20</f>
        <v>1872</v>
      </c>
      <c r="F44" s="724">
        <f t="shared" ca="1" si="5"/>
        <v>1777</v>
      </c>
      <c r="G44" s="724">
        <f t="shared" ca="1" si="5"/>
        <v>1954</v>
      </c>
      <c r="H44" s="724">
        <f t="shared" ca="1" si="5"/>
        <v>1956</v>
      </c>
      <c r="I44" s="724">
        <f t="shared" ca="1" si="5"/>
        <v>1999</v>
      </c>
      <c r="J44" s="770">
        <f t="shared" ca="1" si="5"/>
        <v>1836.5</v>
      </c>
      <c r="K44" s="696">
        <f t="shared" ca="1" si="5"/>
        <v>1639.3999999999999</v>
      </c>
      <c r="L44" s="726"/>
      <c r="M44" s="751">
        <f>[1]BCForecast!A47</f>
        <v>37288</v>
      </c>
      <c r="N44" s="763">
        <f>[1]BCForecast!B47</f>
        <v>1020</v>
      </c>
      <c r="O44" s="763">
        <f>[1]BCForecast!C47</f>
        <v>120</v>
      </c>
      <c r="P44" s="763">
        <f>[1]BCForecast!D47</f>
        <v>900</v>
      </c>
      <c r="Q44" s="763">
        <f>[1]BCForecast!E47</f>
        <v>613.85714285714289</v>
      </c>
      <c r="R44" s="763">
        <f>[1]BCForecast!F47</f>
        <v>167.14285714285714</v>
      </c>
      <c r="S44" s="763">
        <f>[1]BCForecast!G47</f>
        <v>90</v>
      </c>
      <c r="T44" s="763">
        <f>[1]BCForecast!H47</f>
        <v>25.178571428571427</v>
      </c>
      <c r="U44" s="763">
        <f>[1]BCForecast!I47</f>
        <v>71.607142857142861</v>
      </c>
      <c r="V44" s="752">
        <f>[1]BCForecast!J47</f>
        <v>1962.6071428571429</v>
      </c>
      <c r="W44" s="752">
        <f>[1]BCForecast!K47</f>
        <v>40</v>
      </c>
      <c r="X44" s="752">
        <f>[1]BCForecast!L47</f>
        <v>300</v>
      </c>
      <c r="Y44" s="753">
        <f>[1]BCForecast!M47</f>
        <v>-75</v>
      </c>
      <c r="Z44" s="764">
        <f>[1]BCForecast!N47</f>
        <v>2252.7857142857142</v>
      </c>
      <c r="AA44" s="752">
        <f>[1]BCForecast!O47</f>
        <v>2000</v>
      </c>
      <c r="AB44" s="764">
        <f>[1]BCForecast!P47</f>
        <v>-252.78571428571422</v>
      </c>
      <c r="AC44" s="765">
        <f>[1]BCForecast!Q47</f>
        <v>10015.084548091547</v>
      </c>
      <c r="AD44" s="757">
        <f>[1]BCForecast!R47</f>
        <v>0.14307263640130782</v>
      </c>
    </row>
    <row r="45" spans="1:32" ht="13.8" thickBot="1" x14ac:dyDescent="0.3">
      <c r="A45" s="706" t="s">
        <v>288</v>
      </c>
      <c r="B45" s="706"/>
      <c r="C45" s="709"/>
      <c r="D45" s="707"/>
      <c r="E45" s="724">
        <f t="shared" ref="E45:K45" ca="1" si="6">E30</f>
        <v>-1278</v>
      </c>
      <c r="F45" s="724">
        <f t="shared" ca="1" si="6"/>
        <v>-1295</v>
      </c>
      <c r="G45" s="724">
        <f t="shared" ca="1" si="6"/>
        <v>-1332</v>
      </c>
      <c r="H45" s="724">
        <f t="shared" ca="1" si="6"/>
        <v>-1407</v>
      </c>
      <c r="I45" s="724">
        <f t="shared" ca="1" si="6"/>
        <v>-1476</v>
      </c>
      <c r="J45" s="771">
        <f t="shared" ca="1" si="6"/>
        <v>-1286.5</v>
      </c>
      <c r="K45" s="725">
        <f t="shared" ca="1" si="6"/>
        <v>-1538.4</v>
      </c>
      <c r="L45" s="726"/>
      <c r="M45" s="751">
        <f>[1]BCForecast!A48</f>
        <v>37316</v>
      </c>
      <c r="N45" s="763">
        <f>[1]BCForecast!B48</f>
        <v>1100</v>
      </c>
      <c r="O45" s="763">
        <f>[1]BCForecast!C48</f>
        <v>120</v>
      </c>
      <c r="P45" s="763">
        <f>[1]BCForecast!D48</f>
        <v>980</v>
      </c>
      <c r="Q45" s="763">
        <f>[1]BCForecast!E48</f>
        <v>582.19354838709683</v>
      </c>
      <c r="R45" s="763">
        <f>[1]BCForecast!F48</f>
        <v>133.25806451612902</v>
      </c>
      <c r="S45" s="763">
        <f>[1]BCForecast!G48</f>
        <v>90</v>
      </c>
      <c r="T45" s="763">
        <f>[1]BCForecast!H48</f>
        <v>22.161290322580644</v>
      </c>
      <c r="U45" s="763">
        <f>[1]BCForecast!I48</f>
        <v>56.935483870967744</v>
      </c>
      <c r="V45" s="752">
        <f>[1]BCForecast!J48</f>
        <v>1962.3870967741937</v>
      </c>
      <c r="W45" s="752">
        <f>[1]BCForecast!K48</f>
        <v>40</v>
      </c>
      <c r="X45" s="752">
        <f>[1]BCForecast!L48</f>
        <v>300</v>
      </c>
      <c r="Y45" s="753">
        <f>[1]BCForecast!M48</f>
        <v>-75</v>
      </c>
      <c r="Z45" s="764">
        <f>[1]BCForecast!N48</f>
        <v>2249.5483870967746</v>
      </c>
      <c r="AA45" s="752">
        <f>[1]BCForecast!O48</f>
        <v>2000</v>
      </c>
      <c r="AB45" s="764">
        <f>[1]BCForecast!P48</f>
        <v>-249.5483870967746</v>
      </c>
      <c r="AC45" s="765">
        <f>[1]BCForecast!Q48</f>
        <v>2279.0845480915341</v>
      </c>
      <c r="AD45" s="757">
        <f>[1]BCForecast!R48</f>
        <v>3.2558350687021918E-2</v>
      </c>
    </row>
    <row r="46" spans="1:32" ht="12.75" customHeight="1" thickTop="1" thickBot="1" x14ac:dyDescent="0.3">
      <c r="A46" s="706" t="s">
        <v>282</v>
      </c>
      <c r="B46" s="706"/>
      <c r="C46" s="772">
        <f ca="1">D46-E46</f>
        <v>-129</v>
      </c>
      <c r="D46" s="773">
        <f ca="1">VLOOKUP(D$6,'[1]WEI Daily_Estimates'!$A$4:$H$2000,6)</f>
        <v>0</v>
      </c>
      <c r="E46" s="774">
        <f ca="1">VLOOKUP(E$6,'[1]WEI Daily_Actuals'!$B$4:$AM$3999,'[1]WEI Daily_Actuals'!$AG$1)</f>
        <v>129</v>
      </c>
      <c r="F46" s="774">
        <f ca="1">VLOOKUP(F$6,'[1]WEI Daily_Actuals'!$B$4:$AM$3999,'[1]WEI Daily_Actuals'!$AG$1)</f>
        <v>104</v>
      </c>
      <c r="G46" s="774">
        <f ca="1">VLOOKUP(G$6,'[1]WEI Daily_Actuals'!$B$4:$AM$3999,'[1]WEI Daily_Actuals'!$AG$1)</f>
        <v>5</v>
      </c>
      <c r="H46" s="774">
        <f ca="1">VLOOKUP(H$6,'[1]WEI Daily_Actuals'!$B$4:$AM$3999,'[1]WEI Daily_Actuals'!$AG$1)</f>
        <v>95</v>
      </c>
      <c r="I46" s="774">
        <f ca="1">VLOOKUP(I$6,'[1]WEI Daily_Actuals'!$B$4:$AM$3999,'[1]WEI Daily_Actuals'!$AG$1)</f>
        <v>61</v>
      </c>
      <c r="J46" s="712">
        <f ca="1">SUMPRODUCT('[1]WEI Daily_Actuals'!$C$2889:$C$4474,'[1]WEI Daily_Actuals'!$AG$2889:$AG$4474)/SUM('[1]WEI Daily_Actuals'!$C$2889:$C$4474)</f>
        <v>116.5</v>
      </c>
      <c r="K46" s="725">
        <f ca="1">SUMPRODUCT('[1]WEI Daily_Actuals'!$Z$2248:$Z$3660,'[1]WEI Daily_Actuals'!$AR$2248:$AR$3660)/SUM('[1]WEI Daily_Actuals'!$AR$2248:$AR$4197)</f>
        <v>47.866666666666667</v>
      </c>
      <c r="L46" s="661"/>
      <c r="M46" s="759" t="str">
        <f>[1]BCForecast!A49</f>
        <v>Winter Avg</v>
      </c>
      <c r="N46" s="760">
        <f>[1]BCForecast!B49</f>
        <v>1030.04</v>
      </c>
      <c r="O46" s="760">
        <f>[1]BCForecast!C49</f>
        <v>120</v>
      </c>
      <c r="P46" s="760">
        <f>[1]BCForecast!D49</f>
        <v>910.04</v>
      </c>
      <c r="Q46" s="760">
        <f>[1]BCForecast!E49</f>
        <v>603.11314900153616</v>
      </c>
      <c r="R46" s="760">
        <f>[1]BCForecast!F49</f>
        <v>170.78642089093699</v>
      </c>
      <c r="S46" s="760">
        <f>[1]BCForecast!G49</f>
        <v>90</v>
      </c>
      <c r="T46" s="760">
        <f>[1]BCForecast!H49</f>
        <v>24.034423963133641</v>
      </c>
      <c r="U46" s="760">
        <f>[1]BCForecast!I49</f>
        <v>67.797127496159746</v>
      </c>
      <c r="V46" s="760">
        <f>[1]BCForecast!J49</f>
        <v>1961.7366973886328</v>
      </c>
      <c r="W46" s="760">
        <f>[1]BCForecast!K49</f>
        <v>40</v>
      </c>
      <c r="X46" s="760">
        <f>[1]BCForecast!L49</f>
        <v>300</v>
      </c>
      <c r="Y46" s="760">
        <f>[1]BCForecast!M49</f>
        <v>-75</v>
      </c>
      <c r="Z46" s="760">
        <f>[1]BCForecast!N49</f>
        <v>2250.7711213517669</v>
      </c>
      <c r="AA46" s="760">
        <f>[1]BCForecast!O49</f>
        <v>2000</v>
      </c>
      <c r="AB46" s="760">
        <f>[1]BCForecast!P49</f>
        <v>-250.77112135176677</v>
      </c>
      <c r="AC46" s="761"/>
      <c r="AD46" s="762"/>
    </row>
    <row r="47" spans="1:32" ht="10.5" customHeight="1" thickTop="1" x14ac:dyDescent="0.25">
      <c r="A47" s="775" t="s">
        <v>382</v>
      </c>
      <c r="B47" s="776"/>
      <c r="C47" s="777"/>
      <c r="D47" s="778">
        <f ca="1">D20+D30-D42+D46+C49</f>
        <v>-3073.6050897991054</v>
      </c>
      <c r="E47" s="779">
        <f ca="1">E20+E30-E42+E41+E46-E50</f>
        <v>358.20000000000027</v>
      </c>
      <c r="F47" s="779">
        <f ca="1">F20+F30-F42+F41+F46-F50</f>
        <v>293.19999999999982</v>
      </c>
      <c r="G47" s="779">
        <f ca="1">G20+G30-G42+G41+G46-G50</f>
        <v>228</v>
      </c>
      <c r="H47" s="779">
        <f ca="1">H20+H30-H42+H41+H46-H50</f>
        <v>160.09999999999991</v>
      </c>
      <c r="I47" s="779">
        <f ca="1">I20+I30-I42+I41+I46-I50</f>
        <v>168.00000000000003</v>
      </c>
      <c r="J47" s="695">
        <f ca="1">J20+J30-J42</f>
        <v>211.73621069070776</v>
      </c>
      <c r="K47" s="721"/>
      <c r="L47" s="661"/>
      <c r="M47" s="751">
        <f>[1]BCForecast!A50</f>
        <v>37347</v>
      </c>
      <c r="N47" s="763">
        <f>[1]BCForecast!B50</f>
        <v>900</v>
      </c>
      <c r="O47" s="763">
        <f>[1]BCForecast!C50</f>
        <v>130</v>
      </c>
      <c r="P47" s="763">
        <f>[1]BCForecast!D50</f>
        <v>770</v>
      </c>
      <c r="Q47" s="763">
        <f>[1]BCForecast!E50</f>
        <v>514.66666666666663</v>
      </c>
      <c r="R47" s="763">
        <f>[1]BCForecast!F50</f>
        <v>98.833333333333329</v>
      </c>
      <c r="S47" s="763">
        <f>[1]BCForecast!G50</f>
        <v>85</v>
      </c>
      <c r="T47" s="763">
        <f>[1]BCForecast!H50</f>
        <v>26.133333333333333</v>
      </c>
      <c r="U47" s="763">
        <f>[1]BCForecast!I50</f>
        <v>42.866666666666667</v>
      </c>
      <c r="V47" s="752">
        <f>[1]BCForecast!J50</f>
        <v>1598.4999999999998</v>
      </c>
      <c r="W47" s="752">
        <f>[1]BCForecast!K50</f>
        <v>30</v>
      </c>
      <c r="X47" s="752">
        <f>[1]BCForecast!L50</f>
        <v>288.76666666666665</v>
      </c>
      <c r="Y47" s="753">
        <f>[1]BCForecast!M50</f>
        <v>0</v>
      </c>
      <c r="Z47" s="764">
        <f>[1]BCForecast!N50</f>
        <v>1986.2666666666664</v>
      </c>
      <c r="AA47" s="752">
        <f>[1]BCForecast!O50</f>
        <v>2120</v>
      </c>
      <c r="AB47" s="764">
        <f>[1]BCForecast!P50</f>
        <v>133.73333333333358</v>
      </c>
      <c r="AC47" s="765">
        <f>[1]BCForecast!Q50</f>
        <v>6291.0845480915414</v>
      </c>
      <c r="AD47" s="757">
        <f>[1]BCForecast!R50</f>
        <v>8.9872636401307729E-2</v>
      </c>
    </row>
    <row r="48" spans="1:32" ht="11.25" customHeight="1" x14ac:dyDescent="0.25">
      <c r="A48" s="775" t="s">
        <v>305</v>
      </c>
      <c r="B48" s="780"/>
      <c r="C48" s="777"/>
      <c r="D48" s="781"/>
      <c r="E48" s="779">
        <f ca="1">E44+E45+E46+(F49-E49)+E52+E53-E42+E41-VLOOKUP(E$6,'[1]WEI Daily_Actuals'!$B$3133:$BR$3706,'[1]WEI Daily_Actuals'!$BR$1)</f>
        <v>-1.7999999999997272</v>
      </c>
      <c r="F48" s="779">
        <f ca="1">F44+F45+F46+(G49-F49)+F52+F53-F42+F41-VLOOKUP(F$6,'[1]WEI Daily_Actuals'!$B$3133:$BR$3706,'[1]WEI Daily_Actuals'!$BR$1)</f>
        <v>1.1999999999998181</v>
      </c>
      <c r="G48" s="779">
        <f ca="1">G44+G45+G46+(H49-G49)+G52+G53-G42+G41-VLOOKUP(G$6,'[1]WEI Daily_Actuals'!$B$3133:$BR$3706,'[1]WEI Daily_Actuals'!$BR$1)</f>
        <v>9</v>
      </c>
      <c r="H48" s="779">
        <f ca="1">H44+H45+H46+(I49-H49)+H52+H53-H42+H41-VLOOKUP(H$6,'[1]WEI Daily_Actuals'!$B$3133:$BR$3706,'[1]WEI Daily_Actuals'!$BR$1)</f>
        <v>-12.900000000000091</v>
      </c>
      <c r="I48" s="779"/>
      <c r="J48" s="782"/>
      <c r="K48" s="725"/>
      <c r="L48" s="783"/>
      <c r="M48" s="751">
        <f>[1]BCForecast!A51</f>
        <v>37377</v>
      </c>
      <c r="N48" s="763">
        <f>[1]BCForecast!B51</f>
        <v>900</v>
      </c>
      <c r="O48" s="763">
        <f>[1]BCForecast!C51</f>
        <v>120</v>
      </c>
      <c r="P48" s="763">
        <f>[1]BCForecast!D51</f>
        <v>780</v>
      </c>
      <c r="Q48" s="763">
        <f>[1]BCForecast!E51</f>
        <v>420.64516129032256</v>
      </c>
      <c r="R48" s="763">
        <f>[1]BCForecast!F51</f>
        <v>71.387096774193552</v>
      </c>
      <c r="S48" s="763">
        <f>[1]BCForecast!G51</f>
        <v>85</v>
      </c>
      <c r="T48" s="763">
        <f>[1]BCForecast!H51</f>
        <v>26.032258064516128</v>
      </c>
      <c r="U48" s="763">
        <f>[1]BCForecast!I51</f>
        <v>36.548387096774192</v>
      </c>
      <c r="V48" s="752">
        <f>[1]BCForecast!J51</f>
        <v>1477.0322580645161</v>
      </c>
      <c r="W48" s="752">
        <f>[1]BCForecast!K51</f>
        <v>25</v>
      </c>
      <c r="X48" s="752">
        <f>[1]BCForecast!L51</f>
        <v>240.16129032258064</v>
      </c>
      <c r="Y48" s="753">
        <f>[1]BCForecast!M51</f>
        <v>0</v>
      </c>
      <c r="Z48" s="764">
        <f>[1]BCForecast!N51</f>
        <v>1804.7741935483871</v>
      </c>
      <c r="AA48" s="752">
        <f>[1]BCForecast!O51</f>
        <v>2150</v>
      </c>
      <c r="AB48" s="764">
        <f>[1]BCForecast!P51</f>
        <v>345.22580645161293</v>
      </c>
      <c r="AC48" s="765">
        <f>[1]BCForecast!Q51</f>
        <v>16993.084548091541</v>
      </c>
      <c r="AD48" s="757">
        <f>[1]BCForecast!R51</f>
        <v>0.24275835068702201</v>
      </c>
    </row>
    <row r="49" spans="1:30" ht="11.25" customHeight="1" x14ac:dyDescent="0.25">
      <c r="A49" s="706" t="s">
        <v>429</v>
      </c>
      <c r="B49" s="706"/>
      <c r="C49" s="689">
        <f ca="1">D49-E49</f>
        <v>-3164.7</v>
      </c>
      <c r="D49" s="723">
        <f ca="1">VLOOKUP(D$6,'[1]WEI Daily_Estimates'!$A$4:$K$2000,11)</f>
        <v>0</v>
      </c>
      <c r="E49" s="724">
        <f ca="1">VLOOKUP(E$6,'[1]WEI Daily_Actuals'!$B$4:$AM$3999,'[1]WEI Daily_Actuals'!$AL$1)</f>
        <v>3164.7</v>
      </c>
      <c r="F49" s="724">
        <f ca="1">VLOOKUP(F$6,'[1]WEI Daily_Actuals'!$B$4:$AM$3999,'[1]WEI Daily_Actuals'!$AL$1)</f>
        <v>3106.9</v>
      </c>
      <c r="G49" s="724">
        <f ca="1">VLOOKUP(G$6,'[1]WEI Daily_Actuals'!$B$4:$AM$3999,'[1]WEI Daily_Actuals'!$AL$1)</f>
        <v>3119.1</v>
      </c>
      <c r="H49" s="724">
        <f ca="1">VLOOKUP(H$6,'[1]WEI Daily_Actuals'!$B$4:$AM$3999,'[1]WEI Daily_Actuals'!$AL$1)</f>
        <v>3029.1</v>
      </c>
      <c r="I49" s="724">
        <f ca="1">VLOOKUP(I$6,'[1]WEI Daily_Actuals'!$B$4:$AM$3999,'[1]WEI Daily_Actuals'!$AL$1)</f>
        <v>2958.2</v>
      </c>
      <c r="J49" s="695"/>
      <c r="K49" s="725">
        <f ca="1">SUMPRODUCT('[1]WEI Daily_Actuals'!$AL$2248:$AL$3660,'[1]WEI Daily_Actuals'!$AR$2248:$AR$3660)/SUM('[1]WEI Daily_Actuals'!$AR$2248:$AR$4197)</f>
        <v>2823.4233333333336</v>
      </c>
      <c r="L49" s="783"/>
      <c r="M49" s="751">
        <f>[1]BCForecast!A52</f>
        <v>37408</v>
      </c>
      <c r="N49" s="763">
        <f>[1]BCForecast!B52</f>
        <v>900</v>
      </c>
      <c r="O49" s="763">
        <f>[1]BCForecast!C52</f>
        <v>100</v>
      </c>
      <c r="P49" s="763">
        <f>[1]BCForecast!D52</f>
        <v>800</v>
      </c>
      <c r="Q49" s="763">
        <f>[1]BCForecast!E52</f>
        <v>361.43333333333334</v>
      </c>
      <c r="R49" s="763">
        <f>[1]BCForecast!F52</f>
        <v>78.733333333333334</v>
      </c>
      <c r="S49" s="763">
        <f>[1]BCForecast!G52</f>
        <v>85</v>
      </c>
      <c r="T49" s="763">
        <f>[1]BCForecast!H52</f>
        <v>16.600000000000001</v>
      </c>
      <c r="U49" s="763">
        <f>[1]BCForecast!I52</f>
        <v>28.2</v>
      </c>
      <c r="V49" s="752">
        <f>[1]BCForecast!J52</f>
        <v>1453.3666666666668</v>
      </c>
      <c r="W49" s="752">
        <f>[1]BCForecast!K52</f>
        <v>25</v>
      </c>
      <c r="X49" s="752">
        <f>[1]BCForecast!L52</f>
        <v>231.73333333333332</v>
      </c>
      <c r="Y49" s="753">
        <f>[1]BCForecast!M52</f>
        <v>0</v>
      </c>
      <c r="Z49" s="764">
        <f>[1]BCForecast!N52</f>
        <v>1726.7</v>
      </c>
      <c r="AA49" s="752">
        <f>[1]BCForecast!O52</f>
        <v>2150</v>
      </c>
      <c r="AB49" s="764">
        <f>[1]BCForecast!P52</f>
        <v>423.29999999999995</v>
      </c>
      <c r="AC49" s="765">
        <f>[1]BCForecast!Q52</f>
        <v>29692.084548091538</v>
      </c>
      <c r="AD49" s="757">
        <f>[1]BCForecast!R52</f>
        <v>0.4241726364013077</v>
      </c>
    </row>
    <row r="50" spans="1:30" ht="12.75" customHeight="1" x14ac:dyDescent="0.25">
      <c r="A50" s="706" t="s">
        <v>295</v>
      </c>
      <c r="B50" s="706"/>
      <c r="C50" s="707"/>
      <c r="D50" s="707"/>
      <c r="E50" s="724">
        <f ca="1">E49-F49</f>
        <v>57.799999999999727</v>
      </c>
      <c r="F50" s="724">
        <f ca="1">F49-G49</f>
        <v>-12.199999999999818</v>
      </c>
      <c r="G50" s="724">
        <f ca="1">G49-H49</f>
        <v>90</v>
      </c>
      <c r="H50" s="724">
        <f ca="1">H49-I49</f>
        <v>70.900000000000091</v>
      </c>
      <c r="I50" s="724"/>
      <c r="J50" s="784"/>
      <c r="K50" s="785"/>
      <c r="L50" s="783"/>
      <c r="M50" s="751">
        <f>[1]BCForecast!A53</f>
        <v>37438</v>
      </c>
      <c r="N50" s="763">
        <f>[1]BCForecast!B53</f>
        <v>900</v>
      </c>
      <c r="O50" s="763">
        <f>[1]BCForecast!C53</f>
        <v>140.16129032258064</v>
      </c>
      <c r="P50" s="763">
        <f>[1]BCForecast!D53</f>
        <v>759.83870967741939</v>
      </c>
      <c r="Q50" s="763">
        <f>[1]BCForecast!E53</f>
        <v>339.32258064516128</v>
      </c>
      <c r="R50" s="763">
        <f>[1]BCForecast!F53</f>
        <v>61.41935483870968</v>
      </c>
      <c r="S50" s="763">
        <f>[1]BCForecast!G53</f>
        <v>82.354838709677423</v>
      </c>
      <c r="T50" s="763">
        <f>[1]BCForecast!H53</f>
        <v>13.516129032258064</v>
      </c>
      <c r="U50" s="763">
        <f>[1]BCForecast!I53</f>
        <v>35.741935483870968</v>
      </c>
      <c r="V50" s="752">
        <f>[1]BCForecast!J53</f>
        <v>1418.8387096774193</v>
      </c>
      <c r="W50" s="752">
        <f>[1]BCForecast!K53</f>
        <v>25</v>
      </c>
      <c r="X50" s="752">
        <f>[1]BCForecast!L53</f>
        <v>279.64516129032256</v>
      </c>
      <c r="Y50" s="753">
        <f>[1]BCForecast!M53</f>
        <v>-150</v>
      </c>
      <c r="Z50" s="764">
        <f>[1]BCForecast!N53</f>
        <v>1587</v>
      </c>
      <c r="AA50" s="752">
        <f>[1]BCForecast!O53</f>
        <v>1800</v>
      </c>
      <c r="AB50" s="764">
        <f>[1]BCForecast!P53</f>
        <v>213</v>
      </c>
      <c r="AC50" s="765">
        <f>[1]BCForecast!Q53</f>
        <v>36295.084548091538</v>
      </c>
      <c r="AD50" s="757">
        <f>[1]BCForecast!R53</f>
        <v>0.51850120782987907</v>
      </c>
    </row>
    <row r="51" spans="1:30" ht="11.25" customHeight="1" x14ac:dyDescent="0.25">
      <c r="A51" s="706"/>
      <c r="B51" s="706"/>
      <c r="C51" s="707"/>
      <c r="D51" s="707"/>
      <c r="E51" s="694"/>
      <c r="F51" s="694"/>
      <c r="G51" s="694"/>
      <c r="H51" s="694"/>
      <c r="I51" s="694"/>
      <c r="J51" s="784"/>
      <c r="K51" s="785"/>
      <c r="L51" s="786"/>
      <c r="M51" s="751">
        <f>[1]BCForecast!A54</f>
        <v>37469</v>
      </c>
      <c r="N51" s="763">
        <f>[1]BCForecast!B54</f>
        <v>900</v>
      </c>
      <c r="O51" s="763">
        <f>[1]BCForecast!C54</f>
        <v>128.48387096774192</v>
      </c>
      <c r="P51" s="763">
        <f>[1]BCForecast!D54</f>
        <v>771.51612903225805</v>
      </c>
      <c r="Q51" s="763">
        <f>[1]BCForecast!E54</f>
        <v>317.45161290322579</v>
      </c>
      <c r="R51" s="763">
        <f>[1]BCForecast!F54</f>
        <v>70.709677419354833</v>
      </c>
      <c r="S51" s="763">
        <f>[1]BCForecast!G54</f>
        <v>86.709677419354833</v>
      </c>
      <c r="T51" s="763">
        <f>[1]BCForecast!H54</f>
        <v>26.322580645161292</v>
      </c>
      <c r="U51" s="763">
        <f>[1]BCForecast!I54</f>
        <v>33.387096774193552</v>
      </c>
      <c r="V51" s="752">
        <f>[1]BCForecast!J54</f>
        <v>1408.2580645161293</v>
      </c>
      <c r="W51" s="752">
        <f>[1]BCForecast!K54</f>
        <v>25</v>
      </c>
      <c r="X51" s="752">
        <f>[1]BCForecast!L54</f>
        <v>313.41935483870969</v>
      </c>
      <c r="Y51" s="753">
        <f>[1]BCForecast!M54</f>
        <v>0</v>
      </c>
      <c r="Z51" s="764">
        <f>[1]BCForecast!N54</f>
        <v>1773.0000000000002</v>
      </c>
      <c r="AA51" s="752">
        <f>[1]BCForecast!O54</f>
        <v>2150</v>
      </c>
      <c r="AB51" s="764">
        <f>[1]BCForecast!P54</f>
        <v>376.99999999999977</v>
      </c>
      <c r="AC51" s="765">
        <f>[1]BCForecast!Q54</f>
        <v>47982.08454809153</v>
      </c>
      <c r="AD51" s="757">
        <f>[1]BCForecast!R54</f>
        <v>0.68545835068702188</v>
      </c>
    </row>
    <row r="52" spans="1:30" x14ac:dyDescent="0.25">
      <c r="A52" s="706" t="s">
        <v>383</v>
      </c>
      <c r="B52" s="706"/>
      <c r="C52" s="707"/>
      <c r="D52" s="707"/>
      <c r="E52" s="724">
        <f ca="1">-VLOOKUP(E$6,'[1]WEI Daily_Actuals'!$B$4:$AM$3999,'[1]WEI Daily_Actuals'!$AH$1)</f>
        <v>-360</v>
      </c>
      <c r="F52" s="724">
        <f ca="1">-VLOOKUP(F$6,'[1]WEI Daily_Actuals'!$B$4:$AM$3999,'[1]WEI Daily_Actuals'!$AH$1)</f>
        <v>-292</v>
      </c>
      <c r="G52" s="724">
        <f ca="1">-VLOOKUP(G$6,'[1]WEI Daily_Actuals'!$B$4:$AM$3999,'[1]WEI Daily_Actuals'!$AH$1)</f>
        <v>-219</v>
      </c>
      <c r="H52" s="724">
        <f ca="1">-VLOOKUP(H$6,'[1]WEI Daily_Actuals'!$B$4:$AM$3999,'[1]WEI Daily_Actuals'!$AH$1)</f>
        <v>-173</v>
      </c>
      <c r="I52" s="724">
        <f ca="1">-VLOOKUP(I$6,'[1]WEI Daily_Actuals'!$B$4:$AM$3999,'[1]WEI Daily_Actuals'!$AH$1)</f>
        <v>-207</v>
      </c>
      <c r="J52" s="787">
        <f ca="1">-SUMPRODUCT('[1]WEI Daily_Actuals'!$C$2889:$C$4474,'[1]WEI Daily_Actuals'!$AH$2889:$AH$4474)/SUM('[1]WEI Daily_Actuals'!$C$2889:$C$4474)</f>
        <v>-326</v>
      </c>
      <c r="K52" s="788"/>
      <c r="L52" s="786"/>
      <c r="M52" s="751">
        <f>[1]BCForecast!A55</f>
        <v>37500</v>
      </c>
      <c r="N52" s="752">
        <f>[1]BCForecast!B55</f>
        <v>900</v>
      </c>
      <c r="O52" s="752">
        <f>[1]BCForecast!C55</f>
        <v>137.93333333333334</v>
      </c>
      <c r="P52" s="752">
        <f>[1]BCForecast!D55</f>
        <v>762.06666666666661</v>
      </c>
      <c r="Q52" s="752">
        <f>[1]BCForecast!E55</f>
        <v>357.36666666666667</v>
      </c>
      <c r="R52" s="752">
        <f>[1]BCForecast!F55</f>
        <v>84.63333333333334</v>
      </c>
      <c r="S52" s="753">
        <f>[1]BCForecast!G55</f>
        <v>84.933333333333337</v>
      </c>
      <c r="T52" s="752">
        <f>[1]BCForecast!H55</f>
        <v>15.233333333333333</v>
      </c>
      <c r="U52" s="752">
        <f>[1]BCForecast!I55</f>
        <v>29.933333333333334</v>
      </c>
      <c r="V52" s="752">
        <f>[1]BCForecast!J55</f>
        <v>1456.866666666667</v>
      </c>
      <c r="W52" s="753">
        <f>[1]BCForecast!K55</f>
        <v>25</v>
      </c>
      <c r="X52" s="753">
        <f>[1]BCForecast!L55</f>
        <v>312.33333333333331</v>
      </c>
      <c r="Y52" s="753">
        <f>[1]BCForecast!M55</f>
        <v>0</v>
      </c>
      <c r="Z52" s="754">
        <f>[1]BCForecast!N55</f>
        <v>1809.4333333333336</v>
      </c>
      <c r="AA52" s="755">
        <f>[1]BCForecast!O55</f>
        <v>2150</v>
      </c>
      <c r="AB52" s="754">
        <f>[1]BCForecast!P55</f>
        <v>340.56666666666638</v>
      </c>
      <c r="AC52" s="756">
        <f>[1]BCForecast!Q55</f>
        <v>58199.084548091523</v>
      </c>
      <c r="AD52" s="757">
        <f>[1]BCForecast!R55</f>
        <v>0.83141549354416466</v>
      </c>
    </row>
    <row r="53" spans="1:30" ht="13.8" thickBot="1" x14ac:dyDescent="0.3">
      <c r="A53" s="706" t="s">
        <v>384</v>
      </c>
      <c r="B53" s="706"/>
      <c r="C53" s="789"/>
      <c r="D53" s="789"/>
      <c r="E53" s="790">
        <f ca="1">VLOOKUP(E$6,'[1]WEI Daily_Actuals'!$B$4:$AM$3999,'[1]WEI Daily_Actuals'!$AI$1)</f>
        <v>50.905089799105561</v>
      </c>
      <c r="F53" s="774">
        <f ca="1">VLOOKUP(F$6,'[1]WEI Daily_Actuals'!$B$4:$AM$3999,'[1]WEI Daily_Actuals'!$AI$1)</f>
        <v>50.905089799105561</v>
      </c>
      <c r="G53" s="774">
        <f ca="1">VLOOKUP(G$6,'[1]WEI Daily_Actuals'!$B$4:$AM$3999,'[1]WEI Daily_Actuals'!$AI$1)</f>
        <v>45.275786185845107</v>
      </c>
      <c r="H53" s="774">
        <f ca="1">VLOOKUP(H$6,'[1]WEI Daily_Actuals'!$B$4:$AM$3999,'[1]WEI Daily_Actuals'!$AI$1)</f>
        <v>13.583445730105771</v>
      </c>
      <c r="I53" s="774">
        <f ca="1">VLOOKUP(I$6,'[1]WEI Daily_Actuals'!$B$4:$AM$3999,'[1]WEI Daily_Actuals'!$AI$1)</f>
        <v>32.263789309292257</v>
      </c>
      <c r="J53" s="712">
        <f ca="1">SUMPRODUCT('[1]WEI Daily_Actuals'!$C$2889:$C$4474,'[1]WEI Daily_Actuals'!$AI$2889:$AI$4474)/SUM('[1]WEI Daily_Actuals'!$C$2889:$C$4474)</f>
        <v>50.905089799105561</v>
      </c>
      <c r="K53" s="791"/>
      <c r="L53" s="786"/>
      <c r="M53" s="751">
        <f>[1]BCForecast!A56</f>
        <v>37530</v>
      </c>
      <c r="N53" s="752">
        <f>[1]BCForecast!B56</f>
        <v>900</v>
      </c>
      <c r="O53" s="752">
        <f>[1]BCForecast!C56</f>
        <v>140</v>
      </c>
      <c r="P53" s="752">
        <f>[1]BCForecast!D56</f>
        <v>760</v>
      </c>
      <c r="Q53" s="752">
        <f>[1]BCForecast!E56</f>
        <v>480</v>
      </c>
      <c r="R53" s="752">
        <f>[1]BCForecast!F56</f>
        <v>85</v>
      </c>
      <c r="S53" s="753">
        <f>[1]BCForecast!G56</f>
        <v>85</v>
      </c>
      <c r="T53" s="752">
        <f>[1]BCForecast!H56</f>
        <v>15</v>
      </c>
      <c r="U53" s="752">
        <f>[1]BCForecast!I56</f>
        <v>30</v>
      </c>
      <c r="V53" s="752">
        <f>[1]BCForecast!J56</f>
        <v>1580</v>
      </c>
      <c r="W53" s="753">
        <f>[1]BCForecast!K56</f>
        <v>25</v>
      </c>
      <c r="X53" s="753">
        <f>[1]BCForecast!L56</f>
        <v>300</v>
      </c>
      <c r="Y53" s="753">
        <f>[1]BCForecast!M56</f>
        <v>0</v>
      </c>
      <c r="Z53" s="754">
        <f>[1]BCForecast!N56</f>
        <v>1920</v>
      </c>
      <c r="AA53" s="755">
        <f>[1]BCForecast!O56</f>
        <v>2150</v>
      </c>
      <c r="AB53" s="754">
        <f>[1]BCForecast!P56</f>
        <v>230</v>
      </c>
      <c r="AC53" s="756">
        <f>[1]BCForecast!Q56</f>
        <v>65329.084548091523</v>
      </c>
      <c r="AD53" s="757">
        <f>[1]BCForecast!R56</f>
        <v>0.93327263640130742</v>
      </c>
    </row>
    <row r="54" spans="1:30" ht="13.8" thickTop="1" x14ac:dyDescent="0.25">
      <c r="A54" s="706" t="s">
        <v>142</v>
      </c>
      <c r="B54" s="706"/>
      <c r="C54" s="792"/>
      <c r="D54" s="723"/>
      <c r="E54" s="724">
        <f ca="1">VLOOKUP(E$6,'[1]WEI Daily_Actuals'!$B$4:$AM$3999,'[1]WEI Daily_Actuals'!$AJ$1)</f>
        <v>-309.09491020089445</v>
      </c>
      <c r="F54" s="724">
        <f ca="1">VLOOKUP(F$6,'[1]WEI Daily_Actuals'!$B$4:$AM$3999,'[1]WEI Daily_Actuals'!$AJ$1)</f>
        <v>-241.09491020089445</v>
      </c>
      <c r="G54" s="724">
        <f ca="1">VLOOKUP(G$6,'[1]WEI Daily_Actuals'!$B$4:$AM$3999,'[1]WEI Daily_Actuals'!$AJ$1)</f>
        <v>-173.72421381415489</v>
      </c>
      <c r="H54" s="724">
        <f ca="1">VLOOKUP(H$6,'[1]WEI Daily_Actuals'!$B$4:$AM$3999,'[1]WEI Daily_Actuals'!$AJ$1)</f>
        <v>-159.41655426989422</v>
      </c>
      <c r="I54" s="724">
        <f ca="1">VLOOKUP(I$6,'[1]WEI Daily_Actuals'!$B$4:$AM$3999,'[1]WEI Daily_Actuals'!$AJ$1)</f>
        <v>-174.73621069070774</v>
      </c>
      <c r="J54" s="787">
        <f ca="1">SUMPRODUCT('[1]WEI Daily_Actuals'!$C$2889:$C$4474,'[1]WEI Daily_Actuals'!$AJ$2889:$AJ$4474)/SUM('[1]WEI Daily_Actuals'!$C$2889:$C$4474)</f>
        <v>-275.09491020089445</v>
      </c>
      <c r="K54" s="788"/>
      <c r="L54" s="783"/>
      <c r="M54" s="793" t="str">
        <f>[1]BCForecast!A57</f>
        <v>Summer Avg</v>
      </c>
      <c r="N54" s="794">
        <f>[1]BCForecast!B57</f>
        <v>900</v>
      </c>
      <c r="O54" s="794">
        <f>[1]BCForecast!C57</f>
        <v>128.0826420890937</v>
      </c>
      <c r="P54" s="794">
        <f>[1]BCForecast!D57</f>
        <v>771.91735791090628</v>
      </c>
      <c r="Q54" s="794">
        <f>[1]BCForecast!E57</f>
        <v>398.69800307219663</v>
      </c>
      <c r="R54" s="794">
        <f>[1]BCForecast!F57</f>
        <v>78.673732718894016</v>
      </c>
      <c r="S54" s="794">
        <f>[1]BCForecast!G57</f>
        <v>84.856835637480799</v>
      </c>
      <c r="T54" s="794">
        <f>[1]BCForecast!H57</f>
        <v>19.833947772657449</v>
      </c>
      <c r="U54" s="794">
        <f>[1]BCForecast!I57</f>
        <v>33.8110599078341</v>
      </c>
      <c r="V54" s="794">
        <f>[1]BCForecast!J57</f>
        <v>1484.694623655914</v>
      </c>
      <c r="W54" s="794">
        <f>[1]BCForecast!K57</f>
        <v>25.714285714285715</v>
      </c>
      <c r="X54" s="794">
        <f>[1]BCForecast!L57</f>
        <v>280.86559139784947</v>
      </c>
      <c r="Y54" s="794">
        <f>[1]BCForecast!M57</f>
        <v>-21.428571428571427</v>
      </c>
      <c r="Z54" s="794">
        <f>[1]BCForecast!N57</f>
        <v>1801.0248847926268</v>
      </c>
      <c r="AA54" s="794">
        <f>[1]BCForecast!O57</f>
        <v>2095.7142857142858</v>
      </c>
      <c r="AB54" s="794">
        <f>[1]BCForecast!P57</f>
        <v>294.68940092165894</v>
      </c>
      <c r="AC54" s="795"/>
      <c r="AD54" s="796"/>
    </row>
    <row r="55" spans="1:30" x14ac:dyDescent="0.25">
      <c r="A55" s="706" t="s">
        <v>296</v>
      </c>
      <c r="B55" s="706"/>
      <c r="C55" s="797"/>
      <c r="D55" s="707"/>
      <c r="E55" s="724">
        <f ca="1">VLOOKUP(E$6,'[1]WEI Daily_Actuals'!$B$4:$AM$3999,'[1]WEI Daily_Actuals'!$AK$1)</f>
        <v>32715.856470194703</v>
      </c>
      <c r="F55" s="724">
        <f ca="1">VLOOKUP(F$6,'[1]WEI Daily_Actuals'!$B$4:$AM$3999,'[1]WEI Daily_Actuals'!$AK$1)</f>
        <v>32474.761559993807</v>
      </c>
      <c r="G55" s="724">
        <f ca="1">VLOOKUP(G$6,'[1]WEI Daily_Actuals'!$B$4:$AM$3999,'[1]WEI Daily_Actuals'!$AK$1)</f>
        <v>32301.037346179652</v>
      </c>
      <c r="H55" s="724">
        <f ca="1">VLOOKUP(H$6,'[1]WEI Daily_Actuals'!$B$4:$AM$3999,'[1]WEI Daily_Actuals'!$AK$1)</f>
        <v>32141.620791909758</v>
      </c>
      <c r="I55" s="724">
        <f ca="1">VLOOKUP(I$6,'[1]WEI Daily_Actuals'!$B$4:$AM$3999,'[1]WEI Daily_Actuals'!$AK$1)</f>
        <v>31966.884581219048</v>
      </c>
      <c r="J55" s="784"/>
      <c r="K55" s="785"/>
      <c r="L55" s="783"/>
      <c r="M55" s="611"/>
      <c r="N55" s="611"/>
      <c r="O55" s="611"/>
      <c r="AC55" s="798">
        <f ca="1">AC56-1</f>
        <v>37134</v>
      </c>
      <c r="AD55" s="580">
        <f ca="1">VLOOKUP(AC55,[1]Graph!$A$4:$D$514,4)</f>
        <v>0</v>
      </c>
    </row>
    <row r="56" spans="1:30" x14ac:dyDescent="0.25">
      <c r="A56" s="706" t="s">
        <v>297</v>
      </c>
      <c r="B56" s="706"/>
      <c r="C56" s="799"/>
      <c r="D56" s="789"/>
      <c r="E56" s="800">
        <f ca="1">E55/48000</f>
        <v>0.68158034312905635</v>
      </c>
      <c r="F56" s="800">
        <f ca="1">F55/48000</f>
        <v>0.67655753249987094</v>
      </c>
      <c r="G56" s="800">
        <f ca="1">G55/48000</f>
        <v>0.6729382780454094</v>
      </c>
      <c r="H56" s="800">
        <f ca="1">H55/48000</f>
        <v>0.66961709983145323</v>
      </c>
      <c r="I56" s="800">
        <f ca="1">I55/48000</f>
        <v>0.66597676210873014</v>
      </c>
      <c r="J56" s="801"/>
      <c r="K56" s="802"/>
      <c r="L56" s="611"/>
      <c r="M56" s="611"/>
      <c r="N56" s="611"/>
      <c r="O56" s="611"/>
      <c r="AC56" s="798">
        <f ca="1">AC57-1</f>
        <v>37135</v>
      </c>
      <c r="AD56" s="580">
        <f ca="1">VLOOKUP(AC56,[1]Graph!$A$4:$D$514,4)</f>
        <v>0</v>
      </c>
    </row>
    <row r="57" spans="1:30" ht="12" customHeight="1" x14ac:dyDescent="0.25">
      <c r="A57" s="706"/>
      <c r="B57" s="706"/>
      <c r="C57" s="803"/>
      <c r="D57" s="706"/>
      <c r="E57" s="804"/>
      <c r="F57" s="804"/>
      <c r="G57" s="804"/>
      <c r="H57" s="804"/>
      <c r="I57" s="804"/>
      <c r="J57" s="706"/>
      <c r="K57" s="805"/>
      <c r="L57" s="611"/>
      <c r="M57" s="611"/>
      <c r="N57" s="611"/>
      <c r="O57" s="611"/>
      <c r="AC57" s="798">
        <f ca="1">AC58-1</f>
        <v>37136</v>
      </c>
      <c r="AD57" s="580">
        <f ca="1">VLOOKUP(AC57,[1]Graph!$A$4:$D$514,4)</f>
        <v>0</v>
      </c>
    </row>
    <row r="58" spans="1:30" ht="13.5" customHeight="1" x14ac:dyDescent="0.25">
      <c r="A58" s="706"/>
      <c r="B58" s="706"/>
      <c r="C58" s="806">
        <f ca="1">D58+1</f>
        <v>37138</v>
      </c>
      <c r="D58" s="806">
        <f t="shared" ref="D58:I59" ca="1" si="7">D5</f>
        <v>37137</v>
      </c>
      <c r="E58" s="806">
        <f t="shared" ca="1" si="7"/>
        <v>37136</v>
      </c>
      <c r="F58" s="807">
        <f t="shared" ca="1" si="7"/>
        <v>37135</v>
      </c>
      <c r="G58" s="807">
        <f t="shared" ca="1" si="7"/>
        <v>37134</v>
      </c>
      <c r="H58" s="807">
        <f t="shared" ca="1" si="7"/>
        <v>37133</v>
      </c>
      <c r="I58" s="808">
        <f t="shared" ca="1" si="7"/>
        <v>37132</v>
      </c>
      <c r="J58" s="706"/>
      <c r="K58" s="805"/>
      <c r="L58" s="611"/>
      <c r="M58" s="611"/>
      <c r="N58" s="611"/>
      <c r="O58" s="611"/>
      <c r="AC58" s="798">
        <f ca="1">AC59-1</f>
        <v>37137</v>
      </c>
      <c r="AD58" s="580">
        <f ca="1">VLOOKUP(AC58,[1]Graph!$A$4:$D$514,4)</f>
        <v>0</v>
      </c>
    </row>
    <row r="59" spans="1:30" ht="13.5" customHeight="1" x14ac:dyDescent="0.25">
      <c r="A59" s="809" t="s">
        <v>385</v>
      </c>
      <c r="B59" s="706"/>
      <c r="C59" s="810">
        <f ca="1">D59+1</f>
        <v>37138</v>
      </c>
      <c r="D59" s="810">
        <f t="shared" ca="1" si="7"/>
        <v>37137</v>
      </c>
      <c r="E59" s="810">
        <f t="shared" ca="1" si="7"/>
        <v>37136</v>
      </c>
      <c r="F59" s="811">
        <f t="shared" ca="1" si="7"/>
        <v>37135</v>
      </c>
      <c r="G59" s="811">
        <f t="shared" ca="1" si="7"/>
        <v>37134</v>
      </c>
      <c r="H59" s="811">
        <f t="shared" ca="1" si="7"/>
        <v>37133</v>
      </c>
      <c r="I59" s="812">
        <f t="shared" ca="1" si="7"/>
        <v>37132</v>
      </c>
      <c r="J59" s="706"/>
      <c r="K59" s="706"/>
      <c r="L59" s="803"/>
      <c r="AC59" s="798">
        <f ca="1">TODAY()</f>
        <v>37138</v>
      </c>
      <c r="AD59" s="580">
        <f ca="1">VLOOKUP(AC59,[1]Graph!$A$4:$D$514,4)</f>
        <v>0</v>
      </c>
    </row>
    <row r="60" spans="1:30" ht="13.5" customHeight="1" x14ac:dyDescent="0.25">
      <c r="A60" s="706" t="s">
        <v>386</v>
      </c>
      <c r="B60" s="706"/>
      <c r="C60" s="813">
        <f ca="1">VLOOKUP(C$59,'[1]WEI Daily_Actuals'!$B$4:$CA$3999,'[1]WEI Daily_Actuals'!$BG$1)/38.8/28.174</f>
        <v>0</v>
      </c>
      <c r="D60" s="813">
        <f ca="1">VLOOKUP(D$6,'[1]WEI Daily_Actuals'!$B$4:$CA$3999,'[1]WEI Daily_Actuals'!$BG1)/38.8/28.174</f>
        <v>360.57317597053367</v>
      </c>
      <c r="E60" s="814">
        <f ca="1">VLOOKUP(E$6,'[1]WEI Daily_Actuals'!$B$4:$CA$3999,'[1]WEI Daily_Actuals'!$BG1)/38.8/28.174</f>
        <v>360.57317597053367</v>
      </c>
      <c r="F60" s="814">
        <f ca="1">VLOOKUP(F$6,'[1]WEI Daily_Actuals'!$B$4:$CA$3999,'[1]WEI Daily_Actuals'!$BG1)/38.8/28.174</f>
        <v>360.57317597053367</v>
      </c>
      <c r="G60" s="814">
        <f ca="1">VLOOKUP(G$6,'[1]WEI Daily_Actuals'!$B$4:$CA$3999,'[1]WEI Daily_Actuals'!$BG1)/38.8/28.174</f>
        <v>355.60771465100163</v>
      </c>
      <c r="H60" s="814">
        <f ca="1">VLOOKUP(H$6,'[1]WEI Daily_Actuals'!$B$4:$CA$3999,'[1]WEI Daily_Actuals'!$BG1)/38.8/28.174</f>
        <v>355.58941892027383</v>
      </c>
      <c r="I60" s="814">
        <f ca="1">VLOOKUP(I$6,'[1]WEI Daily_Actuals'!$B$4:$CA$3999,'[1]WEI Daily_Actuals'!$BG1)/38.8/28.174</f>
        <v>355.14300309051487</v>
      </c>
      <c r="J60" s="815">
        <f ca="1">SUMPRODUCT('[1]WEI Daily_Actuals'!$C$2889:$C$4474,'[1]WEI Daily_Actuals'!$BG$2889:$BG$4474)/SUM('[1]WEI Daily_Actuals'!$C$2889:$C$4474)/38.8/28.174</f>
        <v>360.57317597053367</v>
      </c>
      <c r="K60" s="816"/>
      <c r="L60" s="803"/>
      <c r="AC60" s="817">
        <f t="shared" ref="AC60:AC69" ca="1" si="8">AC59+1</f>
        <v>37139</v>
      </c>
      <c r="AD60" s="818">
        <f ca="1">VLOOKUP(AC60,[1]Graph!$A$4:$D$514,4)</f>
        <v>0</v>
      </c>
    </row>
    <row r="61" spans="1:30" ht="13.5" customHeight="1" x14ac:dyDescent="0.25">
      <c r="A61" s="706" t="s">
        <v>387</v>
      </c>
      <c r="B61" s="706"/>
      <c r="C61" s="819">
        <f ca="1">VLOOKUP(C$59,'[1]WEI Daily_Actuals'!$B$4:$CA$3999,'[1]WEI Daily_Actuals'!$BH$1)/38.8/28.174</f>
        <v>0</v>
      </c>
      <c r="D61" s="819">
        <f ca="1">VLOOKUP(D$6,'[1]WEI Daily_Actuals'!$B$4:$CA$3999,'[1]WEI Daily_Actuals'!$BH1)/38.8/28.174</f>
        <v>317.43092812778326</v>
      </c>
      <c r="E61" s="697">
        <f ca="1">VLOOKUP(E$6,'[1]WEI Daily_Actuals'!$B$4:$CA$3999,'[1]WEI Daily_Actuals'!$BH1)/38.8/28.174</f>
        <v>317.43092812778326</v>
      </c>
      <c r="F61" s="697">
        <f ca="1">VLOOKUP(F$6,'[1]WEI Daily_Actuals'!$B$4:$CA$3999,'[1]WEI Daily_Actuals'!$BH1)/38.8/28.174</f>
        <v>317.43092812778326</v>
      </c>
      <c r="G61" s="697">
        <f ca="1">VLOOKUP(G$6,'[1]WEI Daily_Actuals'!$B$4:$CA$3999,'[1]WEI Daily_Actuals'!$BH1)/38.8/28.174</f>
        <v>317.43092812778326</v>
      </c>
      <c r="H61" s="697">
        <f ca="1">VLOOKUP(H$6,'[1]WEI Daily_Actuals'!$B$4:$CA$3999,'[1]WEI Daily_Actuals'!$BH1)/38.8/28.174</f>
        <v>317.43092812778326</v>
      </c>
      <c r="I61" s="697">
        <f ca="1">VLOOKUP(I$6,'[1]WEI Daily_Actuals'!$B$4:$CA$3999,'[1]WEI Daily_Actuals'!$BH1)/38.8/28.174</f>
        <v>317.43092812778326</v>
      </c>
      <c r="J61" s="820">
        <f ca="1">SUMPRODUCT('[1]WEI Daily_Actuals'!$C$2889:$C$4474,'[1]WEI Daily_Actuals'!$BH$2889:$BH$4474)/SUM('[1]WEI Daily_Actuals'!$C$2889:$C$4474)/38.8/28.174</f>
        <v>317.43092812778326</v>
      </c>
      <c r="K61" s="758"/>
      <c r="L61" s="803"/>
      <c r="AC61" s="798">
        <f t="shared" ca="1" si="8"/>
        <v>37140</v>
      </c>
      <c r="AD61" s="580">
        <f ca="1">VLOOKUP(AC61,[1]Graph!$A$4:$D$514,4)</f>
        <v>0</v>
      </c>
    </row>
    <row r="62" spans="1:30" ht="13.5" customHeight="1" x14ac:dyDescent="0.25">
      <c r="A62" s="706" t="s">
        <v>388</v>
      </c>
      <c r="B62" s="706"/>
      <c r="C62" s="819">
        <f ca="1">VLOOKUP(C$59,'[1]WEI Daily_Actuals'!$B$4:$CA$3999,'[1]WEI Daily_Actuals'!$BI$1)/38.8/28.174</f>
        <v>0</v>
      </c>
      <c r="D62" s="819">
        <f ca="1">VLOOKUP(D$6,'[1]WEI Daily_Actuals'!$B$4:$CA$3999,'[1]WEI Daily_Actuals'!$BI1)/38.8/28.174</f>
        <v>117.66716260294095</v>
      </c>
      <c r="E62" s="697">
        <f ca="1">VLOOKUP(E$6,'[1]WEI Daily_Actuals'!$B$4:$CA$3999,'[1]WEI Daily_Actuals'!$BI1)/38.8/28.174</f>
        <v>124.97722181524387</v>
      </c>
      <c r="F62" s="697">
        <f ca="1">VLOOKUP(F$6,'[1]WEI Daily_Actuals'!$B$4:$CA$3999,'[1]WEI Daily_Actuals'!$BI1)/38.8/28.174</f>
        <v>111.75398243170754</v>
      </c>
      <c r="G62" s="697">
        <f ca="1">VLOOKUP(G$6,'[1]WEI Daily_Actuals'!$B$4:$CA$3999,'[1]WEI Daily_Actuals'!$BI1)/38.8/28.174</f>
        <v>159.62933581374656</v>
      </c>
      <c r="H62" s="697">
        <f ca="1">VLOOKUP(H$6,'[1]WEI Daily_Actuals'!$B$4:$CA$3999,'[1]WEI Daily_Actuals'!$BI1)/38.8/28.174</f>
        <v>127.86886205677679</v>
      </c>
      <c r="I62" s="697">
        <f ca="1">VLOOKUP(I$6,'[1]WEI Daily_Actuals'!$B$4:$CA$3999,'[1]WEI Daily_Actuals'!$BI1)/38.8/28.174</f>
        <v>97.55923974652363</v>
      </c>
      <c r="J62" s="820">
        <f ca="1">SUMPRODUCT('[1]WEI Daily_Actuals'!$C$2889:$C$4474,'[1]WEI Daily_Actuals'!$BI$2889:$BI$4474)/SUM('[1]WEI Daily_Actuals'!$C$2889:$C$4474)/38.8/28.174</f>
        <v>118.3656021234757</v>
      </c>
      <c r="K62" s="758"/>
      <c r="L62" s="803"/>
      <c r="AC62" s="798">
        <f t="shared" ca="1" si="8"/>
        <v>37141</v>
      </c>
      <c r="AD62" s="580">
        <f ca="1">VLOOKUP(AC62,[1]Graph!$A$4:$D$514,4)</f>
        <v>0</v>
      </c>
    </row>
    <row r="63" spans="1:30" ht="13.5" customHeight="1" x14ac:dyDescent="0.25">
      <c r="A63" s="706" t="s">
        <v>389</v>
      </c>
      <c r="B63" s="706"/>
      <c r="C63" s="819">
        <f ca="1">VLOOKUP(C$59,'[1]WEI Daily_Actuals'!$B$4:$CA$3999,'[1]WEI Daily_Actuals'!$BJ$1)/38.8/28.174</f>
        <v>0</v>
      </c>
      <c r="D63" s="819">
        <f ca="1">VLOOKUP(D$6,'[1]WEI Daily_Actuals'!$B$4:$CA$3999,'[1]WEI Daily_Actuals'!$BJ1)/38.8/28.174</f>
        <v>38.05786427348751</v>
      </c>
      <c r="E63" s="697">
        <f ca="1">VLOOKUP(E$6,'[1]WEI Daily_Actuals'!$B$4:$CA$3999,'[1]WEI Daily_Actuals'!$BJ1)/38.8/28.174</f>
        <v>58.556400980943906</v>
      </c>
      <c r="F63" s="697">
        <f ca="1">VLOOKUP(F$6,'[1]WEI Daily_Actuals'!$B$4:$CA$3999,'[1]WEI Daily_Actuals'!$BJ1)/38.8/28.174</f>
        <v>59.451062213534605</v>
      </c>
      <c r="G63" s="697">
        <f ca="1">VLOOKUP(G$6,'[1]WEI Daily_Actuals'!$B$4:$CA$3999,'[1]WEI Daily_Actuals'!$BJ1)/38.8/28.174</f>
        <v>112.52697705495819</v>
      </c>
      <c r="H63" s="697">
        <f ca="1">VLOOKUP(H$6,'[1]WEI Daily_Actuals'!$B$4:$CA$3999,'[1]WEI Daily_Actuals'!$BJ1)/38.8/28.174</f>
        <v>112.52697705495819</v>
      </c>
      <c r="I63" s="697">
        <f ca="1">VLOOKUP(I$6,'[1]WEI Daily_Actuals'!$B$4:$CA$3999,'[1]WEI Daily_Actuals'!$BJ1)/38.8/28.174</f>
        <v>40.158214161041947</v>
      </c>
      <c r="J63" s="820">
        <f ca="1">SUMPRODUCT('[1]WEI Daily_Actuals'!$C$2889:$C$4474,'[1]WEI Daily_Actuals'!$BJ$2889:$BJ$4474)/SUM('[1]WEI Daily_Actuals'!$C$2889:$C$4474)/38.8/28.174</f>
        <v>59.003731597239252</v>
      </c>
      <c r="K63" s="758"/>
      <c r="L63" s="803"/>
      <c r="AC63" s="798">
        <f t="shared" ca="1" si="8"/>
        <v>37142</v>
      </c>
      <c r="AD63" s="580">
        <f ca="1">VLOOKUP(AC63,[1]Graph!$A$4:$D$514,4)</f>
        <v>0</v>
      </c>
    </row>
    <row r="64" spans="1:30" ht="13.5" customHeight="1" x14ac:dyDescent="0.25">
      <c r="A64" s="706" t="s">
        <v>390</v>
      </c>
      <c r="B64" s="706"/>
      <c r="C64" s="819">
        <f ca="1">VLOOKUP(C$59,'[1]WEI Daily_Actuals'!$B$4:$CA$3999,'[1]WEI Daily_Actuals'!$BK$1)/38.8/28.174</f>
        <v>0</v>
      </c>
      <c r="D64" s="819">
        <f ca="1">VLOOKUP(D$6,'[1]WEI Daily_Actuals'!$B$4:$CA$3999,'[1]WEI Daily_Actuals'!$BK1)/38.8/28.174</f>
        <v>-3.6591461455652251E-3</v>
      </c>
      <c r="E64" s="697">
        <f ca="1">VLOOKUP(E$6,'[1]WEI Daily_Actuals'!$B$4:$CA$3999,'[1]WEI Daily_Actuals'!$BK1)/38.8/28.174</f>
        <v>28.707831085031973</v>
      </c>
      <c r="F64" s="697">
        <f ca="1">VLOOKUP(F$6,'[1]WEI Daily_Actuals'!$B$4:$CA$3999,'[1]WEI Daily_Actuals'!$BK1)/38.8/28.174</f>
        <v>51.778747532820717</v>
      </c>
      <c r="G64" s="697">
        <f ca="1">VLOOKUP(G$6,'[1]WEI Daily_Actuals'!$B$4:$CA$3999,'[1]WEI Daily_Actuals'!$BK1)/38.8/28.174</f>
        <v>171.20778900485129</v>
      </c>
      <c r="H64" s="697">
        <f ca="1">VLOOKUP(H$6,'[1]WEI Daily_Actuals'!$B$4:$CA$3999,'[1]WEI Daily_Actuals'!$BK1)/38.8/28.174</f>
        <v>171.20778900485129</v>
      </c>
      <c r="I64" s="697">
        <f ca="1">VLOOKUP(I$6,'[1]WEI Daily_Actuals'!$B$4:$CA$3999,'[1]WEI Daily_Actuals'!$BK1)/38.8/28.174</f>
        <v>111.74666413941641</v>
      </c>
      <c r="J64" s="820">
        <f ca="1">SUMPRODUCT('[1]WEI Daily_Actuals'!$C$2889:$C$4474,'[1]WEI Daily_Actuals'!$BK$2889:$BK$4474)/SUM('[1]WEI Daily_Actuals'!$C$2889:$C$4474)/38.8/28.174</f>
        <v>40.24328930892635</v>
      </c>
      <c r="K64" s="758"/>
      <c r="L64" s="803"/>
      <c r="AC64" s="798">
        <f t="shared" ca="1" si="8"/>
        <v>37143</v>
      </c>
      <c r="AD64" s="580">
        <f ca="1">VLOOKUP(AC64,[1]Graph!$A$4:$D$514,4)</f>
        <v>0</v>
      </c>
    </row>
    <row r="65" spans="1:33" ht="13.5" customHeight="1" x14ac:dyDescent="0.25">
      <c r="A65" s="706" t="s">
        <v>391</v>
      </c>
      <c r="B65" s="706"/>
      <c r="C65" s="819">
        <f ca="1">VLOOKUP(C$59,'[1]WEI Daily_Actuals'!$B$4:$CA$3999,'[1]WEI Daily_Actuals'!$BL$1)/38.8/28.174</f>
        <v>0</v>
      </c>
      <c r="D65" s="819">
        <f ca="1">VLOOKUP(D$6,'[1]WEI Daily_Actuals'!$B$4:$CA$3999,'[1]WEI Daily_Actuals'!$BL1)/38.8/28.174</f>
        <v>547.54731093008911</v>
      </c>
      <c r="E65" s="697">
        <f ca="1">VLOOKUP(E$6,'[1]WEI Daily_Actuals'!$B$4:$CA$3999,'[1]WEI Daily_Actuals'!$BL1)/38.8/28.174</f>
        <v>567.22162496825695</v>
      </c>
      <c r="F65" s="697">
        <f ca="1">VLOOKUP(F$6,'[1]WEI Daily_Actuals'!$B$4:$CA$3999,'[1]WEI Daily_Actuals'!$BL1)/38.8/28.174</f>
        <v>559.43679154356698</v>
      </c>
      <c r="G65" s="697">
        <f ca="1">VLOOKUP(G$6,'[1]WEI Daily_Actuals'!$B$4:$CA$3999,'[1]WEI Daily_Actuals'!$BL1)/38.8/28.174</f>
        <v>512.86409418934909</v>
      </c>
      <c r="H65" s="697">
        <f ca="1">VLOOKUP(H$6,'[1]WEI Daily_Actuals'!$B$4:$CA$3999,'[1]WEI Daily_Actuals'!$BL1)/38.8/28.174</f>
        <v>465.90444213023784</v>
      </c>
      <c r="I65" s="697">
        <f ca="1">VLOOKUP(I$6,'[1]WEI Daily_Actuals'!$B$4:$CA$3999,'[1]WEI Daily_Actuals'!$BL1)/38.8/28.174</f>
        <v>414.70932840763476</v>
      </c>
      <c r="J65" s="820">
        <f ca="1">SUMPRODUCT('[1]WEI Daily_Actuals'!$C$2889:$C$4474,'[1]WEI Daily_Actuals'!$BL$2889:$BL$4474)/SUM('[1]WEI Daily_Actuals'!$C$2889:$C$4474)/38.8/28.174</f>
        <v>563.32920825591191</v>
      </c>
      <c r="K65" s="758"/>
      <c r="L65" s="803"/>
      <c r="AC65" s="798">
        <f t="shared" ca="1" si="8"/>
        <v>37144</v>
      </c>
      <c r="AD65" s="580">
        <f ca="1">VLOOKUP(AC65,[1]Graph!$A$4:$D$514,4)</f>
        <v>0</v>
      </c>
    </row>
    <row r="66" spans="1:33" ht="13.5" customHeight="1" x14ac:dyDescent="0.25">
      <c r="A66" s="706" t="s">
        <v>373</v>
      </c>
      <c r="B66" s="706"/>
      <c r="C66" s="819">
        <f ca="1">VLOOKUP(C$59,'[1]WEI Daily_Actuals'!$B$4:$CA$3999,'[1]WEI Daily_Actuals'!$BM$1)/38.8/28.174</f>
        <v>0</v>
      </c>
      <c r="D66" s="819">
        <f ca="1">VLOOKUP(D$6,'[1]WEI Daily_Actuals'!$B$4:$CA$3999,'[1]WEI Daily_Actuals'!$BM1)/38.8/28.174</f>
        <v>154.88982676870322</v>
      </c>
      <c r="E66" s="697">
        <f ca="1">VLOOKUP(E$6,'[1]WEI Daily_Actuals'!$B$4:$CA$3999,'[1]WEI Daily_Actuals'!$BM1)/38.8/28.174</f>
        <v>97.636081815580511</v>
      </c>
      <c r="F66" s="697">
        <f ca="1">VLOOKUP(F$6,'[1]WEI Daily_Actuals'!$B$4:$CA$3999,'[1]WEI Daily_Actuals'!$BM1)/38.8/28.174</f>
        <v>89.990295944421959</v>
      </c>
      <c r="G66" s="697">
        <f ca="1">VLOOKUP(G$6,'[1]WEI Daily_Actuals'!$B$4:$CA$3999,'[1]WEI Daily_Actuals'!$BM1)/38.8/28.174</f>
        <v>61.699607519984433</v>
      </c>
      <c r="H66" s="697">
        <f ca="1">VLOOKUP(H$6,'[1]WEI Daily_Actuals'!$B$4:$CA$3999,'[1]WEI Daily_Actuals'!$BM1)/38.8/28.174</f>
        <v>61.700522306520824</v>
      </c>
      <c r="I66" s="697">
        <f ca="1">VLOOKUP(I$6,'[1]WEI Daily_Actuals'!$B$4:$CA$3999,'[1]WEI Daily_Actuals'!$BM1)/38.8/28.174</f>
        <v>61.279720499780822</v>
      </c>
      <c r="J66" s="820">
        <f ca="1">SUMPRODUCT('[1]WEI Daily_Actuals'!$C$2889:$C$4474,'[1]WEI Daily_Actuals'!$BM$2889:$BM$4474)/SUM('[1]WEI Daily_Actuals'!$C$2889:$C$4474)/38.8/28.174</f>
        <v>93.813188880001235</v>
      </c>
      <c r="K66" s="758"/>
      <c r="L66" s="803"/>
      <c r="AC66" s="798">
        <f t="shared" ca="1" si="8"/>
        <v>37145</v>
      </c>
      <c r="AD66" s="580">
        <f ca="1">VLOOKUP(AC66,[1]Graph!$A$4:$D$514,4)</f>
        <v>0</v>
      </c>
    </row>
    <row r="67" spans="1:33" ht="13.5" customHeight="1" x14ac:dyDescent="0.25">
      <c r="A67" s="706" t="s">
        <v>392</v>
      </c>
      <c r="B67" s="706"/>
      <c r="C67" s="819">
        <f ca="1">VLOOKUP(C$59,'[1]WEI Daily_Actuals'!$B$4:$CA$3999,'[1]WEI Daily_Actuals'!$BN$1)/38.8/28.174</f>
        <v>0</v>
      </c>
      <c r="D67" s="819">
        <f ca="1">VLOOKUP(D$6,'[1]WEI Daily_Actuals'!$B$4:$CA$3999,'[1]WEI Daily_Actuals'!$BN1)/38.8/28.174</f>
        <v>181.21097978029024</v>
      </c>
      <c r="E67" s="697">
        <f ca="1">VLOOKUP(E$6,'[1]WEI Daily_Actuals'!$B$4:$CA$3999,'[1]WEI Daily_Actuals'!$BN1)/38.8/28.174</f>
        <v>195.56032139012427</v>
      </c>
      <c r="F67" s="697">
        <f ca="1">VLOOKUP(F$6,'[1]WEI Daily_Actuals'!$B$4:$CA$3999,'[1]WEI Daily_Actuals'!$BN1)/38.8/28.174</f>
        <v>215.03795632296797</v>
      </c>
      <c r="G67" s="697">
        <f ca="1">VLOOKUP(G$6,'[1]WEI Daily_Actuals'!$B$4:$CA$3999,'[1]WEI Daily_Actuals'!$BN1)/38.8/28.174</f>
        <v>276.33139862079469</v>
      </c>
      <c r="H67" s="697">
        <f ca="1">VLOOKUP(H$6,'[1]WEI Daily_Actuals'!$B$4:$CA$3999,'[1]WEI Daily_Actuals'!$BN1)/38.8/28.174</f>
        <v>267.64275609815002</v>
      </c>
      <c r="I67" s="697">
        <f ca="1">VLOOKUP(I$6,'[1]WEI Daily_Actuals'!$B$4:$CA$3999,'[1]WEI Daily_Actuals'!$BN1)/38.8/28.174</f>
        <v>264.45289544575354</v>
      </c>
      <c r="J67" s="820">
        <f ca="1">SUMPRODUCT('[1]WEI Daily_Actuals'!$C$2889:$C$4474,'[1]WEI Daily_Actuals'!$BN$2889:$BN$4474)/SUM('[1]WEI Daily_Actuals'!$C$2889:$C$4474)/38.8/28.174</f>
        <v>205.29913885654611</v>
      </c>
      <c r="K67" s="758"/>
      <c r="L67" s="803"/>
      <c r="AC67" s="798">
        <f t="shared" ca="1" si="8"/>
        <v>37146</v>
      </c>
      <c r="AD67" s="580">
        <f ca="1">VLOOKUP(AC67,[1]Graph!$A$4:$D$514,4)</f>
        <v>0</v>
      </c>
    </row>
    <row r="68" spans="1:33" ht="13.5" customHeight="1" x14ac:dyDescent="0.25">
      <c r="A68" s="706" t="s">
        <v>393</v>
      </c>
      <c r="B68" s="706"/>
      <c r="C68" s="819">
        <f ca="1">VLOOKUP(C$59,'[1]WEI Daily_Actuals'!$B$4:$CA$3999,'[1]WEI Daily_Actuals'!$BO$1)/38.8/28.174</f>
        <v>0</v>
      </c>
      <c r="D68" s="819">
        <f ca="1">VLOOKUP(D$6,'[1]WEI Daily_Actuals'!$B$4:$CA$3999,'[1]WEI Daily_Actuals'!$BO1)/38.8/28.174</f>
        <v>638.40208015140081</v>
      </c>
      <c r="E68" s="697">
        <f ca="1">VLOOKUP(E$6,'[1]WEI Daily_Actuals'!$B$4:$CA$3999,'[1]WEI Daily_Actuals'!$BO1)/38.8/28.174</f>
        <v>657.91081782648189</v>
      </c>
      <c r="F68" s="697">
        <f ca="1">VLOOKUP(F$6,'[1]WEI Daily_Actuals'!$B$4:$CA$3999,'[1]WEI Daily_Actuals'!$BO1)/38.8/28.174</f>
        <v>650.0967112326274</v>
      </c>
      <c r="G68" s="697">
        <f ca="1">VLOOKUP(G$6,'[1]WEI Daily_Actuals'!$B$4:$CA$3999,'[1]WEI Daily_Actuals'!$BO1)/38.8/28.174</f>
        <v>608.56082854778003</v>
      </c>
      <c r="H68" s="697">
        <f ca="1">VLOOKUP(H$6,'[1]WEI Daily_Actuals'!$B$4:$CA$3999,'[1]WEI Daily_Actuals'!$BO1)/38.8/28.174</f>
        <v>566.16138737257938</v>
      </c>
      <c r="I68" s="697">
        <f ca="1">VLOOKUP(I$6,'[1]WEI Daily_Actuals'!$B$4:$CA$3999,'[1]WEI Daily_Actuals'!$BO1)/38.8/28.174</f>
        <v>510.96042340711887</v>
      </c>
      <c r="J68" s="820">
        <f ca="1">SUMPRODUCT('[1]WEI Daily_Actuals'!$C$2889:$C$4474,'[1]WEI Daily_Actuals'!$BO$2889:$BO$4474)/SUM('[1]WEI Daily_Actuals'!$C$2889:$C$4474)/38.8/28.174</f>
        <v>654.00376452955459</v>
      </c>
      <c r="K68" s="758"/>
      <c r="L68" s="803"/>
      <c r="AC68" s="798">
        <f t="shared" ca="1" si="8"/>
        <v>37147</v>
      </c>
      <c r="AD68" s="580">
        <f ca="1">VLOOKUP(AC68,[1]Graph!$A$4:$D$514,4)</f>
        <v>0</v>
      </c>
    </row>
    <row r="69" spans="1:33" ht="13.5" customHeight="1" x14ac:dyDescent="0.25">
      <c r="A69" s="706" t="s">
        <v>394</v>
      </c>
      <c r="B69" s="706"/>
      <c r="C69" s="821">
        <f ca="1">VLOOKUP(C$59,'[1]WEI Daily_Actuals'!$B$4:$CA$3999,'[1]WEI Daily_Actuals'!$BP$1)/38.8/28.174</f>
        <v>0</v>
      </c>
      <c r="D69" s="821">
        <f ca="1">VLOOKUP(D$6,'[1]WEI Daily_Actuals'!$B$4:$CA$3999,'[1]WEI Daily_Actuals'!$BP1)/38.8/28.174</f>
        <v>298.50856862252914</v>
      </c>
      <c r="E69" s="822">
        <f ca="1">VLOOKUP(E$6,'[1]WEI Daily_Actuals'!$B$4:$CA$3999,'[1]WEI Daily_Actuals'!$BP1)/38.8/28.174</f>
        <v>303.57374167452775</v>
      </c>
      <c r="F69" s="822">
        <f ca="1">VLOOKUP(F$6,'[1]WEI Daily_Actuals'!$B$4:$CA$3999,'[1]WEI Daily_Actuals'!$BP1)/38.8/28.174</f>
        <v>292.57800750710425</v>
      </c>
      <c r="G69" s="822">
        <f ca="1">VLOOKUP(G$6,'[1]WEI Daily_Actuals'!$B$4:$CA$3999,'[1]WEI Daily_Actuals'!$BP1)/38.8/28.174</f>
        <v>340.82476422291819</v>
      </c>
      <c r="H69" s="822">
        <f ca="1">VLOOKUP(H$6,'[1]WEI Daily_Actuals'!$B$4:$CA$3999,'[1]WEI Daily_Actuals'!$BP1)/38.8/28.174</f>
        <v>306.44983054494202</v>
      </c>
      <c r="I69" s="822">
        <f ca="1">VLOOKUP(I$6,'[1]WEI Daily_Actuals'!$B$4:$CA$3999,'[1]WEI Daily_Actuals'!$BP1)/38.8/28.174</f>
        <v>273.86604890522011</v>
      </c>
      <c r="J69" s="823">
        <f ca="1">SUMPRODUCT('[1]WEI Daily_Actuals'!$C$2889:$C$4474,'[1]WEI Daily_Actuals'!$BP$2889:$BP$4474)/SUM('[1]WEI Daily_Actuals'!$C$2889:$C$4474)/38.8/28.174</f>
        <v>298.075874590816</v>
      </c>
      <c r="K69" s="824"/>
      <c r="L69" s="803"/>
      <c r="AC69" s="825">
        <f t="shared" ca="1" si="8"/>
        <v>37148</v>
      </c>
      <c r="AD69" s="826">
        <f ca="1">VLOOKUP(AC69,[1]Graph!$A$4:$D$514,4)</f>
        <v>0</v>
      </c>
    </row>
    <row r="70" spans="1:33" ht="13.5" customHeight="1" thickBot="1" x14ac:dyDescent="0.3">
      <c r="A70" s="706"/>
      <c r="B70" s="706"/>
      <c r="C70" s="706"/>
      <c r="D70" s="706"/>
      <c r="E70" s="706"/>
      <c r="F70" s="706"/>
      <c r="G70" s="706"/>
      <c r="H70" s="706"/>
      <c r="I70" s="706"/>
      <c r="J70" s="706"/>
      <c r="K70" s="706"/>
      <c r="L70" s="803"/>
    </row>
    <row r="71" spans="1:33" s="739" customFormat="1" ht="31.2" thickBot="1" x14ac:dyDescent="0.25">
      <c r="A71" s="827"/>
      <c r="B71" s="828" t="s">
        <v>395</v>
      </c>
      <c r="C71" s="828" t="s">
        <v>396</v>
      </c>
      <c r="D71" s="829" t="s">
        <v>397</v>
      </c>
      <c r="E71" s="829" t="s">
        <v>398</v>
      </c>
      <c r="F71" s="829" t="s">
        <v>399</v>
      </c>
      <c r="G71" s="829" t="s">
        <v>400</v>
      </c>
      <c r="H71" s="829" t="s">
        <v>401</v>
      </c>
      <c r="I71" s="829" t="s">
        <v>402</v>
      </c>
      <c r="J71" s="829" t="s">
        <v>403</v>
      </c>
      <c r="K71" s="829" t="s">
        <v>404</v>
      </c>
      <c r="L71" s="829" t="s">
        <v>405</v>
      </c>
      <c r="M71" s="829" t="s">
        <v>406</v>
      </c>
      <c r="N71" s="829" t="s">
        <v>407</v>
      </c>
      <c r="O71" s="829" t="s">
        <v>408</v>
      </c>
      <c r="P71" s="829" t="s">
        <v>409</v>
      </c>
      <c r="Q71" s="829" t="s">
        <v>410</v>
      </c>
      <c r="R71" s="829" t="s">
        <v>411</v>
      </c>
      <c r="S71" s="829" t="s">
        <v>412</v>
      </c>
      <c r="T71" s="829" t="s">
        <v>413</v>
      </c>
      <c r="U71" s="830" t="s">
        <v>414</v>
      </c>
      <c r="V71" s="831" t="s">
        <v>415</v>
      </c>
      <c r="W71" s="831" t="s">
        <v>416</v>
      </c>
      <c r="X71" s="831" t="s">
        <v>417</v>
      </c>
      <c r="Y71" s="831" t="s">
        <v>104</v>
      </c>
      <c r="Z71" s="831" t="s">
        <v>418</v>
      </c>
      <c r="AA71" s="831" t="s">
        <v>419</v>
      </c>
      <c r="AB71" s="831" t="s">
        <v>420</v>
      </c>
      <c r="AC71" s="831" t="s">
        <v>421</v>
      </c>
      <c r="AD71" s="831" t="s">
        <v>422</v>
      </c>
      <c r="AE71" s="832" t="s">
        <v>423</v>
      </c>
    </row>
    <row r="72" spans="1:33" s="739" customFormat="1" ht="14.25" customHeight="1" thickBot="1" x14ac:dyDescent="0.25">
      <c r="A72" s="833" t="s">
        <v>206</v>
      </c>
      <c r="B72" s="834"/>
      <c r="C72" s="835">
        <v>1180</v>
      </c>
      <c r="D72" s="835"/>
      <c r="E72" s="835">
        <v>700</v>
      </c>
      <c r="F72" s="835">
        <v>416</v>
      </c>
      <c r="G72" s="835">
        <v>158</v>
      </c>
      <c r="H72" s="835"/>
      <c r="I72" s="836" t="s">
        <v>424</v>
      </c>
      <c r="J72" s="835">
        <v>19032</v>
      </c>
      <c r="K72" s="835"/>
      <c r="L72" s="836" t="s">
        <v>425</v>
      </c>
      <c r="M72" s="835">
        <v>165</v>
      </c>
      <c r="N72" s="835"/>
      <c r="O72" s="836" t="s">
        <v>426</v>
      </c>
      <c r="P72" s="835">
        <v>198</v>
      </c>
      <c r="Q72" s="835">
        <v>220</v>
      </c>
      <c r="R72" s="835"/>
      <c r="S72" s="835"/>
      <c r="T72" s="835">
        <v>494</v>
      </c>
      <c r="U72" s="837">
        <v>2720</v>
      </c>
      <c r="V72" s="835">
        <v>129</v>
      </c>
      <c r="W72" s="835">
        <v>165</v>
      </c>
      <c r="X72" s="835">
        <v>65</v>
      </c>
      <c r="Y72" s="835"/>
      <c r="Z72" s="836" t="s">
        <v>427</v>
      </c>
      <c r="AA72" s="835">
        <v>100</v>
      </c>
      <c r="AB72" s="835">
        <v>106</v>
      </c>
      <c r="AC72" s="835">
        <v>130</v>
      </c>
      <c r="AD72" s="838" t="s">
        <v>428</v>
      </c>
      <c r="AE72" s="839">
        <v>2000</v>
      </c>
    </row>
    <row r="73" spans="1:33" s="739" customFormat="1" x14ac:dyDescent="0.25">
      <c r="A73" s="840">
        <v>36617</v>
      </c>
      <c r="B73" s="841">
        <v>-0.31466665267944327</v>
      </c>
      <c r="C73" s="842">
        <f>[1]XForecast!B36</f>
        <v>777.66513333333364</v>
      </c>
      <c r="D73" s="842">
        <f>[1]XForecast!C36</f>
        <v>373.87120000000039</v>
      </c>
      <c r="E73" s="842">
        <f>[1]XForecast!D36</f>
        <v>403.79393333333326</v>
      </c>
      <c r="F73" s="842">
        <f>[1]XForecast!E36</f>
        <v>-198.47846666666666</v>
      </c>
      <c r="G73" s="842">
        <f>[1]XForecast!F36</f>
        <v>-14.382</v>
      </c>
      <c r="H73" s="842">
        <f>[1]XForecast!G36</f>
        <v>-229.27269999999996</v>
      </c>
      <c r="I73" s="842">
        <f>[1]XForecast!H36</f>
        <v>-17.002066666666668</v>
      </c>
      <c r="J73" s="842">
        <f>[1]XForecast!I36</f>
        <v>5274.4889999999996</v>
      </c>
      <c r="K73" s="843">
        <f>[1]XForecast!J36</f>
        <v>0.27760468421052631</v>
      </c>
      <c r="L73" s="842">
        <f>[1]XForecast!K36</f>
        <v>-40.237666666666684</v>
      </c>
      <c r="M73" s="842">
        <f>[1]XForecast!L36</f>
        <v>70.388833333333338</v>
      </c>
      <c r="N73" s="842">
        <f>[1]XForecast!M36</f>
        <v>-141.12576666666675</v>
      </c>
      <c r="O73" s="842">
        <f>[1]XForecast!N36</f>
        <v>-90.0255333333333</v>
      </c>
      <c r="P73" s="842">
        <f>[1]XForecast!O36</f>
        <v>-201.00013333333339</v>
      </c>
      <c r="Q73" s="842">
        <f>[1]XForecast!P36</f>
        <v>-110.79263333333331</v>
      </c>
      <c r="R73" s="842">
        <f>[1]XForecast!Q36</f>
        <v>-48.285266666666658</v>
      </c>
      <c r="S73" s="842">
        <f>[1]XForecast!R36</f>
        <v>-100.43440000000001</v>
      </c>
      <c r="T73" s="844">
        <f>[1]XForecast!S36</f>
        <v>-460.51243333333338</v>
      </c>
      <c r="U73" s="845">
        <f>[1]XForecast!T36</f>
        <v>2011.427545544881</v>
      </c>
      <c r="V73" s="842">
        <f>[1]XForecast!U36</f>
        <v>-0.65947446172525648</v>
      </c>
      <c r="W73" s="842">
        <f>[1]XForecast!V36</f>
        <v>-69.566666666666677</v>
      </c>
      <c r="X73" s="842">
        <f>[1]XForecast!W36</f>
        <v>-27.47</v>
      </c>
      <c r="Y73" s="842">
        <f>[1]XForecast!X36</f>
        <v>-29.208969389890747</v>
      </c>
      <c r="Z73" s="842">
        <f>[1]XForecast!Y36</f>
        <v>73.167846048338063</v>
      </c>
      <c r="AA73" s="842">
        <f>[1]XForecast!Z36</f>
        <v>-72.068721945462613</v>
      </c>
      <c r="AB73" s="842">
        <f>[1]XForecast!AA36</f>
        <v>-10.693632040898773</v>
      </c>
      <c r="AC73" s="842">
        <f>[1]XForecast!AC36</f>
        <v>-44.110386688628303</v>
      </c>
      <c r="AD73" s="842">
        <f>[1]XForecast!AD36</f>
        <v>-2.157665161952377</v>
      </c>
      <c r="AE73" s="844">
        <f>[1]XForecast!AE36</f>
        <v>-1797.5278493643732</v>
      </c>
      <c r="AG73" s="846">
        <f t="shared" ref="AG73:AG96" si="9">E73+F73+G73+H73+I73-L73</f>
        <v>-15.103633333333349</v>
      </c>
    </row>
    <row r="74" spans="1:33" s="739" customFormat="1" x14ac:dyDescent="0.25">
      <c r="A74" s="847">
        <v>36647</v>
      </c>
      <c r="B74" s="848">
        <v>-0.51435479810161011</v>
      </c>
      <c r="C74" s="849">
        <f>[1]XForecast!B37</f>
        <v>857.07896774193546</v>
      </c>
      <c r="D74" s="849">
        <f>[1]XForecast!C37</f>
        <v>338.63370967741912</v>
      </c>
      <c r="E74" s="849">
        <f>[1]XForecast!D37</f>
        <v>518.44525806451634</v>
      </c>
      <c r="F74" s="849">
        <f>[1]XForecast!E37</f>
        <v>-199.91625806451609</v>
      </c>
      <c r="G74" s="849">
        <f>[1]XForecast!F37</f>
        <v>-16.100999999999999</v>
      </c>
      <c r="H74" s="849">
        <f>[1]XForecast!G37</f>
        <v>-220.08545161290323</v>
      </c>
      <c r="I74" s="849">
        <f>[1]XForecast!H37</f>
        <v>-125.79825806451613</v>
      </c>
      <c r="J74" s="849">
        <f>[1]XForecast!I37</f>
        <v>9174.2350000000006</v>
      </c>
      <c r="K74" s="850">
        <f>[1]XForecast!J37</f>
        <v>0.48285447368421058</v>
      </c>
      <c r="L74" s="849">
        <f>[1]XForecast!K37</f>
        <v>-47.276129032258062</v>
      </c>
      <c r="M74" s="849">
        <f>[1]XForecast!L37</f>
        <v>52.518354838709683</v>
      </c>
      <c r="N74" s="849">
        <f>[1]XForecast!M37</f>
        <v>-122.75716129032261</v>
      </c>
      <c r="O74" s="849">
        <f>[1]XForecast!N37</f>
        <v>-79.592483870967712</v>
      </c>
      <c r="P74" s="849">
        <f>[1]XForecast!O37</f>
        <v>-197.1074193548387</v>
      </c>
      <c r="Q74" s="849">
        <f>[1]XForecast!P37</f>
        <v>-105.34445161290324</v>
      </c>
      <c r="R74" s="849">
        <f>[1]XForecast!Q37</f>
        <v>-20.891677419354892</v>
      </c>
      <c r="S74" s="849">
        <f>[1]XForecast!R37</f>
        <v>-97.566806451612905</v>
      </c>
      <c r="T74" s="851">
        <f>[1]XForecast!S37</f>
        <v>-420.91035483870974</v>
      </c>
      <c r="U74" s="852">
        <f>[1]XForecast!T37</f>
        <v>2116.0722994410021</v>
      </c>
      <c r="V74" s="849">
        <f>[1]XForecast!U37</f>
        <v>-12.142184878415392</v>
      </c>
      <c r="W74" s="849">
        <f>[1]XForecast!V37</f>
        <v>-50</v>
      </c>
      <c r="X74" s="849">
        <f>[1]XForecast!W37</f>
        <v>-22.877419354838707</v>
      </c>
      <c r="Y74" s="849">
        <f>[1]XForecast!X37</f>
        <v>-25.506443027343007</v>
      </c>
      <c r="Z74" s="849">
        <f>[1]XForecast!Y37</f>
        <v>11.291056540705393</v>
      </c>
      <c r="AA74" s="849">
        <f>[1]XForecast!Z37</f>
        <v>-67.47912879330687</v>
      </c>
      <c r="AB74" s="849">
        <f>[1]XForecast!AA37</f>
        <v>-38.239700301726529</v>
      </c>
      <c r="AC74" s="849">
        <f>[1]XForecast!AC37</f>
        <v>-49.998964524946622</v>
      </c>
      <c r="AD74" s="849">
        <f>[1]XForecast!AD37</f>
        <v>-1.2764021839843673</v>
      </c>
      <c r="AE74" s="851">
        <f>[1]XForecast!AE37</f>
        <v>-1883.7830724724975</v>
      </c>
      <c r="AG74" s="846">
        <f t="shared" si="9"/>
        <v>3.8204193548389256</v>
      </c>
    </row>
    <row r="75" spans="1:33" s="739" customFormat="1" x14ac:dyDescent="0.25">
      <c r="A75" s="847">
        <v>36678</v>
      </c>
      <c r="B75" s="848">
        <v>-0.6099999348322549</v>
      </c>
      <c r="C75" s="849">
        <f>[1]XForecast!B38</f>
        <v>836.93916666666655</v>
      </c>
      <c r="D75" s="849">
        <f>[1]XForecast!C38</f>
        <v>347.09596666666658</v>
      </c>
      <c r="E75" s="849">
        <f>[1]XForecast!D38</f>
        <v>489.84319999999997</v>
      </c>
      <c r="F75" s="849">
        <f>[1]XForecast!E38</f>
        <v>-221.11580000000001</v>
      </c>
      <c r="G75" s="849">
        <f>[1]XForecast!F38</f>
        <v>-75.819000000000003</v>
      </c>
      <c r="H75" s="849">
        <f>[1]XForecast!G38</f>
        <v>-192.97660000000002</v>
      </c>
      <c r="I75" s="849">
        <f>[1]XForecast!H38</f>
        <v>-129.99589999999998</v>
      </c>
      <c r="J75" s="849">
        <f>[1]XForecast!I38</f>
        <v>13074.111999999999</v>
      </c>
      <c r="K75" s="850">
        <f>[1]XForecast!J38</f>
        <v>0.68811115789473676</v>
      </c>
      <c r="L75" s="849">
        <f>[1]XForecast!K38</f>
        <v>-130.40180000000001</v>
      </c>
      <c r="M75" s="849">
        <f>[1]XForecast!L38</f>
        <v>81.210366666666658</v>
      </c>
      <c r="N75" s="849">
        <f>[1]XForecast!M38</f>
        <v>-117.44376666666668</v>
      </c>
      <c r="O75" s="849">
        <f>[1]XForecast!N38</f>
        <v>27.489566666666665</v>
      </c>
      <c r="P75" s="849">
        <f>[1]XForecast!O38</f>
        <v>-139.14563333333336</v>
      </c>
      <c r="Q75" s="849">
        <f>[1]XForecast!P38</f>
        <v>-129.52993333333336</v>
      </c>
      <c r="R75" s="849">
        <f>[1]XForecast!Q38</f>
        <v>-9.5534666666665657</v>
      </c>
      <c r="S75" s="849">
        <f>[1]XForecast!R38</f>
        <v>-89.231966666666651</v>
      </c>
      <c r="T75" s="851">
        <f>[1]XForecast!S38</f>
        <v>-367.46099999999996</v>
      </c>
      <c r="U75" s="852">
        <f>[1]XForecast!T38</f>
        <v>2275.1158726254876</v>
      </c>
      <c r="V75" s="849">
        <f>[1]XForecast!U38</f>
        <v>-27.085799815167071</v>
      </c>
      <c r="W75" s="849">
        <f>[1]XForecast!V38</f>
        <v>-79.893333333333331</v>
      </c>
      <c r="X75" s="849">
        <f>[1]XForecast!W38</f>
        <v>-15.703333333333333</v>
      </c>
      <c r="Y75" s="849">
        <f>[1]XForecast!X38</f>
        <v>-25.506443027343003</v>
      </c>
      <c r="Z75" s="849">
        <f>[1]XForecast!Y38</f>
        <v>-178.26440180512819</v>
      </c>
      <c r="AA75" s="849">
        <f>[1]XForecast!Z38</f>
        <v>-80.878624370048755</v>
      </c>
      <c r="AB75" s="849">
        <f>[1]XForecast!AA38</f>
        <v>-25.756705130766946</v>
      </c>
      <c r="AC75" s="849">
        <f>[1]XForecast!AC38</f>
        <v>-52.744429256754351</v>
      </c>
      <c r="AD75" s="849">
        <f>[1]XForecast!AD38</f>
        <v>-4.2037269534589434</v>
      </c>
      <c r="AE75" s="851">
        <f>[1]XForecast!AE38</f>
        <v>-1890.8857597024542</v>
      </c>
      <c r="AG75" s="846">
        <f t="shared" si="9"/>
        <v>0.3376999999999839</v>
      </c>
    </row>
    <row r="76" spans="1:33" s="739" customFormat="1" x14ac:dyDescent="0.25">
      <c r="A76" s="847">
        <v>36708</v>
      </c>
      <c r="B76" s="848">
        <v>-0.61661287246211893</v>
      </c>
      <c r="C76" s="849">
        <f>[1]XForecast!B39</f>
        <v>699.16980645161289</v>
      </c>
      <c r="D76" s="849">
        <f>[1]XForecast!C39</f>
        <v>302.11796774193544</v>
      </c>
      <c r="E76" s="849">
        <f>[1]XForecast!D39</f>
        <v>397.05183870967744</v>
      </c>
      <c r="F76" s="849">
        <f>[1]XForecast!E39</f>
        <v>-185.98974193548389</v>
      </c>
      <c r="G76" s="849">
        <f>[1]XForecast!F39</f>
        <v>-115.18709677419352</v>
      </c>
      <c r="H76" s="849">
        <f>[1]XForecast!G39</f>
        <v>-208.83074193548387</v>
      </c>
      <c r="I76" s="849">
        <f>[1]XForecast!H39</f>
        <v>-90.145354838709693</v>
      </c>
      <c r="J76" s="849">
        <f>[1]XForecast!I39</f>
        <v>15499.026</v>
      </c>
      <c r="K76" s="850">
        <f>[1]XForecast!J39</f>
        <v>0.81573821052631579</v>
      </c>
      <c r="L76" s="849">
        <f>[1]XForecast!K39</f>
        <v>-211.05690322580645</v>
      </c>
      <c r="M76" s="849">
        <f>[1]XForecast!L39</f>
        <v>60.526806451612906</v>
      </c>
      <c r="N76" s="849">
        <f>[1]XForecast!M39</f>
        <v>-125.29641935483872</v>
      </c>
      <c r="O76" s="849">
        <f>[1]XForecast!N39</f>
        <v>135.05174193548385</v>
      </c>
      <c r="P76" s="849">
        <f>[1]XForecast!O39</f>
        <v>-140.77477419354841</v>
      </c>
      <c r="Q76" s="849">
        <f>[1]XForecast!P39</f>
        <v>-125.04051612903226</v>
      </c>
      <c r="R76" s="849">
        <f>[1]XForecast!Q39</f>
        <v>-24.459999999999951</v>
      </c>
      <c r="S76" s="849">
        <f>[1]XForecast!R39</f>
        <v>-86.81858064516129</v>
      </c>
      <c r="T76" s="851">
        <f>[1]XForecast!S39</f>
        <v>-377.09387096774191</v>
      </c>
      <c r="U76" s="852">
        <f>[1]XForecast!T39</f>
        <v>2388.4004938454345</v>
      </c>
      <c r="V76" s="849">
        <f>[1]XForecast!U39</f>
        <v>-37.87314377709513</v>
      </c>
      <c r="W76" s="849">
        <f>[1]XForecast!V39</f>
        <v>-62.645454545454541</v>
      </c>
      <c r="X76" s="849">
        <f>[1]XForecast!W39</f>
        <v>-15.554545454545455</v>
      </c>
      <c r="Y76" s="849">
        <f>[1]XForecast!X39</f>
        <v>-23.688351817361124</v>
      </c>
      <c r="Z76" s="849">
        <f>[1]XForecast!Y39</f>
        <v>-174.85400790140721</v>
      </c>
      <c r="AA76" s="849">
        <f>[1]XForecast!Z39</f>
        <v>-77.919444093076464</v>
      </c>
      <c r="AB76" s="849">
        <f>[1]XForecast!AA39</f>
        <v>-38.521163347425656</v>
      </c>
      <c r="AC76" s="849">
        <f>[1]XForecast!AC39</f>
        <v>-53.009964548704623</v>
      </c>
      <c r="AD76" s="849">
        <f>[1]XForecast!AD39</f>
        <v>-6.7060207050870986</v>
      </c>
      <c r="AE76" s="851">
        <f>[1]XForecast!AE39</f>
        <v>-1887.3406344570899</v>
      </c>
      <c r="AG76" s="846">
        <f t="shared" si="9"/>
        <v>7.955806451612915</v>
      </c>
    </row>
    <row r="77" spans="1:33" s="739" customFormat="1" x14ac:dyDescent="0.25">
      <c r="A77" s="847">
        <v>36739</v>
      </c>
      <c r="B77" s="848">
        <v>-1.2299999498551886</v>
      </c>
      <c r="C77" s="849">
        <f>[1]XForecast!B40</f>
        <v>947.30848387096785</v>
      </c>
      <c r="D77" s="849">
        <f>[1]XForecast!C40</f>
        <v>312.82745161290359</v>
      </c>
      <c r="E77" s="849">
        <f>[1]XForecast!D40</f>
        <v>634.48103225806426</v>
      </c>
      <c r="F77" s="849">
        <f>[1]XForecast!E40</f>
        <v>-151.75222580645161</v>
      </c>
      <c r="G77" s="849">
        <f>[1]XForecast!F40</f>
        <v>-125.61596774193548</v>
      </c>
      <c r="H77" s="849">
        <f>[1]XForecast!G40</f>
        <v>-232.63445161290326</v>
      </c>
      <c r="I77" s="849">
        <f>[1]XForecast!H40</f>
        <v>-26.323709677419359</v>
      </c>
      <c r="J77" s="849">
        <f>[1]XForecast!I40</f>
        <v>16386.388999999999</v>
      </c>
      <c r="K77" s="850">
        <f>[1]XForecast!J40</f>
        <v>0.86244152631578941</v>
      </c>
      <c r="L77" s="849">
        <f>[1]XForecast!K40</f>
        <v>85.239064516129019</v>
      </c>
      <c r="M77" s="849">
        <f>[1]XForecast!L40</f>
        <v>40.516774193548379</v>
      </c>
      <c r="N77" s="849">
        <f>[1]XForecast!M40</f>
        <v>-137.93183870967738</v>
      </c>
      <c r="O77" s="849">
        <f>[1]XForecast!N40</f>
        <v>-112.50054838709676</v>
      </c>
      <c r="P77" s="849">
        <f>[1]XForecast!O40</f>
        <v>-124.67654838709674</v>
      </c>
      <c r="Q77" s="849">
        <f>[1]XForecast!P40</f>
        <v>-132.86503225806453</v>
      </c>
      <c r="R77" s="849">
        <f>[1]XForecast!Q40</f>
        <v>-11.129225806451615</v>
      </c>
      <c r="S77" s="849">
        <f>[1]XForecast!R40</f>
        <v>-68.319548387096773</v>
      </c>
      <c r="T77" s="851">
        <f>[1]XForecast!S40</f>
        <v>-336.99035483870966</v>
      </c>
      <c r="U77" s="852">
        <f>[1]XForecast!T40</f>
        <v>2106.5676187955746</v>
      </c>
      <c r="V77" s="849">
        <f>[1]XForecast!U40</f>
        <v>-42.045997070890145</v>
      </c>
      <c r="W77" s="849">
        <f>[1]XForecast!V40</f>
        <v>-51.533999999999999</v>
      </c>
      <c r="X77" s="849">
        <f>[1]XForecast!W40</f>
        <v>-15.554545454545455</v>
      </c>
      <c r="Y77" s="849">
        <f>[1]XForecast!X40</f>
        <v>-23.688351817361124</v>
      </c>
      <c r="Z77" s="849">
        <f>[1]XForecast!Y40</f>
        <v>-101.69979862853906</v>
      </c>
      <c r="AA77" s="849">
        <f>[1]XForecast!Z40</f>
        <v>-77.310698436099287</v>
      </c>
      <c r="AB77" s="849">
        <f>[1]XForecast!AA40</f>
        <v>-37.873143777095109</v>
      </c>
      <c r="AC77" s="849">
        <f>[1]XForecast!AC40</f>
        <v>-51.465190623472246</v>
      </c>
      <c r="AD77" s="849">
        <f>[1]XForecast!AD40</f>
        <v>-4.9779685175390336</v>
      </c>
      <c r="AE77" s="851">
        <f>[1]XForecast!AE40</f>
        <v>-1878.5007311264706</v>
      </c>
      <c r="AG77" s="846">
        <f t="shared" si="9"/>
        <v>12.915612903225494</v>
      </c>
    </row>
    <row r="78" spans="1:33" s="739" customFormat="1" x14ac:dyDescent="0.25">
      <c r="A78" s="847">
        <v>36770</v>
      </c>
      <c r="B78" s="848">
        <v>-0.48533322779337507</v>
      </c>
      <c r="C78" s="849">
        <f>[1]XForecast!B41</f>
        <v>764.58953333333329</v>
      </c>
      <c r="D78" s="849">
        <f>[1]XForecast!C41</f>
        <v>394.2174</v>
      </c>
      <c r="E78" s="849">
        <f>[1]XForecast!D41</f>
        <v>370.3721333333333</v>
      </c>
      <c r="F78" s="849">
        <f>[1]XForecast!E41</f>
        <v>-167.77869999999996</v>
      </c>
      <c r="G78" s="849">
        <f>[1]XForecast!F41</f>
        <v>-99.467533333333321</v>
      </c>
      <c r="H78" s="849">
        <f>[1]XForecast!G41</f>
        <v>-224.41450000000006</v>
      </c>
      <c r="I78" s="849">
        <f>[1]XForecast!H41</f>
        <v>-51.361133333333314</v>
      </c>
      <c r="J78" s="849">
        <f>[1]XForecast!I41</f>
        <v>19032</v>
      </c>
      <c r="K78" s="850">
        <f>[1]XForecast!J41</f>
        <v>1.0016842105263157</v>
      </c>
      <c r="L78" s="849">
        <f>[1]XForecast!K41</f>
        <v>-173.7748666666667</v>
      </c>
      <c r="M78" s="849">
        <f>[1]XForecast!L41</f>
        <v>75.401833333333343</v>
      </c>
      <c r="N78" s="849">
        <f>[1]XForecast!M41</f>
        <v>-139.10393333333337</v>
      </c>
      <c r="O78" s="849">
        <f>[1]XForecast!N41</f>
        <v>25.310633333333335</v>
      </c>
      <c r="P78" s="849">
        <f>[1]XForecast!O41</f>
        <v>-212.16633333333337</v>
      </c>
      <c r="Q78" s="849">
        <f>[1]XForecast!P41</f>
        <v>-126.55316666666666</v>
      </c>
      <c r="R78" s="849">
        <f>[1]XForecast!Q41</f>
        <v>-24.364733333333376</v>
      </c>
      <c r="S78" s="849">
        <f>[1]XForecast!R41</f>
        <v>-77.617966666666661</v>
      </c>
      <c r="T78" s="851">
        <f>[1]XForecast!S41</f>
        <v>-440.70220000000006</v>
      </c>
      <c r="U78" s="852">
        <f>[1]XForecast!T41</f>
        <v>2226.3610333333327</v>
      </c>
      <c r="V78" s="849">
        <f>[1]XForecast!U41</f>
        <v>-40.372266666666661</v>
      </c>
      <c r="W78" s="849">
        <f>[1]XForecast!V41</f>
        <v>-73.024899999999988</v>
      </c>
      <c r="X78" s="849">
        <f>[1]XForecast!W41</f>
        <v>-12.81433333333333</v>
      </c>
      <c r="Y78" s="849">
        <f>[1]XForecast!X41</f>
        <v>-23.688351817361127</v>
      </c>
      <c r="Z78" s="849">
        <f>[1]XForecast!Y41</f>
        <v>-25.425666666666668</v>
      </c>
      <c r="AA78" s="849">
        <f>[1]XForecast!Z41</f>
        <v>-77.582399999999993</v>
      </c>
      <c r="AB78" s="849">
        <f>[1]XForecast!AA41</f>
        <v>-39.215999999999994</v>
      </c>
      <c r="AC78" s="849">
        <f>[1]XForecast!AC41</f>
        <v>-53.977233333333324</v>
      </c>
      <c r="AD78" s="849">
        <f>[1]XForecast!AD41</f>
        <v>-2.3399999999999997E-2</v>
      </c>
      <c r="AE78" s="851">
        <f>[1]XForecast!AE41</f>
        <v>-1823.3982000000003</v>
      </c>
      <c r="AG78" s="846">
        <f t="shared" si="9"/>
        <v>1.1251333333333378</v>
      </c>
    </row>
    <row r="79" spans="1:33" s="739" customFormat="1" x14ac:dyDescent="0.25">
      <c r="A79" s="847">
        <v>36800</v>
      </c>
      <c r="B79" s="848">
        <v>-0.31015627086162567</v>
      </c>
      <c r="C79" s="849">
        <f>[1]XForecast!B42</f>
        <v>856.00932258064495</v>
      </c>
      <c r="D79" s="849">
        <f>[1]XForecast!C42</f>
        <v>445.18896774193536</v>
      </c>
      <c r="E79" s="849">
        <f>[1]XForecast!D42</f>
        <v>410.82035483870959</v>
      </c>
      <c r="F79" s="849">
        <f>[1]XForecast!E42</f>
        <v>-257.1307096774193</v>
      </c>
      <c r="G79" s="849">
        <f>[1]XForecast!F42</f>
        <v>-103.20516129032261</v>
      </c>
      <c r="H79" s="849">
        <f>[1]XForecast!G42</f>
        <v>-257.08361290322591</v>
      </c>
      <c r="I79" s="849">
        <f>[1]XForecast!H42</f>
        <v>20.504548387096779</v>
      </c>
      <c r="J79" s="849">
        <f>[1]XForecast!I42</f>
        <v>17135.815999999999</v>
      </c>
      <c r="K79" s="850">
        <f>[1]XForecast!J42</f>
        <v>0.90188505263157892</v>
      </c>
      <c r="L79" s="849">
        <f>[1]XForecast!K42</f>
        <v>-182.76703225806449</v>
      </c>
      <c r="M79" s="849">
        <f>[1]XForecast!L42</f>
        <v>126.45977419354837</v>
      </c>
      <c r="N79" s="849">
        <f>[1]XForecast!M42</f>
        <v>-200.52974193548386</v>
      </c>
      <c r="O79" s="849">
        <f>[1]XForecast!N42</f>
        <v>87.992419354838702</v>
      </c>
      <c r="P79" s="849">
        <f>[1]XForecast!O42</f>
        <v>-168.8445806451613</v>
      </c>
      <c r="Q79" s="849">
        <f>[1]XForecast!P42</f>
        <v>-141.17003225806448</v>
      </c>
      <c r="R79" s="849">
        <f>[1]XForecast!Q42</f>
        <v>-34.415032258064372</v>
      </c>
      <c r="S79" s="849">
        <f>[1]XForecast!R42</f>
        <v>-118.86638709677418</v>
      </c>
      <c r="T79" s="851">
        <f>[1]XForecast!S42</f>
        <v>-463.29603225806437</v>
      </c>
      <c r="U79" s="852">
        <f>[1]XForecast!T42</f>
        <v>2346.7224838709672</v>
      </c>
      <c r="V79" s="849">
        <f>[1]XForecast!U42</f>
        <v>-42.602999999999994</v>
      </c>
      <c r="W79" s="849">
        <f>[1]XForecast!V42</f>
        <v>-125.63309677419356</v>
      </c>
      <c r="X79" s="849">
        <f>[1]XForecast!W42</f>
        <v>-16.663161290322584</v>
      </c>
      <c r="Y79" s="849">
        <f>[1]XForecast!X42</f>
        <v>-38.737608689270623</v>
      </c>
      <c r="Z79" s="849">
        <f>[1]XForecast!Y42</f>
        <v>-88.750258064516146</v>
      </c>
      <c r="AA79" s="849">
        <f>[1]XForecast!Z42</f>
        <v>-76.396935483870934</v>
      </c>
      <c r="AB79" s="849">
        <f>[1]XForecast!AA42</f>
        <v>-40.176677419354839</v>
      </c>
      <c r="AC79" s="849">
        <f>[1]XForecast!AC42</f>
        <v>-73.85216129032257</v>
      </c>
      <c r="AD79" s="849">
        <f>[1]XForecast!AD42</f>
        <v>-5.0258064516129033E-2</v>
      </c>
      <c r="AE79" s="851">
        <f>[1]XForecast!AE42</f>
        <v>-1796.2505161290321</v>
      </c>
      <c r="AG79" s="846">
        <f t="shared" si="9"/>
        <v>-3.3275483870969822</v>
      </c>
    </row>
    <row r="80" spans="1:33" s="739" customFormat="1" x14ac:dyDescent="0.25">
      <c r="A80" s="853">
        <v>36831</v>
      </c>
      <c r="B80" s="854">
        <v>3.9076666514078777</v>
      </c>
      <c r="C80" s="855">
        <f>[1]XForecast!B43</f>
        <v>911.58013333333326</v>
      </c>
      <c r="D80" s="855">
        <f>[1]XForecast!C43</f>
        <v>629.1878333333334</v>
      </c>
      <c r="E80" s="855">
        <f>[1]XForecast!D43</f>
        <v>282.39229999999992</v>
      </c>
      <c r="F80" s="855">
        <f>[1]XForecast!E43</f>
        <v>-329.65363333333329</v>
      </c>
      <c r="G80" s="855">
        <f>[1]XForecast!F43</f>
        <v>-97.140566666666643</v>
      </c>
      <c r="H80" s="855">
        <f>[1]XForecast!G43</f>
        <v>-292.44246666666663</v>
      </c>
      <c r="I80" s="855">
        <f>[1]XForecast!H43</f>
        <v>149.47606666666664</v>
      </c>
      <c r="J80" s="855">
        <f>[1]XForecast!I43</f>
        <v>12382.495000000001</v>
      </c>
      <c r="K80" s="856">
        <f>[1]XForecast!J43</f>
        <v>0.65171026315789482</v>
      </c>
      <c r="L80" s="855">
        <f>[1]XForecast!K43</f>
        <v>-271.40873333333343</v>
      </c>
      <c r="M80" s="855">
        <f>[1]XForecast!L43</f>
        <v>128.52246666666667</v>
      </c>
      <c r="N80" s="855">
        <f>[1]XForecast!M43</f>
        <v>-238.66829999999987</v>
      </c>
      <c r="O80" s="855">
        <f>[1]XForecast!N43</f>
        <v>290.22903333333329</v>
      </c>
      <c r="P80" s="855">
        <f>[1]XForecast!O43</f>
        <v>-91.32553333333334</v>
      </c>
      <c r="Q80" s="855">
        <f>[1]XForecast!P43</f>
        <v>-150.80776666666671</v>
      </c>
      <c r="R80" s="855">
        <f>[1]XForecast!Q43</f>
        <v>-28.450099999999907</v>
      </c>
      <c r="S80" s="855">
        <f>[1]XForecast!R43</f>
        <v>-208.45266666666666</v>
      </c>
      <c r="T80" s="857">
        <f>[1]XForecast!S43</f>
        <v>-479.03606666666661</v>
      </c>
      <c r="U80" s="858">
        <f>[1]XForecast!T43</f>
        <v>2499.8968666666669</v>
      </c>
      <c r="V80" s="855">
        <f>[1]XForecast!U43</f>
        <v>-49.149699999999989</v>
      </c>
      <c r="W80" s="855">
        <f>[1]XForecast!V43</f>
        <v>-127.89856666666667</v>
      </c>
      <c r="X80" s="855">
        <f>[1]XForecast!W43</f>
        <v>-34.205733333333335</v>
      </c>
      <c r="Y80" s="855">
        <f>[1]XForecast!X43</f>
        <v>-35.552651958877455</v>
      </c>
      <c r="Z80" s="855">
        <f>[1]XForecast!Y43</f>
        <v>-288.79606666666672</v>
      </c>
      <c r="AA80" s="855">
        <f>[1]XForecast!Z43</f>
        <v>-77.972233333333321</v>
      </c>
      <c r="AB80" s="855">
        <f>[1]XForecast!AA43</f>
        <v>-41.891666666666673</v>
      </c>
      <c r="AC80" s="855">
        <f>[1]XForecast!AC43</f>
        <v>-109.63510000000001</v>
      </c>
      <c r="AD80" s="855">
        <f>[1]XForecast!AD43</f>
        <v>-7.7728333333333355</v>
      </c>
      <c r="AE80" s="857">
        <f>[1]XForecast!AE43</f>
        <v>-1660.579933333333</v>
      </c>
      <c r="AG80" s="846">
        <f t="shared" si="9"/>
        <v>-15.959566666666547</v>
      </c>
    </row>
    <row r="81" spans="1:33" s="739" customFormat="1" x14ac:dyDescent="0.25">
      <c r="A81" s="853">
        <v>36861</v>
      </c>
      <c r="B81" s="854">
        <v>8.8530644755209646</v>
      </c>
      <c r="C81" s="855">
        <f>[1]XForecast!B44</f>
        <v>945.77693548387094</v>
      </c>
      <c r="D81" s="855">
        <f>[1]XForecast!C44</f>
        <v>595.39845161290316</v>
      </c>
      <c r="E81" s="855">
        <f>[1]XForecast!D44</f>
        <v>350.37848387096778</v>
      </c>
      <c r="F81" s="855">
        <f>[1]XForecast!E44</f>
        <v>-293.1552258064516</v>
      </c>
      <c r="G81" s="855">
        <f>[1]XForecast!F44</f>
        <v>-90.376741935483878</v>
      </c>
      <c r="H81" s="855">
        <f>[1]XForecast!G44</f>
        <v>-212.78419354838709</v>
      </c>
      <c r="I81" s="855">
        <f>[1]XForecast!H44</f>
        <v>-68.123516129032268</v>
      </c>
      <c r="J81" s="855">
        <f>[1]XForecast!I44</f>
        <v>14693.398999999999</v>
      </c>
      <c r="K81" s="856">
        <f>[1]XForecast!J44</f>
        <v>0.77333678947368423</v>
      </c>
      <c r="L81" s="855">
        <f>[1]XForecast!K44</f>
        <v>-316.11812903225814</v>
      </c>
      <c r="M81" s="855">
        <f>[1]XForecast!L44</f>
        <v>153.61309677419354</v>
      </c>
      <c r="N81" s="855">
        <f>[1]XForecast!M44</f>
        <v>-235.92574193548387</v>
      </c>
      <c r="O81" s="855">
        <f>[1]XForecast!N44</f>
        <v>295.62932258064518</v>
      </c>
      <c r="P81" s="855">
        <f>[1]XForecast!O44</f>
        <v>-102.80145161290325</v>
      </c>
      <c r="Q81" s="855">
        <f>[1]XForecast!P44</f>
        <v>-148.45825806451612</v>
      </c>
      <c r="R81" s="855">
        <f>[1]XForecast!Q44</f>
        <v>-30.281064516128936</v>
      </c>
      <c r="S81" s="855">
        <f>[1]XForecast!R44</f>
        <v>-213.39496774193552</v>
      </c>
      <c r="T81" s="857">
        <f>[1]XForecast!S44</f>
        <v>-494.9357419354838</v>
      </c>
      <c r="U81" s="858">
        <f>[1]XForecast!T44</f>
        <v>2620.4144516129031</v>
      </c>
      <c r="V81" s="855">
        <f>[1]XForecast!U44</f>
        <v>-50.572419354838722</v>
      </c>
      <c r="W81" s="855">
        <f>[1]XForecast!V44</f>
        <v>-152.39122580645162</v>
      </c>
      <c r="X81" s="855">
        <f>[1]XForecast!W44</f>
        <v>-30.836645161290324</v>
      </c>
      <c r="Y81" s="855">
        <f>[1]XForecast!X44</f>
        <v>-47.553580645161269</v>
      </c>
      <c r="Z81" s="855">
        <f>[1]XForecast!Y44</f>
        <v>-293.9523225806451</v>
      </c>
      <c r="AA81" s="855">
        <f>[1]XForecast!Z44</f>
        <v>-81.581806451612891</v>
      </c>
      <c r="AB81" s="855">
        <f>[1]XForecast!AA44</f>
        <v>-41.514838709677413</v>
      </c>
      <c r="AC81" s="855">
        <f>[1]XForecast!AC44</f>
        <v>-121.06054838709674</v>
      </c>
      <c r="AD81" s="855">
        <f>[1]XForecast!AD44</f>
        <v>-10.326064516129033</v>
      </c>
      <c r="AE81" s="857">
        <f>[1]XForecast!AE44</f>
        <v>-1735.3701935483871</v>
      </c>
      <c r="AG81" s="846">
        <f t="shared" si="9"/>
        <v>2.0569354838710865</v>
      </c>
    </row>
    <row r="82" spans="1:33" s="739" customFormat="1" x14ac:dyDescent="0.25">
      <c r="A82" s="853">
        <v>36892</v>
      </c>
      <c r="B82" s="854">
        <v>-0.38177414863340253</v>
      </c>
      <c r="C82" s="855">
        <f>[1]XForecast!B45</f>
        <v>884.80674193548373</v>
      </c>
      <c r="D82" s="855">
        <f>[1]XForecast!C45</f>
        <v>616.77980645161279</v>
      </c>
      <c r="E82" s="855">
        <f>[1]XForecast!D45</f>
        <v>268.026935483871</v>
      </c>
      <c r="F82" s="855">
        <f>[1]XForecast!E45</f>
        <v>-260.17648387096773</v>
      </c>
      <c r="G82" s="855">
        <f>[1]XForecast!F45</f>
        <v>-72.959064516129033</v>
      </c>
      <c r="H82" s="855">
        <f>[1]XForecast!G45</f>
        <v>-223.18199999999999</v>
      </c>
      <c r="I82" s="855">
        <f>[1]XForecast!H45</f>
        <v>106.36454838709679</v>
      </c>
      <c r="J82" s="855">
        <f>[1]XForecast!I45</f>
        <v>12052.316000000001</v>
      </c>
      <c r="K82" s="856">
        <f>[1]XForecast!J45</f>
        <v>0.63433242105263166</v>
      </c>
      <c r="L82" s="855">
        <f>[1]XForecast!K45</f>
        <v>-192.78525806451609</v>
      </c>
      <c r="M82" s="855">
        <f>[1]XForecast!L45</f>
        <v>157.1479677419355</v>
      </c>
      <c r="N82" s="855">
        <f>[1]XForecast!M45</f>
        <v>-248.28954838709683</v>
      </c>
      <c r="O82" s="855">
        <f>[1]XForecast!N45</f>
        <v>253.21277419354837</v>
      </c>
      <c r="P82" s="855">
        <f>[1]XForecast!O45</f>
        <v>-30.714064516129032</v>
      </c>
      <c r="Q82" s="855">
        <f>[1]XForecast!P45</f>
        <v>-154.89138709677417</v>
      </c>
      <c r="R82" s="855">
        <f>[1]XForecast!Q45</f>
        <v>-22.618741935483854</v>
      </c>
      <c r="S82" s="855">
        <f>[1]XForecast!R45</f>
        <v>-214.36445161290328</v>
      </c>
      <c r="T82" s="857">
        <f>[1]XForecast!S45</f>
        <v>-422.58864516129034</v>
      </c>
      <c r="U82" s="858">
        <f>[1]XForecast!T45</f>
        <v>2580.0565483870969</v>
      </c>
      <c r="V82" s="855">
        <f>[1]XForecast!U45</f>
        <v>-49.373483870967732</v>
      </c>
      <c r="W82" s="855">
        <f>[1]XForecast!V45</f>
        <v>-155.94796774193549</v>
      </c>
      <c r="X82" s="855">
        <f>[1]XForecast!W45</f>
        <v>-20.890580645161286</v>
      </c>
      <c r="Y82" s="855">
        <f>[1]XForecast!X45</f>
        <v>-45.134032258064522</v>
      </c>
      <c r="Z82" s="855">
        <f>[1]XForecast!Y45</f>
        <v>-227.85570967741927</v>
      </c>
      <c r="AA82" s="855">
        <f>[1]XForecast!Z45</f>
        <v>-78.304161290322568</v>
      </c>
      <c r="AB82" s="855">
        <f>[1]XForecast!AA45</f>
        <v>-41.033193548387089</v>
      </c>
      <c r="AC82" s="855">
        <f>[1]XForecast!AC45</f>
        <v>-99.741806451612888</v>
      </c>
      <c r="AD82" s="855">
        <f>[1]XForecast!AD45</f>
        <v>-9.3817419354838716</v>
      </c>
      <c r="AE82" s="857">
        <f>[1]XForecast!AE45</f>
        <v>-1758.8714838709682</v>
      </c>
      <c r="AG82" s="846">
        <f t="shared" si="9"/>
        <v>10.85919354838714</v>
      </c>
    </row>
    <row r="83" spans="1:33" s="739" customFormat="1" x14ac:dyDescent="0.25">
      <c r="A83" s="853">
        <v>36923</v>
      </c>
      <c r="B83" s="854">
        <v>0.3946428448813295</v>
      </c>
      <c r="C83" s="855">
        <f>[1]XForecast!B46</f>
        <v>809.62264285714298</v>
      </c>
      <c r="D83" s="855">
        <f>[1]XForecast!C46</f>
        <v>676.40603571428574</v>
      </c>
      <c r="E83" s="855">
        <f>[1]XForecast!D46</f>
        <v>133.21660714285719</v>
      </c>
      <c r="F83" s="855">
        <f>[1]XForecast!E46</f>
        <v>-273.56871428571429</v>
      </c>
      <c r="G83" s="855">
        <f>[1]XForecast!F46</f>
        <v>-1.3907500000000002</v>
      </c>
      <c r="H83" s="855">
        <f>[1]XForecast!G46</f>
        <v>-310.78178571428572</v>
      </c>
      <c r="I83" s="855">
        <f>[1]XForecast!H46</f>
        <v>187.26267857142858</v>
      </c>
      <c r="J83" s="855">
        <f>[1]XForecast!I46</f>
        <v>6171.8310000000001</v>
      </c>
      <c r="K83" s="856">
        <f>[1]XForecast!J46</f>
        <v>0.32483321052631581</v>
      </c>
      <c r="L83" s="855">
        <f>[1]XForecast!K46</f>
        <v>-249.2474642857143</v>
      </c>
      <c r="M83" s="855">
        <f>[1]XForecast!L46</f>
        <v>144.66999999999999</v>
      </c>
      <c r="N83" s="855">
        <f>[1]XForecast!M46</f>
        <v>-212.73400000000001</v>
      </c>
      <c r="O83" s="855">
        <f>[1]XForecast!N46</f>
        <v>196.63974999999999</v>
      </c>
      <c r="P83" s="855">
        <f>[1]XForecast!O46</f>
        <v>-120.67171428571429</v>
      </c>
      <c r="Q83" s="855">
        <f>[1]XForecast!P46</f>
        <v>-147.46117857142855</v>
      </c>
      <c r="R83" s="855">
        <f>[1]XForecast!Q46</f>
        <v>-27.148642857142818</v>
      </c>
      <c r="S83" s="855">
        <f>[1]XForecast!R46</f>
        <v>-196.17635714285717</v>
      </c>
      <c r="T83" s="857">
        <f>[1]XForecast!S46</f>
        <v>-491.45789285714284</v>
      </c>
      <c r="U83" s="858">
        <f>[1]XForecast!T46</f>
        <v>2540.7218571428571</v>
      </c>
      <c r="V83" s="855">
        <f>[1]XForecast!U46</f>
        <v>-46.769142857142846</v>
      </c>
      <c r="W83" s="855">
        <f>[1]XForecast!V46</f>
        <v>-143.00903571428572</v>
      </c>
      <c r="X83" s="855">
        <f>[1]XForecast!W46</f>
        <v>-15.708535714285713</v>
      </c>
      <c r="Y83" s="855">
        <f>[1]XForecast!X46</f>
        <v>-44.957785714285713</v>
      </c>
      <c r="Z83" s="855">
        <f>[1]XForecast!Y46</f>
        <v>-195.77235714285712</v>
      </c>
      <c r="AA83" s="855">
        <f>[1]XForecast!Z46</f>
        <v>-82.218571428571437</v>
      </c>
      <c r="AB83" s="855">
        <f>[1]XForecast!AA46</f>
        <v>-40.995464285714277</v>
      </c>
      <c r="AC83" s="855">
        <f>[1]XForecast!AC46</f>
        <v>-100.77992857142856</v>
      </c>
      <c r="AD83" s="855">
        <f>[1]XForecast!AD46</f>
        <v>-7.9346428571428564</v>
      </c>
      <c r="AE83" s="857">
        <f>[1]XForecast!AE46</f>
        <v>-1793.9018214285713</v>
      </c>
      <c r="AG83" s="846">
        <f t="shared" si="9"/>
        <v>-16.014499999999913</v>
      </c>
    </row>
    <row r="84" spans="1:33" s="739" customFormat="1" x14ac:dyDescent="0.25">
      <c r="A84" s="853">
        <v>36951</v>
      </c>
      <c r="B84" s="854">
        <v>1.6612879230129884E-2</v>
      </c>
      <c r="C84" s="855">
        <f>[1]XForecast!B47</f>
        <v>783.96403225806432</v>
      </c>
      <c r="D84" s="855">
        <f>[1]XForecast!C47</f>
        <v>559.32012903225791</v>
      </c>
      <c r="E84" s="855">
        <f>[1]XForecast!D47</f>
        <v>224.64390322580647</v>
      </c>
      <c r="F84" s="855">
        <f>[1]XForecast!E47</f>
        <v>-224.88587096774188</v>
      </c>
      <c r="G84" s="855">
        <f>[1]XForecast!F47</f>
        <v>-74.673290322580641</v>
      </c>
      <c r="H84" s="855">
        <f>[1]XForecast!G47</f>
        <v>-244.19945161290326</v>
      </c>
      <c r="I84" s="855">
        <f>[1]XForecast!H47</f>
        <v>9.5584838709677378</v>
      </c>
      <c r="J84" s="855">
        <f>[1]XForecast!I47</f>
        <v>5465.1360000000004</v>
      </c>
      <c r="K84" s="856">
        <f>[1]XForecast!J47</f>
        <v>0.28763873684210528</v>
      </c>
      <c r="L84" s="855">
        <f>[1]XForecast!K47</f>
        <v>-316.02470967741937</v>
      </c>
      <c r="M84" s="855">
        <f>[1]XForecast!L47</f>
        <v>139.02954838709678</v>
      </c>
      <c r="N84" s="855">
        <f>[1]XForecast!M47</f>
        <v>-181.14580645161283</v>
      </c>
      <c r="O84" s="855">
        <f>[1]XForecast!N47</f>
        <v>167.74374193548383</v>
      </c>
      <c r="P84" s="855">
        <f>[1]XForecast!O47</f>
        <v>-190.39722580645162</v>
      </c>
      <c r="Q84" s="855">
        <f>[1]XForecast!P47</f>
        <v>-136.60403225806456</v>
      </c>
      <c r="R84" s="855">
        <f>[1]XForecast!Q47</f>
        <v>-20.844838709677333</v>
      </c>
      <c r="S84" s="855">
        <f>[1]XForecast!R47</f>
        <v>-135.342064516129</v>
      </c>
      <c r="T84" s="857">
        <f>[1]XForecast!S47</f>
        <v>-483.18816129032251</v>
      </c>
      <c r="U84" s="858">
        <f>[1]XForecast!T47</f>
        <v>2449.4593225806452</v>
      </c>
      <c r="V84" s="855">
        <f>[1]XForecast!U47</f>
        <v>-34.058483870967748</v>
      </c>
      <c r="W84" s="855">
        <f>[1]XForecast!V47</f>
        <v>-137.84906451612903</v>
      </c>
      <c r="X84" s="855">
        <f>[1]XForecast!W47</f>
        <v>-18.486483870967746</v>
      </c>
      <c r="Y84" s="855">
        <f>[1]XForecast!X47</f>
        <v>-31.569677419354829</v>
      </c>
      <c r="Z84" s="855">
        <f>[1]XForecast!Y47</f>
        <v>-161.54416129032262</v>
      </c>
      <c r="AA84" s="855">
        <f>[1]XForecast!Z47</f>
        <v>-69.121806451612883</v>
      </c>
      <c r="AB84" s="855">
        <f>[1]XForecast!AA47</f>
        <v>-39.620290322580637</v>
      </c>
      <c r="AC84" s="855">
        <f>[1]XForecast!AC47</f>
        <v>-71.961999999999989</v>
      </c>
      <c r="AD84" s="855">
        <f>[1]XForecast!AD47</f>
        <v>-6.8637096774193536</v>
      </c>
      <c r="AE84" s="857">
        <f>[1]XForecast!AE47</f>
        <v>-1815.5951612903227</v>
      </c>
      <c r="AG84" s="846">
        <f t="shared" si="9"/>
        <v>6.4684838709677592</v>
      </c>
    </row>
    <row r="85" spans="1:33" s="739" customFormat="1" x14ac:dyDescent="0.25">
      <c r="A85" s="847">
        <v>36982</v>
      </c>
      <c r="B85" s="848">
        <v>7.1166618982950069E-2</v>
      </c>
      <c r="C85" s="859">
        <f>[1]XForecast!B48</f>
        <v>752.1939000000001</v>
      </c>
      <c r="D85" s="859">
        <f>[1]XForecast!C48</f>
        <v>493.69536666666681</v>
      </c>
      <c r="E85" s="859">
        <f>[1]XForecast!D48</f>
        <v>258.49853333333328</v>
      </c>
      <c r="F85" s="859">
        <f>[1]XForecast!E48</f>
        <v>-199.179</v>
      </c>
      <c r="G85" s="859">
        <f>[1]XForecast!F48</f>
        <v>-93.022133333333329</v>
      </c>
      <c r="H85" s="859">
        <f>[1]XForecast!G48</f>
        <v>-170.50199999999998</v>
      </c>
      <c r="I85" s="859">
        <f>[1]XForecast!H48</f>
        <v>-97.884866666666639</v>
      </c>
      <c r="J85" s="859">
        <f>[1]XForecast!I48</f>
        <v>7624.3959999999979</v>
      </c>
      <c r="K85" s="860">
        <f>[1]XForecast!J48</f>
        <v>0.40128399999999986</v>
      </c>
      <c r="L85" s="859">
        <f>[1]XForecast!K48</f>
        <v>-314.90343333333328</v>
      </c>
      <c r="M85" s="859">
        <f>[1]XForecast!L48</f>
        <v>129.50413333333333</v>
      </c>
      <c r="N85" s="859">
        <f>[1]XForecast!M48</f>
        <v>-167.08213333333333</v>
      </c>
      <c r="O85" s="859">
        <f>[1]XForecast!N48</f>
        <v>100.05786666666661</v>
      </c>
      <c r="P85" s="859">
        <f>[1]XForecast!O48</f>
        <v>-252.42356666666669</v>
      </c>
      <c r="Q85" s="859">
        <f>[1]XForecast!P48</f>
        <v>-105.30539999999999</v>
      </c>
      <c r="R85" s="859">
        <f>[1]XForecast!Q48</f>
        <v>-44.635999999999939</v>
      </c>
      <c r="S85" s="859">
        <f>[1]XForecast!R48</f>
        <v>-109.0628333333333</v>
      </c>
      <c r="T85" s="861">
        <f>[1]XForecast!S48</f>
        <v>-511.42779999999988</v>
      </c>
      <c r="U85" s="862">
        <f>[1]XForecast!T48</f>
        <v>2376.1790999999998</v>
      </c>
      <c r="V85" s="859">
        <f>[1]XForecast!U48</f>
        <v>-46.41</v>
      </c>
      <c r="W85" s="859">
        <f>[1]XForecast!V48</f>
        <v>-131.83283333333333</v>
      </c>
      <c r="X85" s="859">
        <f>[1]XForecast!W48</f>
        <v>-11.444666666666665</v>
      </c>
      <c r="Y85" s="859">
        <f>[1]XForecast!X48</f>
        <v>-29.663966666666671</v>
      </c>
      <c r="Z85" s="859">
        <f>[1]XForecast!Y48</f>
        <v>-73.891833333333381</v>
      </c>
      <c r="AA85" s="859">
        <f>[1]XForecast!Z48</f>
        <v>-80.773799999999994</v>
      </c>
      <c r="AB85" s="859">
        <f>[1]XForecast!AA48</f>
        <v>-25.685966666666669</v>
      </c>
      <c r="AC85" s="859">
        <f>[1]XForecast!AC48</f>
        <v>-65.157699999999991</v>
      </c>
      <c r="AD85" s="859">
        <f>[1]XForecast!AD48</f>
        <v>-4.894233333333335</v>
      </c>
      <c r="AE85" s="861">
        <f>[1]XForecast!AE48</f>
        <v>-1828.653233333333</v>
      </c>
      <c r="AG85" s="846">
        <f t="shared" si="9"/>
        <v>12.813966666666602</v>
      </c>
    </row>
    <row r="86" spans="1:33" s="739" customFormat="1" x14ac:dyDescent="0.25">
      <c r="A86" s="847">
        <v>37012</v>
      </c>
      <c r="B86" s="848">
        <v>-0.1606451612903248</v>
      </c>
      <c r="C86" s="859">
        <f>[1]XForecast!B49</f>
        <v>765.09858064516141</v>
      </c>
      <c r="D86" s="859">
        <f>[1]XForecast!C49</f>
        <v>418.20977419354858</v>
      </c>
      <c r="E86" s="859">
        <f>[1]XForecast!D49</f>
        <v>346.88880645161282</v>
      </c>
      <c r="F86" s="859">
        <f>[1]XForecast!E49</f>
        <v>-209.73070967741933</v>
      </c>
      <c r="G86" s="859">
        <f>[1]XForecast!F49</f>
        <v>-77.726225806451623</v>
      </c>
      <c r="H86" s="859">
        <f>[1]XForecast!G49</f>
        <v>-236.32561290322579</v>
      </c>
      <c r="I86" s="859">
        <f>[1]XForecast!H49</f>
        <v>-221.05561290322584</v>
      </c>
      <c r="J86" s="859">
        <f>[1]XForecast!I49</f>
        <v>16430.684999999998</v>
      </c>
      <c r="K86" s="860">
        <f>[1]XForecast!J49</f>
        <v>0.86477289473684193</v>
      </c>
      <c r="L86" s="859">
        <f>[1]XForecast!K49</f>
        <v>-402.96232258064526</v>
      </c>
      <c r="M86" s="859">
        <f>[1]XForecast!L49</f>
        <v>131.01667741935481</v>
      </c>
      <c r="N86" s="859">
        <f>[1]XForecast!M49</f>
        <v>-128.93835483870953</v>
      </c>
      <c r="O86" s="859">
        <f>[1]XForecast!N49</f>
        <v>127.56819354838709</v>
      </c>
      <c r="P86" s="859">
        <f>[1]XForecast!O49</f>
        <v>-273.3158064516129</v>
      </c>
      <c r="Q86" s="859">
        <f>[1]XForecast!P49</f>
        <v>-100.51216129032257</v>
      </c>
      <c r="R86" s="859">
        <f>[1]XForecast!Q49</f>
        <v>-36.420290322580641</v>
      </c>
      <c r="S86" s="859">
        <f>[1]XForecast!R49</f>
        <v>-78.476483870967726</v>
      </c>
      <c r="T86" s="861">
        <f>[1]XForecast!S49</f>
        <v>-488.72474193548385</v>
      </c>
      <c r="U86" s="862">
        <f>[1]XForecast!T49</f>
        <v>2247.2386774193546</v>
      </c>
      <c r="V86" s="859">
        <f>[1]XForecast!U49</f>
        <v>-35.627483870967737</v>
      </c>
      <c r="W86" s="859">
        <f>[1]XForecast!V49</f>
        <v>-130.71290322580646</v>
      </c>
      <c r="X86" s="859">
        <f>[1]XForecast!W49</f>
        <v>-12.450193548387094</v>
      </c>
      <c r="Y86" s="859">
        <f>[1]XForecast!X49</f>
        <v>-21.459580645161292</v>
      </c>
      <c r="Z86" s="859">
        <f>[1]XForecast!Y49</f>
        <v>-123.12299999999999</v>
      </c>
      <c r="AA86" s="859">
        <f>[1]XForecast!Z49</f>
        <v>-62.025838709677423</v>
      </c>
      <c r="AB86" s="859">
        <f>[1]XForecast!AA49</f>
        <v>-40.996967741935485</v>
      </c>
      <c r="AC86" s="859">
        <f>[1]XForecast!AC49</f>
        <v>-38.861548387096768</v>
      </c>
      <c r="AD86" s="859">
        <f>[1]XForecast!AD49</f>
        <v>-1.9129677419354842</v>
      </c>
      <c r="AE86" s="861">
        <f>[1]XForecast!AE49</f>
        <v>-1726.6379999999997</v>
      </c>
      <c r="AG86" s="846">
        <f t="shared" si="9"/>
        <v>5.0129677419355403</v>
      </c>
    </row>
    <row r="87" spans="1:33" s="739" customFormat="1" x14ac:dyDescent="0.25">
      <c r="A87" s="847">
        <v>37043</v>
      </c>
      <c r="B87" s="848">
        <v>-0.59766666666666701</v>
      </c>
      <c r="C87" s="849">
        <f>[1]XForecast!B50</f>
        <v>616.55990000000008</v>
      </c>
      <c r="D87" s="849">
        <f>[1]XForecast!C50</f>
        <v>328.89490000000012</v>
      </c>
      <c r="E87" s="849">
        <f>[1]XForecast!D50</f>
        <v>287.66499999999996</v>
      </c>
      <c r="F87" s="849">
        <f>[1]XForecast!E50</f>
        <v>-174.25083333333339</v>
      </c>
      <c r="G87" s="849">
        <f>[1]XForecast!F50</f>
        <v>-99.783799999999999</v>
      </c>
      <c r="H87" s="849">
        <f>[1]XForecast!G50</f>
        <v>-249.25596666666667</v>
      </c>
      <c r="I87" s="849">
        <f>[1]XForecast!H50</f>
        <v>2.5474000000000006</v>
      </c>
      <c r="J87" s="849">
        <f>[1]XForecast!I50</f>
        <v>16594.834999999999</v>
      </c>
      <c r="K87" s="850">
        <f>[1]XForecast!J50</f>
        <v>0.87341236842105263</v>
      </c>
      <c r="L87" s="849">
        <f>[1]XForecast!K50</f>
        <v>-249.43330000000003</v>
      </c>
      <c r="M87" s="849">
        <f>[1]XForecast!L50</f>
        <v>28.437866666666668</v>
      </c>
      <c r="N87" s="849">
        <f>[1]XForecast!M50</f>
        <v>-106.72986666666657</v>
      </c>
      <c r="O87" s="849">
        <f>[1]XForecast!N50</f>
        <v>48.880166666666653</v>
      </c>
      <c r="P87" s="849">
        <f>[1]XForecast!O50</f>
        <v>-278.84513333333325</v>
      </c>
      <c r="Q87" s="849">
        <f>[1]XForecast!P50</f>
        <v>-81.882266666666652</v>
      </c>
      <c r="R87" s="849">
        <f>[1]XForecast!Q50</f>
        <v>-24.271066666666627</v>
      </c>
      <c r="S87" s="849">
        <f>[1]XForecast!R50</f>
        <v>-83.075033333333323</v>
      </c>
      <c r="T87" s="851">
        <f>[1]XForecast!S50</f>
        <v>-468.07349999999985</v>
      </c>
      <c r="U87" s="852">
        <f>[1]XForecast!T50</f>
        <v>2041.9458333333339</v>
      </c>
      <c r="V87" s="849">
        <f>[1]XForecast!U50</f>
        <v>-32.297266666666673</v>
      </c>
      <c r="W87" s="849">
        <f>[1]XForecast!V50</f>
        <v>-53.513600000000011</v>
      </c>
      <c r="X87" s="849">
        <f>[1]XForecast!W50</f>
        <v>-7.7306999999999988</v>
      </c>
      <c r="Y87" s="849">
        <f>[1]XForecast!X50</f>
        <v>-30.342833333333328</v>
      </c>
      <c r="Z87" s="849">
        <f>[1]XForecast!Y50</f>
        <v>-50.355200000000011</v>
      </c>
      <c r="AA87" s="849">
        <f>[1]XForecast!Z50</f>
        <v>-77.011966666666652</v>
      </c>
      <c r="AB87" s="849">
        <f>[1]XForecast!AA50</f>
        <v>-38.775100000000002</v>
      </c>
      <c r="AC87" s="849">
        <f>[1]XForecast!AC50</f>
        <v>-37.744429256754351</v>
      </c>
      <c r="AD87" s="849">
        <f>[1]XForecast!AD50+[1]XForecast!AB50</f>
        <v>-65</v>
      </c>
      <c r="AE87" s="851">
        <f ca="1">[1]XForecast!AE50</f>
        <v>-1252.7272500000001</v>
      </c>
      <c r="AG87" s="846">
        <f t="shared" si="9"/>
        <v>16.355099999999965</v>
      </c>
    </row>
    <row r="88" spans="1:33" s="739" customFormat="1" x14ac:dyDescent="0.25">
      <c r="A88" s="863">
        <v>37073</v>
      </c>
      <c r="B88" s="864">
        <v>-0.78564516129032391</v>
      </c>
      <c r="C88" s="865">
        <f>[1]XForecast!B51</f>
        <v>767.15325806451619</v>
      </c>
      <c r="D88" s="865">
        <f>[1]XForecast!C51</f>
        <v>322.06680645161282</v>
      </c>
      <c r="E88" s="865">
        <f>[1]XForecast!D51</f>
        <v>445.08645161290337</v>
      </c>
      <c r="F88" s="865">
        <f>[1]XForecast!E51</f>
        <v>-173.37277419354839</v>
      </c>
      <c r="G88" s="865">
        <f>[1]XForecast!F51</f>
        <v>-97.030483870967728</v>
      </c>
      <c r="H88" s="865">
        <f>[1]XForecast!G51</f>
        <v>-230.50706451612908</v>
      </c>
      <c r="I88" s="865">
        <f>[1]XForecast!H51</f>
        <v>-15.419999999999996</v>
      </c>
      <c r="J88" s="865">
        <f>[1]XForecast!I51</f>
        <v>16232.234</v>
      </c>
      <c r="K88" s="866">
        <f>[1]XForecast!J51</f>
        <v>0.85432810526315794</v>
      </c>
      <c r="L88" s="865">
        <f>[1]XForecast!K51</f>
        <v>-86.543419354838676</v>
      </c>
      <c r="M88" s="865">
        <f>[1]XForecast!L51</f>
        <v>39.228548387096779</v>
      </c>
      <c r="N88" s="865">
        <f>[1]XForecast!M51</f>
        <v>-91.224967741935501</v>
      </c>
      <c r="O88" s="865">
        <f>[1]XForecast!N51</f>
        <v>-89.488967741935468</v>
      </c>
      <c r="P88" s="865">
        <f>[1]XForecast!O51</f>
        <v>-228.02880645161287</v>
      </c>
      <c r="Q88" s="865">
        <f>[1]XForecast!P51</f>
        <v>-82.617225806451614</v>
      </c>
      <c r="R88" s="865">
        <f>[1]XForecast!Q51</f>
        <v>-16.559161290322635</v>
      </c>
      <c r="S88" s="865">
        <f>[1]XForecast!R51</f>
        <v>-70.67987096774192</v>
      </c>
      <c r="T88" s="867">
        <f>[1]XForecast!S51</f>
        <v>-397.88506451612903</v>
      </c>
      <c r="U88" s="868">
        <f>[1]XForecast!T51</f>
        <v>2019.4412903225807</v>
      </c>
      <c r="V88" s="865">
        <f>[1]XForecast!U51</f>
        <v>-37.034838709677409</v>
      </c>
      <c r="W88" s="865">
        <f>[1]XForecast!V51</f>
        <v>-49.704193548387089</v>
      </c>
      <c r="X88" s="865">
        <f>[1]XForecast!W51</f>
        <v>-4.6304838709677423</v>
      </c>
      <c r="Y88" s="865">
        <f>[1]XForecast!X51</f>
        <v>-61.672516129032282</v>
      </c>
      <c r="Z88" s="865">
        <f>[1]XForecast!Y51</f>
        <v>86.775483870967747</v>
      </c>
      <c r="AA88" s="865">
        <f>[1]XForecast!Z51</f>
        <v>-74.799967741935447</v>
      </c>
      <c r="AB88" s="865">
        <f>[1]XForecast!AA51</f>
        <v>-38.107161290322594</v>
      </c>
      <c r="AC88" s="865">
        <f>[1]XForecast!AC51</f>
        <v>-38.009964548704623</v>
      </c>
      <c r="AD88" s="865">
        <f>[1]XForecast!AD51+[1]XForecast!AB51</f>
        <v>-63</v>
      </c>
      <c r="AE88" s="867">
        <f ca="1">[1]XForecast!AE51</f>
        <v>-1823.3982000000003</v>
      </c>
      <c r="AG88" s="846">
        <f t="shared" si="9"/>
        <v>15.299548387096891</v>
      </c>
    </row>
    <row r="89" spans="1:33" s="739" customFormat="1" x14ac:dyDescent="0.25">
      <c r="A89" s="847">
        <v>37104</v>
      </c>
      <c r="B89" s="869">
        <f>[11]AecoSpreads!$O116</f>
        <v>-0.51870967741935425</v>
      </c>
      <c r="C89" s="870">
        <f>[1]XForecast!B52</f>
        <v>772.93548387096769</v>
      </c>
      <c r="D89" s="870">
        <f>[1]XForecast!C52</f>
        <v>332.77629032258096</v>
      </c>
      <c r="E89" s="870">
        <f>[1]XForecast!D52</f>
        <v>440.15919354838672</v>
      </c>
      <c r="F89" s="870">
        <f>[1]XForecast!E52</f>
        <v>-165</v>
      </c>
      <c r="G89" s="870">
        <f>[1]XForecast!F52</f>
        <v>-100</v>
      </c>
      <c r="H89" s="870">
        <f>[1]XForecast!G52</f>
        <v>-232.63445161290326</v>
      </c>
      <c r="I89" s="870">
        <f>[1]XForecast!H52</f>
        <v>-30</v>
      </c>
      <c r="J89" s="870">
        <f>[1]XForecast!I52</f>
        <v>17162.234</v>
      </c>
      <c r="K89" s="871">
        <f>[1]XForecast!J52</f>
        <v>0.90327547368421057</v>
      </c>
      <c r="L89" s="870">
        <f>[1]XForecast!K52</f>
        <v>-87.475258064516538</v>
      </c>
      <c r="M89" s="870">
        <f>[1]XForecast!L52</f>
        <v>35</v>
      </c>
      <c r="N89" s="870">
        <f>[1]XForecast!M52</f>
        <v>-110</v>
      </c>
      <c r="O89" s="870">
        <f>[1]XForecast!N52</f>
        <v>-34.205193548386688</v>
      </c>
      <c r="P89" s="870">
        <f>[1]XForecast!O52</f>
        <v>-196.68045161290323</v>
      </c>
      <c r="Q89" s="870">
        <f>[1]XForecast!P52</f>
        <v>-85</v>
      </c>
      <c r="R89" s="870">
        <f>[1]XForecast!Q52</f>
        <v>-25</v>
      </c>
      <c r="S89" s="870">
        <f>[1]XForecast!R52</f>
        <v>-68.319548387096773</v>
      </c>
      <c r="T89" s="872">
        <f>[1]XForecast!S52</f>
        <v>-375</v>
      </c>
      <c r="U89" s="873">
        <f>[1]XForecast!T52</f>
        <v>2103.377715147049</v>
      </c>
      <c r="V89" s="870">
        <f>[1]XForecast!U52</f>
        <v>-42.045997070890145</v>
      </c>
      <c r="W89" s="870">
        <f>[1]XForecast!V52</f>
        <v>-33.333333333333329</v>
      </c>
      <c r="X89" s="870">
        <f>[1]XForecast!W52</f>
        <v>-20.554545454545455</v>
      </c>
      <c r="Y89" s="870">
        <f>[1]XForecast!X52</f>
        <v>-15</v>
      </c>
      <c r="Z89" s="870">
        <f>[1]XForecast!Y52</f>
        <v>34.205193548386688</v>
      </c>
      <c r="AA89" s="870">
        <f>[1]XForecast!Z52</f>
        <v>-77.310698436099287</v>
      </c>
      <c r="AB89" s="870">
        <f>[1]XForecast!AA52</f>
        <v>-37.873143777095109</v>
      </c>
      <c r="AC89" s="870">
        <f>[1]XForecast!AC52</f>
        <v>-51.465190623472246</v>
      </c>
      <c r="AD89" s="870">
        <f>[1]XForecast!AD52+[1]XForecast!AB52</f>
        <v>-85</v>
      </c>
      <c r="AE89" s="872">
        <f>[1]XForecast!AE52</f>
        <v>-1775</v>
      </c>
      <c r="AG89" s="846">
        <f t="shared" si="9"/>
        <v>0</v>
      </c>
    </row>
    <row r="90" spans="1:33" s="739" customFormat="1" x14ac:dyDescent="0.25">
      <c r="A90" s="847">
        <v>37135</v>
      </c>
      <c r="B90" s="848">
        <f>VLOOKUP(A90,[1]Mids!$A$38:$P$97,16)</f>
        <v>-9.5000000000000001E-2</v>
      </c>
      <c r="C90" s="870">
        <f>[1]XForecast!B53</f>
        <v>728.13333333333344</v>
      </c>
      <c r="D90" s="870">
        <f>[1]XForecast!C53</f>
        <v>414.16623870967737</v>
      </c>
      <c r="E90" s="870">
        <f>[1]XForecast!D53</f>
        <v>313.96709462365607</v>
      </c>
      <c r="F90" s="870">
        <f>[1]XForecast!E53</f>
        <v>-181.02647419354835</v>
      </c>
      <c r="G90" s="870">
        <f>[1]XForecast!F53</f>
        <v>-73.851565591397843</v>
      </c>
      <c r="H90" s="870">
        <f>[1]XForecast!G53</f>
        <v>-224.41450000000006</v>
      </c>
      <c r="I90" s="870">
        <f>[1]XForecast!H53</f>
        <v>-55</v>
      </c>
      <c r="J90" s="870">
        <f>[1]XForecast!I53</f>
        <v>18812.234</v>
      </c>
      <c r="K90" s="871">
        <f>[1]XForecast!J53</f>
        <v>0.9901175789473684</v>
      </c>
      <c r="L90" s="870">
        <f>[1]XForecast!K53</f>
        <v>-220.32544516129019</v>
      </c>
      <c r="M90" s="870">
        <f>[1]XForecast!L53</f>
        <v>50</v>
      </c>
      <c r="N90" s="870">
        <f>[1]XForecast!M53</f>
        <v>-139.10393333333337</v>
      </c>
      <c r="O90" s="870">
        <f>[1]XForecast!N53</f>
        <v>128.60051182795686</v>
      </c>
      <c r="P90" s="870">
        <f>[1]XForecast!O53</f>
        <v>-180.8288666666667</v>
      </c>
      <c r="Q90" s="870">
        <f>[1]XForecast!P53</f>
        <v>-126.55316666666666</v>
      </c>
      <c r="R90" s="870">
        <f>[1]XForecast!Q53</f>
        <v>-25</v>
      </c>
      <c r="S90" s="870">
        <f>[1]XForecast!R53</f>
        <v>-77.617966666666661</v>
      </c>
      <c r="T90" s="872">
        <f>[1]XForecast!S53</f>
        <v>-410</v>
      </c>
      <c r="U90" s="873">
        <f>[1]XForecast!T53</f>
        <v>2280.1817927803377</v>
      </c>
      <c r="V90" s="870">
        <f>[1]XForecast!U53</f>
        <v>-40.372266666666661</v>
      </c>
      <c r="W90" s="870">
        <f>[1]XForecast!V53</f>
        <v>-47.61904761904762</v>
      </c>
      <c r="X90" s="870">
        <f>[1]XForecast!W53</f>
        <v>-17.81433333333333</v>
      </c>
      <c r="Y90" s="870">
        <f>[1]XForecast!X53</f>
        <v>-15</v>
      </c>
      <c r="Z90" s="870">
        <f>[1]XForecast!Y53</f>
        <v>-128.60051182795686</v>
      </c>
      <c r="AA90" s="870">
        <f>[1]XForecast!Z53</f>
        <v>-77.582399999999993</v>
      </c>
      <c r="AB90" s="870">
        <f>[1]XForecast!AA53</f>
        <v>-39.215999999999994</v>
      </c>
      <c r="AC90" s="870">
        <f>[1]XForecast!AC53</f>
        <v>-53.977233333333324</v>
      </c>
      <c r="AD90" s="870">
        <f>[1]XForecast!AD53+[1]XForecast!AB53</f>
        <v>-85</v>
      </c>
      <c r="AE90" s="872">
        <f>[1]XForecast!AE53</f>
        <v>-1775</v>
      </c>
      <c r="AG90" s="846">
        <f t="shared" si="9"/>
        <v>0</v>
      </c>
    </row>
    <row r="91" spans="1:33" s="739" customFormat="1" x14ac:dyDescent="0.25">
      <c r="A91" s="847">
        <v>37165</v>
      </c>
      <c r="B91" s="848">
        <f>VLOOKUP(A91,[1]Mids!$A$38:$P$97,16)</f>
        <v>-0.12</v>
      </c>
      <c r="C91" s="870">
        <f>[1]XForecast!B54</f>
        <v>790</v>
      </c>
      <c r="D91" s="870">
        <f>[1]XForecast!C54</f>
        <v>465.13780645161273</v>
      </c>
      <c r="E91" s="870">
        <f>[1]XForecast!D54</f>
        <v>324.86219354838727</v>
      </c>
      <c r="F91" s="870">
        <f>[1]XForecast!E54</f>
        <v>-270.37848387096767</v>
      </c>
      <c r="G91" s="870">
        <f>[1]XForecast!F54</f>
        <v>-77.589193548387129</v>
      </c>
      <c r="H91" s="870">
        <f>[1]XForecast!G54</f>
        <v>-257.08361290322591</v>
      </c>
      <c r="I91" s="870">
        <f>[1]XForecast!H54</f>
        <v>-7</v>
      </c>
      <c r="J91" s="870">
        <f>[1]XForecast!I54</f>
        <v>19029.234</v>
      </c>
      <c r="K91" s="871">
        <f>[1]XForecast!J54</f>
        <v>1.0015386315789474</v>
      </c>
      <c r="L91" s="870">
        <f>[1]XForecast!K54</f>
        <v>-287.18909677419344</v>
      </c>
      <c r="M91" s="870">
        <f>[1]XForecast!L54</f>
        <v>125</v>
      </c>
      <c r="N91" s="870">
        <f>[1]XForecast!M54</f>
        <v>-200.52974193548386</v>
      </c>
      <c r="O91" s="870">
        <f>[1]XForecast!N54</f>
        <v>179.75525806451594</v>
      </c>
      <c r="P91" s="870">
        <f>[1]XForecast!O54</f>
        <v>-182.96358064516136</v>
      </c>
      <c r="Q91" s="870">
        <f>[1]XForecast!P54</f>
        <v>-141.17003225806448</v>
      </c>
      <c r="R91" s="870">
        <f>[1]XForecast!Q54</f>
        <v>-25</v>
      </c>
      <c r="S91" s="870">
        <f>[1]XForecast!R54</f>
        <v>-118.86638709677418</v>
      </c>
      <c r="T91" s="872">
        <f>[1]XForecast!S54</f>
        <v>-468</v>
      </c>
      <c r="U91" s="873">
        <f>[1]XForecast!T54</f>
        <v>2408.4948125960059</v>
      </c>
      <c r="V91" s="870">
        <f>[1]XForecast!U54</f>
        <v>-42.602999999999994</v>
      </c>
      <c r="W91" s="870">
        <f>[1]XForecast!V54</f>
        <v>-119.04761904761904</v>
      </c>
      <c r="X91" s="870">
        <f>[1]XForecast!W54</f>
        <v>-21.663161290322584</v>
      </c>
      <c r="Y91" s="870">
        <f>[1]XForecast!X54</f>
        <v>-15</v>
      </c>
      <c r="Z91" s="870">
        <f>[1]XForecast!Y54</f>
        <v>-179.75525806451594</v>
      </c>
      <c r="AA91" s="870">
        <f>[1]XForecast!Z54</f>
        <v>-76.396935483870934</v>
      </c>
      <c r="AB91" s="870">
        <f>[1]XForecast!AA54</f>
        <v>-40.176677419354839</v>
      </c>
      <c r="AC91" s="870">
        <f>[1]XForecast!AC54</f>
        <v>-73.85216129032257</v>
      </c>
      <c r="AD91" s="870">
        <f>[1]XForecast!AD54+[1]XForecast!AB54</f>
        <v>-85</v>
      </c>
      <c r="AE91" s="872">
        <f>[1]XForecast!AE54</f>
        <v>-1755</v>
      </c>
      <c r="AG91" s="846">
        <f t="shared" si="9"/>
        <v>0</v>
      </c>
    </row>
    <row r="92" spans="1:33" s="739" customFormat="1" x14ac:dyDescent="0.25">
      <c r="A92" s="853">
        <v>37196</v>
      </c>
      <c r="B92" s="854">
        <f>VLOOKUP(A92,[1]Mids!$A$38:$P$97,16)</f>
        <v>0.02</v>
      </c>
      <c r="C92" s="874">
        <f>[1]XForecast!B55</f>
        <v>895.2</v>
      </c>
      <c r="D92" s="874">
        <f>[1]XForecast!C55</f>
        <v>649.13667204301078</v>
      </c>
      <c r="E92" s="874">
        <f>[1]XForecast!D55</f>
        <v>246.06332795698927</v>
      </c>
      <c r="F92" s="874">
        <f>[1]XForecast!E55</f>
        <v>-342.90140752688166</v>
      </c>
      <c r="G92" s="874">
        <f>[1]XForecast!F55</f>
        <v>-60</v>
      </c>
      <c r="H92" s="874">
        <f>[1]XForecast!G55</f>
        <v>-270</v>
      </c>
      <c r="I92" s="874">
        <f>[1]XForecast!H55</f>
        <v>60</v>
      </c>
      <c r="J92" s="874">
        <f>[1]XForecast!I55</f>
        <v>17229.234</v>
      </c>
      <c r="K92" s="875">
        <f>[1]XForecast!J55</f>
        <v>0.90680178947368428</v>
      </c>
      <c r="L92" s="874">
        <f>[1]XForecast!K55</f>
        <v>-366.83807956989239</v>
      </c>
      <c r="M92" s="874">
        <f>[1]XForecast!L55</f>
        <v>127.0626924731183</v>
      </c>
      <c r="N92" s="874">
        <f>[1]XForecast!M55</f>
        <v>-243.66829999999987</v>
      </c>
      <c r="O92" s="874">
        <f>[1]XForecast!N55</f>
        <v>382.70412043010731</v>
      </c>
      <c r="P92" s="874">
        <f>[1]XForecast!O55</f>
        <v>-100.73956666666666</v>
      </c>
      <c r="Q92" s="874">
        <f>[1]XForecast!P55</f>
        <v>-150.80776666666671</v>
      </c>
      <c r="R92" s="874">
        <f>[1]XForecast!Q55</f>
        <v>-25</v>
      </c>
      <c r="S92" s="874">
        <f>[1]XForecast!R55</f>
        <v>-198.45266666666666</v>
      </c>
      <c r="T92" s="876">
        <f>[1]XForecast!S55</f>
        <v>-475</v>
      </c>
      <c r="U92" s="877">
        <f>[1]XForecast!T55</f>
        <v>2801.5706418330769</v>
      </c>
      <c r="V92" s="874">
        <f>[1]XForecast!U55</f>
        <v>-84.149699999999996</v>
      </c>
      <c r="W92" s="874">
        <f>[1]XForecast!V55</f>
        <v>-121.01208806963648</v>
      </c>
      <c r="X92" s="874">
        <f>[1]XForecast!W55</f>
        <v>-39.205733333333335</v>
      </c>
      <c r="Y92" s="874">
        <f>[1]XForecast!X55</f>
        <v>-15</v>
      </c>
      <c r="Z92" s="874">
        <f>[1]XForecast!Y55</f>
        <v>-382.70412043010731</v>
      </c>
      <c r="AA92" s="874">
        <f>[1]XForecast!Z55</f>
        <v>-77.972233333333321</v>
      </c>
      <c r="AB92" s="874">
        <f>[1]XForecast!AA55</f>
        <v>-51.891666666666673</v>
      </c>
      <c r="AC92" s="874">
        <f>[1]XForecast!AC55</f>
        <v>-94.635100000000008</v>
      </c>
      <c r="AD92" s="874">
        <f>[1]XForecast!AD55+[1]XForecast!AB55</f>
        <v>-85</v>
      </c>
      <c r="AE92" s="876">
        <f>[1]XForecast!AE55</f>
        <v>-1850</v>
      </c>
      <c r="AG92" s="846">
        <f t="shared" si="9"/>
        <v>0</v>
      </c>
    </row>
    <row r="93" spans="1:33" s="739" customFormat="1" x14ac:dyDescent="0.25">
      <c r="A93" s="853">
        <v>37226</v>
      </c>
      <c r="B93" s="854">
        <f>VLOOKUP(A93,[1]Mids!$A$38:$P$97,16)</f>
        <v>0.47</v>
      </c>
      <c r="C93" s="874">
        <f>[1]XForecast!B56</f>
        <v>875</v>
      </c>
      <c r="D93" s="874">
        <f>[1]XForecast!C56</f>
        <v>615.34729032258053</v>
      </c>
      <c r="E93" s="874">
        <f>[1]XForecast!D56</f>
        <v>259.65270967741947</v>
      </c>
      <c r="F93" s="874">
        <f>[1]XForecast!E56</f>
        <v>-306.40299999999996</v>
      </c>
      <c r="G93" s="874">
        <f>[1]XForecast!F56</f>
        <v>-60</v>
      </c>
      <c r="H93" s="874">
        <f>[1]XForecast!G56</f>
        <v>-212.78419354838709</v>
      </c>
      <c r="I93" s="874">
        <f>[1]XForecast!H56</f>
        <v>150</v>
      </c>
      <c r="J93" s="874">
        <f>[1]XForecast!I56</f>
        <v>12579.234</v>
      </c>
      <c r="K93" s="875">
        <f>[1]XForecast!J56</f>
        <v>0.66206494736842103</v>
      </c>
      <c r="L93" s="874">
        <f>[1]XForecast!K56</f>
        <v>-169.53448387096762</v>
      </c>
      <c r="M93" s="874">
        <f>[1]XForecast!L56</f>
        <v>152.15332258064518</v>
      </c>
      <c r="N93" s="874">
        <f>[1]XForecast!M56</f>
        <v>-240.92574193548387</v>
      </c>
      <c r="O93" s="874">
        <f>[1]XForecast!N56</f>
        <v>160.16012903225794</v>
      </c>
      <c r="P93" s="874">
        <f>[1]XForecast!O56</f>
        <v>-98.146774193548339</v>
      </c>
      <c r="Q93" s="874">
        <f>[1]XForecast!P56</f>
        <v>-148.45825806451612</v>
      </c>
      <c r="R93" s="874">
        <f>[1]XForecast!Q56</f>
        <v>-25</v>
      </c>
      <c r="S93" s="874">
        <f>[1]XForecast!R56</f>
        <v>-203.39496774193552</v>
      </c>
      <c r="T93" s="876">
        <f>[1]XForecast!S56</f>
        <v>-475</v>
      </c>
      <c r="U93" s="877">
        <f>[1]XForecast!T56</f>
        <v>2615.6343133640553</v>
      </c>
      <c r="V93" s="874">
        <f>[1]XForecast!U56</f>
        <v>-85.572419354838729</v>
      </c>
      <c r="W93" s="874">
        <f>[1]XForecast!V56</f>
        <v>-144.90792626728111</v>
      </c>
      <c r="X93" s="874">
        <f>[1]XForecast!W56</f>
        <v>-35.836645161290321</v>
      </c>
      <c r="Y93" s="874">
        <f>[1]XForecast!X56</f>
        <v>-15</v>
      </c>
      <c r="Z93" s="874">
        <f>[1]XForecast!Y56</f>
        <v>-160.16012903225794</v>
      </c>
      <c r="AA93" s="874">
        <f>[1]XForecast!Z56</f>
        <v>-81.581806451612891</v>
      </c>
      <c r="AB93" s="874">
        <f>[1]XForecast!AA56</f>
        <v>-51.514838709677413</v>
      </c>
      <c r="AC93" s="874">
        <f>[1]XForecast!AC56</f>
        <v>-106.06054838709674</v>
      </c>
      <c r="AD93" s="874">
        <f>[1]XForecast!AD56+[1]XForecast!AB56</f>
        <v>-85</v>
      </c>
      <c r="AE93" s="876">
        <f>[1]XForecast!AE56</f>
        <v>-1850</v>
      </c>
      <c r="AG93" s="846">
        <f t="shared" si="9"/>
        <v>0</v>
      </c>
    </row>
    <row r="94" spans="1:33" s="739" customFormat="1" x14ac:dyDescent="0.25">
      <c r="A94" s="853">
        <v>37257</v>
      </c>
      <c r="B94" s="854">
        <f>VLOOKUP(A94,[1]Mids!$A$38:$P$97,16)</f>
        <v>0.62</v>
      </c>
      <c r="C94" s="874">
        <f>[1]XForecast!B57</f>
        <v>900</v>
      </c>
      <c r="D94" s="874">
        <f>[1]XForecast!C57</f>
        <v>636.72864516129016</v>
      </c>
      <c r="E94" s="874">
        <f>[1]XForecast!D57</f>
        <v>263.27135483870984</v>
      </c>
      <c r="F94" s="874">
        <f>[1]XForecast!E57</f>
        <v>-273.4242580645161</v>
      </c>
      <c r="G94" s="874">
        <f>[1]XForecast!F57</f>
        <v>-60</v>
      </c>
      <c r="H94" s="874">
        <f>[1]XForecast!G57</f>
        <v>-305</v>
      </c>
      <c r="I94" s="874">
        <f>[1]XForecast!H57</f>
        <v>200</v>
      </c>
      <c r="J94" s="874">
        <f>[1]XForecast!I57</f>
        <v>6379.2340000000004</v>
      </c>
      <c r="K94" s="875">
        <f>[1]XForecast!J57</f>
        <v>0.33574915789473686</v>
      </c>
      <c r="L94" s="874">
        <f>[1]XForecast!K57</f>
        <v>-175.15290322580626</v>
      </c>
      <c r="M94" s="874">
        <f>[1]XForecast!L57</f>
        <v>155.68819354838715</v>
      </c>
      <c r="N94" s="874">
        <f>[1]XForecast!M57</f>
        <v>-253.28954838709683</v>
      </c>
      <c r="O94" s="874">
        <f>[1]XForecast!N57</f>
        <v>182.01009677419333</v>
      </c>
      <c r="P94" s="874">
        <f>[1]XForecast!O57</f>
        <v>-90.744161290322609</v>
      </c>
      <c r="Q94" s="874">
        <f>[1]XForecast!P57</f>
        <v>-154.89138709677414</v>
      </c>
      <c r="R94" s="874">
        <f>[1]XForecast!Q57</f>
        <v>-25</v>
      </c>
      <c r="S94" s="874">
        <f>[1]XForecast!R57</f>
        <v>-204.36445161290328</v>
      </c>
      <c r="T94" s="876">
        <f>[1]XForecast!S57</f>
        <v>-475</v>
      </c>
      <c r="U94" s="877">
        <f>[1]XForecast!T57</f>
        <v>2604.627792626728</v>
      </c>
      <c r="V94" s="874">
        <f>[1]XForecast!U57</f>
        <v>-84.373483870967732</v>
      </c>
      <c r="W94" s="874">
        <f>[1]XForecast!V57</f>
        <v>-148.274470046083</v>
      </c>
      <c r="X94" s="874">
        <f>[1]XForecast!W57</f>
        <v>-25.890580645161286</v>
      </c>
      <c r="Y94" s="874">
        <f>[1]XForecast!X57</f>
        <v>-15</v>
      </c>
      <c r="Z94" s="874">
        <f>[1]XForecast!Y57</f>
        <v>-182.01009677419333</v>
      </c>
      <c r="AA94" s="874">
        <f>[1]XForecast!Z57</f>
        <v>-78.304161290322568</v>
      </c>
      <c r="AB94" s="874">
        <f>[1]XForecast!AA57</f>
        <v>-51.033193548387089</v>
      </c>
      <c r="AC94" s="874">
        <f>[1]XForecast!AC57</f>
        <v>-84.741806451612888</v>
      </c>
      <c r="AD94" s="874">
        <f>[1]XForecast!AD57+[1]XForecast!AB57</f>
        <v>-85</v>
      </c>
      <c r="AE94" s="876">
        <f>[1]XForecast!AE57</f>
        <v>-1850</v>
      </c>
      <c r="AG94" s="846">
        <f t="shared" si="9"/>
        <v>0</v>
      </c>
    </row>
    <row r="95" spans="1:33" s="739" customFormat="1" x14ac:dyDescent="0.25">
      <c r="A95" s="853">
        <v>37288</v>
      </c>
      <c r="B95" s="854">
        <f>VLOOKUP(A95,[1]Mids!$A$38:$P$97,16)</f>
        <v>0.27</v>
      </c>
      <c r="C95" s="874">
        <f>[1]XForecast!B58</f>
        <v>900</v>
      </c>
      <c r="D95" s="874">
        <f>[1]XForecast!C58</f>
        <v>696.35487442396311</v>
      </c>
      <c r="E95" s="874">
        <f>[1]XForecast!D58</f>
        <v>203.64512557603689</v>
      </c>
      <c r="F95" s="874">
        <f>[1]XForecast!E58</f>
        <v>-286.81648847926266</v>
      </c>
      <c r="G95" s="874">
        <f>[1]XForecast!F58</f>
        <v>-60</v>
      </c>
      <c r="H95" s="874">
        <f>[1]XForecast!G58</f>
        <v>-310.78178571428572</v>
      </c>
      <c r="I95" s="874">
        <f>[1]XForecast!H58</f>
        <v>120</v>
      </c>
      <c r="J95" s="874">
        <f>[1]XForecast!I58</f>
        <v>3019.2340000000004</v>
      </c>
      <c r="K95" s="875">
        <f>[1]XForecast!J58</f>
        <v>0.15890705263157898</v>
      </c>
      <c r="L95" s="874">
        <f>[1]XForecast!K58</f>
        <v>-333.95314861751149</v>
      </c>
      <c r="M95" s="874">
        <f>[1]XForecast!L58</f>
        <v>143.21022580645163</v>
      </c>
      <c r="N95" s="874">
        <f>[1]XForecast!M58</f>
        <v>-217.73400000000001</v>
      </c>
      <c r="O95" s="874">
        <f>[1]XForecast!N58</f>
        <v>292.11445852534564</v>
      </c>
      <c r="P95" s="874">
        <f>[1]XForecast!O58</f>
        <v>-116.36246428571428</v>
      </c>
      <c r="Q95" s="874">
        <f>[1]XForecast!P58</f>
        <v>-147.46117857142855</v>
      </c>
      <c r="R95" s="874">
        <f>[1]XForecast!Q58</f>
        <v>-25</v>
      </c>
      <c r="S95" s="874">
        <f>[1]XForecast!R58</f>
        <v>-186.17635714285717</v>
      </c>
      <c r="T95" s="876">
        <f>[1]XForecast!S58</f>
        <v>-475</v>
      </c>
      <c r="U95" s="877">
        <f>[1]XForecast!T58</f>
        <v>2699.9767926267282</v>
      </c>
      <c r="V95" s="874">
        <f>[1]XForecast!U58</f>
        <v>-81.769142857142839</v>
      </c>
      <c r="W95" s="874">
        <f>[1]XForecast!V58</f>
        <v>-136.39069124423963</v>
      </c>
      <c r="X95" s="874">
        <f>[1]XForecast!W58</f>
        <v>-20.708535714285713</v>
      </c>
      <c r="Y95" s="874">
        <f>[1]XForecast!X58</f>
        <v>-15</v>
      </c>
      <c r="Z95" s="874">
        <f>[1]XForecast!Y58</f>
        <v>-292.11445852534564</v>
      </c>
      <c r="AA95" s="874">
        <f>[1]XForecast!Z58</f>
        <v>-82.218571428571437</v>
      </c>
      <c r="AB95" s="874">
        <f>[1]XForecast!AA58</f>
        <v>-50.995464285714277</v>
      </c>
      <c r="AC95" s="874">
        <f>[1]XForecast!AC58</f>
        <v>-85.779928571428556</v>
      </c>
      <c r="AD95" s="874">
        <f>[1]XForecast!AD58+[1]XForecast!AB58</f>
        <v>-85</v>
      </c>
      <c r="AE95" s="876">
        <f>[1]XForecast!AE58</f>
        <v>-1850</v>
      </c>
      <c r="AG95" s="846">
        <f t="shared" si="9"/>
        <v>0</v>
      </c>
    </row>
    <row r="96" spans="1:33" s="739" customFormat="1" x14ac:dyDescent="0.25">
      <c r="A96" s="878">
        <v>37316</v>
      </c>
      <c r="B96" s="879">
        <f>VLOOKUP(A96,[1]Mids!$A$38:$P$97,16)</f>
        <v>-0.21</v>
      </c>
      <c r="C96" s="880">
        <f>[1]XForecast!B59</f>
        <v>980</v>
      </c>
      <c r="D96" s="880">
        <f>[1]XForecast!C59</f>
        <v>579.26896774193528</v>
      </c>
      <c r="E96" s="880">
        <f>[1]XForecast!D59</f>
        <v>400.73103225806472</v>
      </c>
      <c r="F96" s="880">
        <f>[1]XForecast!E59</f>
        <v>-238.13364516129025</v>
      </c>
      <c r="G96" s="880">
        <f>[1]XForecast!F59</f>
        <v>-60</v>
      </c>
      <c r="H96" s="880">
        <f>[1]XForecast!G59</f>
        <v>-244.19945161290326</v>
      </c>
      <c r="I96" s="880">
        <f>[1]XForecast!H59</f>
        <v>30</v>
      </c>
      <c r="J96" s="880">
        <f>[1]XForecast!I59</f>
        <v>2089.2340000000004</v>
      </c>
      <c r="K96" s="881">
        <f>[1]XForecast!J59</f>
        <v>0.10995968421052633</v>
      </c>
      <c r="L96" s="880">
        <f>[1]XForecast!K59</f>
        <v>-111.60206451612879</v>
      </c>
      <c r="M96" s="880">
        <f>[1]XForecast!L59</f>
        <v>137.56977419354843</v>
      </c>
      <c r="N96" s="880">
        <f>[1]XForecast!M59</f>
        <v>-186.14580645161283</v>
      </c>
      <c r="O96" s="880">
        <f>[1]XForecast!N59</f>
        <v>-27.875806451613215</v>
      </c>
      <c r="P96" s="880">
        <f>[1]XForecast!O59</f>
        <v>-188.05390322580641</v>
      </c>
      <c r="Q96" s="880">
        <f>[1]XForecast!P59</f>
        <v>-136.60403225806459</v>
      </c>
      <c r="R96" s="880">
        <f>[1]XForecast!Q59</f>
        <v>-25</v>
      </c>
      <c r="S96" s="880">
        <f>[1]XForecast!R59</f>
        <v>-125.342064516129</v>
      </c>
      <c r="T96" s="882">
        <f>[1]XForecast!S59</f>
        <v>-475</v>
      </c>
      <c r="U96" s="883">
        <f>[1]XForecast!T59</f>
        <v>2321.3920906297999</v>
      </c>
      <c r="V96" s="880">
        <f>[1]XForecast!U59</f>
        <v>-69.058483870967748</v>
      </c>
      <c r="W96" s="880">
        <f>[1]XForecast!V59</f>
        <v>-131.01883256528421</v>
      </c>
      <c r="X96" s="880">
        <f>[1]XForecast!W59</f>
        <v>-23.486483870967746</v>
      </c>
      <c r="Y96" s="880">
        <f>[1]XForecast!X59</f>
        <v>-15</v>
      </c>
      <c r="Z96" s="880">
        <f>[1]XForecast!Y59</f>
        <v>27.875806451613215</v>
      </c>
      <c r="AA96" s="880">
        <f>[1]XForecast!Z59</f>
        <v>-69.121806451612883</v>
      </c>
      <c r="AB96" s="880">
        <f>[1]XForecast!AA59</f>
        <v>-49.620290322580637</v>
      </c>
      <c r="AC96" s="880">
        <f>[1]XForecast!AC59</f>
        <v>-56.961999999999989</v>
      </c>
      <c r="AD96" s="880">
        <f>[1]XForecast!AD59+[1]XForecast!AB59</f>
        <v>-85</v>
      </c>
      <c r="AE96" s="882">
        <f>[1]XForecast!AE59</f>
        <v>-1850</v>
      </c>
      <c r="AG96" s="846">
        <f t="shared" si="9"/>
        <v>0</v>
      </c>
    </row>
    <row r="97" spans="1:31" s="739" customFormat="1" x14ac:dyDescent="0.25">
      <c r="A97" s="847">
        <v>37347</v>
      </c>
      <c r="B97" s="884">
        <f>VLOOKUP(A97,[1]Mids!$A$38:$P$97,16)</f>
        <v>-0.25</v>
      </c>
      <c r="C97" s="885">
        <f>[1]XForecast!B60</f>
        <v>770</v>
      </c>
      <c r="D97" s="885">
        <f>[1]XForecast!C60</f>
        <v>513.64420537634419</v>
      </c>
      <c r="E97" s="885">
        <f>[1]XForecast!D60</f>
        <v>256.35579462365581</v>
      </c>
      <c r="F97" s="885">
        <f>[1]XForecast!E60</f>
        <v>-212.42677419354837</v>
      </c>
      <c r="G97" s="885">
        <f>[1]XForecast!F60</f>
        <v>-105</v>
      </c>
      <c r="H97" s="885">
        <f>[1]XForecast!G60</f>
        <v>-170.50199999999998</v>
      </c>
      <c r="I97" s="885">
        <f>[1]XForecast!H60</f>
        <v>-100</v>
      </c>
      <c r="J97" s="885">
        <f>[1]XForecast!I60</f>
        <v>5089.2340000000004</v>
      </c>
      <c r="K97" s="886">
        <f>[1]XForecast!J60</f>
        <v>0.26785442105263157</v>
      </c>
      <c r="L97" s="885">
        <f>[1]XForecast!K60</f>
        <v>-331.57297956989254</v>
      </c>
      <c r="M97" s="885">
        <f>[1]XForecast!L60</f>
        <v>128.04435913978497</v>
      </c>
      <c r="N97" s="885">
        <f>[1]XForecast!M60</f>
        <v>-172.08213333333333</v>
      </c>
      <c r="O97" s="885">
        <f>[1]XForecast!N60</f>
        <v>129.9789870967742</v>
      </c>
      <c r="P97" s="885">
        <f>[1]XForecast!O60</f>
        <v>-245.63176666666669</v>
      </c>
      <c r="Q97" s="885">
        <f>[1]XForecast!P60</f>
        <v>-105.30540000000002</v>
      </c>
      <c r="R97" s="885">
        <f>[1]XForecast!Q60</f>
        <v>-25</v>
      </c>
      <c r="S97" s="885">
        <f>[1]XForecast!R60</f>
        <v>-99.062833333333302</v>
      </c>
      <c r="T97" s="887">
        <f>[1]XForecast!S60</f>
        <v>-475</v>
      </c>
      <c r="U97" s="888">
        <f>[1]XForecast!T60</f>
        <v>2347.3981291346645</v>
      </c>
      <c r="V97" s="885">
        <f>[1]XForecast!U60</f>
        <v>-81.41</v>
      </c>
      <c r="W97" s="885">
        <f>[1]XForecast!V60</f>
        <v>-121.94700870455711</v>
      </c>
      <c r="X97" s="885">
        <f>[1]XForecast!W60</f>
        <v>-16.444666666666663</v>
      </c>
      <c r="Y97" s="885">
        <f>[1]XForecast!X60</f>
        <v>-16</v>
      </c>
      <c r="Z97" s="885">
        <f>[1]XForecast!Y60</f>
        <v>-129.9789870967742</v>
      </c>
      <c r="AA97" s="885">
        <f>[1]XForecast!Z60</f>
        <v>-80.773799999999994</v>
      </c>
      <c r="AB97" s="885">
        <f>[1]XForecast!AA60</f>
        <v>-35.685966666666673</v>
      </c>
      <c r="AC97" s="885">
        <f>[1]XForecast!AC60</f>
        <v>-50.157699999999991</v>
      </c>
      <c r="AD97" s="885">
        <f>[1]XForecast!AD60+[1]XForecast!AB60</f>
        <v>-65</v>
      </c>
      <c r="AE97" s="887">
        <f>[1]XForecast!AE60</f>
        <v>-1750</v>
      </c>
    </row>
    <row r="98" spans="1:31" s="739" customFormat="1" x14ac:dyDescent="0.25">
      <c r="A98" s="847">
        <v>37377</v>
      </c>
      <c r="B98" s="884">
        <f>VLOOKUP(A98,[1]Mids!$A$38:$P$97,16)</f>
        <v>-0.25</v>
      </c>
      <c r="C98" s="885">
        <f>[1]XForecast!B61</f>
        <v>780</v>
      </c>
      <c r="D98" s="885">
        <f>[1]XForecast!C61</f>
        <v>438.15861290322596</v>
      </c>
      <c r="E98" s="885">
        <f>[1]XForecast!D61</f>
        <v>341.84138709677404</v>
      </c>
      <c r="F98" s="885">
        <f>[1]XForecast!E61</f>
        <v>-222.97848387096769</v>
      </c>
      <c r="G98" s="885">
        <f>[1]XForecast!F61</f>
        <v>-105</v>
      </c>
      <c r="H98" s="885">
        <f>[1]XForecast!G61</f>
        <v>-236.32561290322579</v>
      </c>
      <c r="I98" s="885">
        <f>[1]XForecast!H61</f>
        <v>-125.79825806451613</v>
      </c>
      <c r="J98" s="885">
        <f>[1]XForecast!I61</f>
        <v>8988.98</v>
      </c>
      <c r="K98" s="886">
        <f>[1]XForecast!J61</f>
        <v>0.47310421052631579</v>
      </c>
      <c r="L98" s="885">
        <f>[1]XForecast!K61</f>
        <v>-348.26096774193559</v>
      </c>
      <c r="M98" s="885">
        <f>[1]XForecast!L61</f>
        <v>129.55690322580645</v>
      </c>
      <c r="N98" s="885">
        <f>[1]XForecast!M61</f>
        <v>-133.93835483870953</v>
      </c>
      <c r="O98" s="885">
        <f>[1]XForecast!N61</f>
        <v>71.631064516129044</v>
      </c>
      <c r="P98" s="885">
        <f>[1]XForecast!O61</f>
        <v>-281.01135483870962</v>
      </c>
      <c r="Q98" s="885">
        <f>[1]XForecast!P61</f>
        <v>-100.51216129032261</v>
      </c>
      <c r="R98" s="885">
        <f>[1]XForecast!Q61</f>
        <v>-25</v>
      </c>
      <c r="S98" s="885">
        <f>[1]XForecast!R61</f>
        <v>-68.476483870967726</v>
      </c>
      <c r="T98" s="887">
        <f>[1]XForecast!S61</f>
        <v>-475</v>
      </c>
      <c r="U98" s="888">
        <f>[1]XForecast!T61</f>
        <v>2249.9806236559139</v>
      </c>
      <c r="V98" s="885">
        <f>[1]XForecast!U61</f>
        <v>-70.627483870967737</v>
      </c>
      <c r="W98" s="885">
        <f>[1]XForecast!V61</f>
        <v>-123.38752688172042</v>
      </c>
      <c r="X98" s="885">
        <f>[1]XForecast!W61</f>
        <v>-17.450193548387094</v>
      </c>
      <c r="Y98" s="885">
        <f>[1]XForecast!X61</f>
        <v>-15</v>
      </c>
      <c r="Z98" s="885">
        <f>[1]XForecast!Y61</f>
        <v>-71.631064516129044</v>
      </c>
      <c r="AA98" s="885">
        <f>[1]XForecast!Z61</f>
        <v>-62.025838709677423</v>
      </c>
      <c r="AB98" s="885">
        <f>[1]XForecast!AA61</f>
        <v>-50.996967741935485</v>
      </c>
      <c r="AC98" s="885">
        <f>[1]XForecast!AC61</f>
        <v>-23.861548387096768</v>
      </c>
      <c r="AD98" s="885">
        <f>[1]XForecast!AD61+[1]XForecast!AB61</f>
        <v>-65</v>
      </c>
      <c r="AE98" s="887">
        <f>[1]XForecast!AE61</f>
        <v>-1750</v>
      </c>
    </row>
    <row r="99" spans="1:31" s="739" customFormat="1" x14ac:dyDescent="0.25">
      <c r="A99" s="847">
        <v>37408</v>
      </c>
      <c r="B99" s="884">
        <f>VLOOKUP(A99,[1]Mids!$A$38:$P$97,16)</f>
        <v>-0.25</v>
      </c>
      <c r="C99" s="885">
        <f>[1]XForecast!B62</f>
        <v>800</v>
      </c>
      <c r="D99" s="885">
        <f>[1]XForecast!C62</f>
        <v>348.8437387096775</v>
      </c>
      <c r="E99" s="885">
        <f>[1]XForecast!D62</f>
        <v>451.1562612903225</v>
      </c>
      <c r="F99" s="885">
        <f>[1]XForecast!E62</f>
        <v>-187.49860752688176</v>
      </c>
      <c r="G99" s="885">
        <f>[1]XForecast!F62</f>
        <v>-105</v>
      </c>
      <c r="H99" s="885">
        <f>[1]XForecast!G62</f>
        <v>-249.25596666666667</v>
      </c>
      <c r="I99" s="885">
        <f>[1]XForecast!H62</f>
        <v>-129.99589999999998</v>
      </c>
      <c r="J99" s="885">
        <f>[1]XForecast!I62</f>
        <v>12888.857</v>
      </c>
      <c r="K99" s="886">
        <f>[1]XForecast!J62</f>
        <v>0.67836089473684213</v>
      </c>
      <c r="L99" s="885">
        <f>[1]XForecast!K62</f>
        <v>-220.59421290322589</v>
      </c>
      <c r="M99" s="885">
        <f>[1]XForecast!L62</f>
        <v>26.978092473118309</v>
      </c>
      <c r="N99" s="885">
        <f>[1]XForecast!M62</f>
        <v>-111.72986666666657</v>
      </c>
      <c r="O99" s="885">
        <f>[1]XForecast!N62</f>
        <v>10.303287096774156</v>
      </c>
      <c r="P99" s="885">
        <f>[1]XForecast!O62</f>
        <v>-295.04269999999997</v>
      </c>
      <c r="Q99" s="885">
        <f>[1]XForecast!P62</f>
        <v>-81.882266666666695</v>
      </c>
      <c r="R99" s="885">
        <f>[1]XForecast!Q62</f>
        <v>-25</v>
      </c>
      <c r="S99" s="885">
        <f>[1]XForecast!R62</f>
        <v>-73.075033333333323</v>
      </c>
      <c r="T99" s="887">
        <f>[1]XForecast!S62</f>
        <v>-475</v>
      </c>
      <c r="U99" s="888">
        <f>[1]XForecast!T62</f>
        <v>2194.5561710898319</v>
      </c>
      <c r="V99" s="885">
        <f>[1]XForecast!U62</f>
        <v>-67.297266666666673</v>
      </c>
      <c r="W99" s="885">
        <f>[1]XForecast!V62</f>
        <v>-25.693421402969818</v>
      </c>
      <c r="X99" s="885">
        <f>[1]XForecast!W62</f>
        <v>-12.730699999999999</v>
      </c>
      <c r="Y99" s="885">
        <f>[1]XForecast!X62</f>
        <v>-15</v>
      </c>
      <c r="Z99" s="885">
        <f>[1]XForecast!Y62</f>
        <v>-10.303287096774156</v>
      </c>
      <c r="AA99" s="885">
        <f>[1]XForecast!Z62</f>
        <v>-77.011966666666652</v>
      </c>
      <c r="AB99" s="885">
        <f>[1]XForecast!AA62</f>
        <v>-48.775100000000002</v>
      </c>
      <c r="AC99" s="885">
        <f>[1]XForecast!AC62</f>
        <v>-22.744429256754351</v>
      </c>
      <c r="AD99" s="885">
        <f>[1]XForecast!AD62+[1]XForecast!AB62</f>
        <v>-65</v>
      </c>
      <c r="AE99" s="887">
        <f>[1]XForecast!AE62</f>
        <v>-1850</v>
      </c>
    </row>
    <row r="100" spans="1:31" s="739" customFormat="1" x14ac:dyDescent="0.25">
      <c r="A100" s="847">
        <v>37438</v>
      </c>
      <c r="B100" s="884">
        <f>VLOOKUP(A100,[1]Mids!$A$38:$P$97,16)</f>
        <v>-0.25</v>
      </c>
      <c r="C100" s="885">
        <f>[1]XForecast!B63</f>
        <v>759.83870967741939</v>
      </c>
      <c r="D100" s="885">
        <f>[1]XForecast!C63</f>
        <v>342.01564516129019</v>
      </c>
      <c r="E100" s="885">
        <f>[1]XForecast!D63</f>
        <v>417.82306451612919</v>
      </c>
      <c r="F100" s="885">
        <f>[1]XForecast!E63</f>
        <v>-186.62054838709676</v>
      </c>
      <c r="G100" s="885">
        <f>[1]XForecast!F63</f>
        <v>-105</v>
      </c>
      <c r="H100" s="885">
        <f>[1]XForecast!G63</f>
        <v>-230.50706451612908</v>
      </c>
      <c r="I100" s="885">
        <f>[1]XForecast!H63</f>
        <v>-90.145354838709693</v>
      </c>
      <c r="J100" s="885">
        <f>[1]XForecast!I63</f>
        <v>15683.363000000001</v>
      </c>
      <c r="K100" s="886">
        <f>[1]XForecast!J63</f>
        <v>0.8254401578947369</v>
      </c>
      <c r="L100" s="885">
        <f>[1]XForecast!K63</f>
        <v>-194.44990322580634</v>
      </c>
      <c r="M100" s="885">
        <f>[1]XForecast!L63</f>
        <v>37.768774193548424</v>
      </c>
      <c r="N100" s="885">
        <f>[1]XForecast!M63</f>
        <v>-96.224967741935501</v>
      </c>
      <c r="O100" s="885">
        <f>[1]XForecast!N63</f>
        <v>-53.796806451612994</v>
      </c>
      <c r="P100" s="885">
        <f>[1]XForecast!O63</f>
        <v>-306.70290322580644</v>
      </c>
      <c r="Q100" s="885">
        <f>[1]XForecast!P63</f>
        <v>-82.617225806451671</v>
      </c>
      <c r="R100" s="885">
        <f>[1]XForecast!Q63</f>
        <v>-25</v>
      </c>
      <c r="S100" s="885">
        <f>[1]XForecast!R63</f>
        <v>-60.67987096774192</v>
      </c>
      <c r="T100" s="887">
        <f>[1]XForecast!S63</f>
        <v>-475</v>
      </c>
      <c r="U100" s="888">
        <f>[1]XForecast!T63</f>
        <v>2239.7558708467077</v>
      </c>
      <c r="V100" s="885">
        <f>[1]XForecast!U63</f>
        <v>-72.034838709677416</v>
      </c>
      <c r="W100" s="885">
        <f>[1]XForecast!V63</f>
        <v>-35.970261136712786</v>
      </c>
      <c r="X100" s="885">
        <f>[1]XForecast!W63</f>
        <v>-9.6304838709677423</v>
      </c>
      <c r="Y100" s="885">
        <f>[1]XForecast!X63</f>
        <v>-15</v>
      </c>
      <c r="Z100" s="885">
        <f>[1]XForecast!Y63</f>
        <v>53.796806451612994</v>
      </c>
      <c r="AA100" s="885">
        <f>[1]XForecast!Z63</f>
        <v>-74.799967741935447</v>
      </c>
      <c r="AB100" s="885">
        <f>[1]XForecast!AA63</f>
        <v>-48.107161290322594</v>
      </c>
      <c r="AC100" s="885">
        <f>[1]XForecast!AC63</f>
        <v>-23.009964548704623</v>
      </c>
      <c r="AD100" s="885">
        <f>[1]XForecast!AD63+[1]XForecast!AB63</f>
        <v>-65</v>
      </c>
      <c r="AE100" s="887">
        <f>[1]XForecast!AE63</f>
        <v>-1950</v>
      </c>
    </row>
    <row r="101" spans="1:31" s="739" customFormat="1" x14ac:dyDescent="0.25">
      <c r="A101" s="847">
        <v>37469</v>
      </c>
      <c r="B101" s="884">
        <f>VLOOKUP(A101,[1]Mids!$A$38:$P$97,16)</f>
        <v>-0.25</v>
      </c>
      <c r="C101" s="885">
        <f>[1]XForecast!B64</f>
        <v>771.51612903225805</v>
      </c>
      <c r="D101" s="885">
        <f>[1]XForecast!C64</f>
        <v>352.72512903225834</v>
      </c>
      <c r="E101" s="885">
        <f>[1]XForecast!D64</f>
        <v>418.79099999999971</v>
      </c>
      <c r="F101" s="885">
        <f>[1]XForecast!E64</f>
        <v>-178.24777419354837</v>
      </c>
      <c r="G101" s="885">
        <f>[1]XForecast!F64</f>
        <v>-125</v>
      </c>
      <c r="H101" s="885">
        <f>[1]XForecast!G64</f>
        <v>-232.63445161290326</v>
      </c>
      <c r="I101" s="885">
        <f>[1]XForecast!H64</f>
        <v>-26.323709677419359</v>
      </c>
      <c r="J101" s="885">
        <f>[1]XForecast!I64</f>
        <v>16499.398000000001</v>
      </c>
      <c r="K101" s="886">
        <f>[1]XForecast!J64</f>
        <v>0.86838936842105263</v>
      </c>
      <c r="L101" s="885">
        <f>[1]XForecast!K64</f>
        <v>-143.41493548387126</v>
      </c>
      <c r="M101" s="885">
        <f>[1]XForecast!L64</f>
        <v>33.540225806451645</v>
      </c>
      <c r="N101" s="885">
        <f>[1]XForecast!M64</f>
        <v>-115</v>
      </c>
      <c r="O101" s="885">
        <f>[1]XForecast!N64</f>
        <v>-81.805741935483582</v>
      </c>
      <c r="P101" s="885">
        <f>[1]XForecast!O64</f>
        <v>-306.6804516129032</v>
      </c>
      <c r="Q101" s="885">
        <f>[1]XForecast!P64</f>
        <v>-85.000000000000057</v>
      </c>
      <c r="R101" s="885">
        <f>[1]XForecast!Q64</f>
        <v>-25</v>
      </c>
      <c r="S101" s="885">
        <f>[1]XForecast!R64</f>
        <v>-58.319548387096773</v>
      </c>
      <c r="T101" s="887">
        <f>[1]XForecast!S64</f>
        <v>-475</v>
      </c>
      <c r="U101" s="888">
        <f>[1]XForecast!T64</f>
        <v>2344.3869056232393</v>
      </c>
      <c r="V101" s="885">
        <f>[1]XForecast!U64</f>
        <v>-77.045997070890138</v>
      </c>
      <c r="W101" s="885">
        <f>[1]XForecast!V64</f>
        <v>-31.943072196620612</v>
      </c>
      <c r="X101" s="885">
        <f>[1]XForecast!W64</f>
        <v>-25.554545454545455</v>
      </c>
      <c r="Y101" s="885">
        <f>[1]XForecast!X64</f>
        <v>-15</v>
      </c>
      <c r="Z101" s="885">
        <f>[1]XForecast!Y64</f>
        <v>81.805741935483582</v>
      </c>
      <c r="AA101" s="885">
        <f>[1]XForecast!Z64</f>
        <v>-77.310698436099287</v>
      </c>
      <c r="AB101" s="885">
        <f>[1]XForecast!AA64</f>
        <v>-47.873143777095109</v>
      </c>
      <c r="AC101" s="885">
        <f>[1]XForecast!AC64</f>
        <v>-36.465190623472246</v>
      </c>
      <c r="AD101" s="885">
        <f>[1]XForecast!AD64+[1]XForecast!AB64</f>
        <v>-65</v>
      </c>
      <c r="AE101" s="887">
        <f>[1]XForecast!AE64</f>
        <v>-2050</v>
      </c>
    </row>
    <row r="102" spans="1:31" s="739" customFormat="1" x14ac:dyDescent="0.25">
      <c r="A102" s="847">
        <v>37500</v>
      </c>
      <c r="B102" s="884">
        <f>VLOOKUP(A102,[1]Mids!$A$38:$P$97,16)</f>
        <v>-0.25</v>
      </c>
      <c r="C102" s="885">
        <f>[1]XForecast!B65</f>
        <v>762.06666666666661</v>
      </c>
      <c r="D102" s="885">
        <f>[1]XForecast!C65</f>
        <v>434.11507741935475</v>
      </c>
      <c r="E102" s="885">
        <f>[1]XForecast!D65</f>
        <v>327.95158924731186</v>
      </c>
      <c r="F102" s="885">
        <f>[1]XForecast!E65</f>
        <v>-194.27424838709672</v>
      </c>
      <c r="G102" s="885">
        <f>[1]XForecast!F65</f>
        <v>-105</v>
      </c>
      <c r="H102" s="885">
        <f>[1]XForecast!G65</f>
        <v>-224.41450000000006</v>
      </c>
      <c r="I102" s="885">
        <f>[1]XForecast!H65</f>
        <v>-51.361133333333314</v>
      </c>
      <c r="J102" s="885">
        <f>[1]XForecast!I65</f>
        <v>18040.232</v>
      </c>
      <c r="K102" s="886">
        <f>[1]XForecast!J65</f>
        <v>0.94948589473684208</v>
      </c>
      <c r="L102" s="885">
        <f>[1]XForecast!K65</f>
        <v>-247.09829247311825</v>
      </c>
      <c r="M102" s="885">
        <f>[1]XForecast!L65</f>
        <v>48.540225806451645</v>
      </c>
      <c r="N102" s="885">
        <f>[1]XForecast!M65</f>
        <v>-144.10393333333337</v>
      </c>
      <c r="O102" s="885">
        <f>[1]XForecast!N65</f>
        <v>86.833133333333336</v>
      </c>
      <c r="P102" s="885">
        <f>[1]XForecast!O65</f>
        <v>-255.82886666666664</v>
      </c>
      <c r="Q102" s="885">
        <f>[1]XForecast!P65</f>
        <v>-126.5531666666667</v>
      </c>
      <c r="R102" s="885">
        <f>[1]XForecast!Q65</f>
        <v>-25</v>
      </c>
      <c r="S102" s="885">
        <f>[1]XForecast!R65</f>
        <v>-67.617966666666661</v>
      </c>
      <c r="T102" s="887">
        <f>[1]XForecast!S65</f>
        <v>-475</v>
      </c>
      <c r="U102" s="888">
        <f>[1]XForecast!T65</f>
        <v>2526.0241531490014</v>
      </c>
      <c r="V102" s="885">
        <f>[1]XForecast!U65</f>
        <v>-75.372266666666661</v>
      </c>
      <c r="W102" s="885">
        <f>[1]XForecast!V65</f>
        <v>-46.228786482334897</v>
      </c>
      <c r="X102" s="885">
        <f>[1]XForecast!W65</f>
        <v>-22.81433333333333</v>
      </c>
      <c r="Y102" s="885">
        <f>[1]XForecast!X65</f>
        <v>-14</v>
      </c>
      <c r="Z102" s="885">
        <f>[1]XForecast!Y65</f>
        <v>-86.833133333333336</v>
      </c>
      <c r="AA102" s="885">
        <f>[1]XForecast!Z65</f>
        <v>-77.582399999999993</v>
      </c>
      <c r="AB102" s="885">
        <f>[1]XForecast!AA65</f>
        <v>-49.215999999999994</v>
      </c>
      <c r="AC102" s="885">
        <f>[1]XForecast!AC65</f>
        <v>-38.977233333333324</v>
      </c>
      <c r="AD102" s="885">
        <f>[1]XForecast!AD65+[1]XForecast!AB65</f>
        <v>-65</v>
      </c>
      <c r="AE102" s="887">
        <f>[1]XForecast!AE65</f>
        <v>-2050</v>
      </c>
    </row>
    <row r="103" spans="1:31" s="739" customFormat="1" ht="13.8" thickBot="1" x14ac:dyDescent="0.3">
      <c r="A103" s="889">
        <v>37530</v>
      </c>
      <c r="B103" s="890">
        <f>VLOOKUP(A103,[1]Mids!$A$38:$P$97,16)</f>
        <v>-0.25</v>
      </c>
      <c r="C103" s="891">
        <f>[1]XForecast!B66</f>
        <v>760</v>
      </c>
      <c r="D103" s="891">
        <f>[1]XForecast!C66</f>
        <v>485.08664516129011</v>
      </c>
      <c r="E103" s="891">
        <f>[1]XForecast!D66</f>
        <v>274.91335483870989</v>
      </c>
      <c r="F103" s="891">
        <f>[1]XForecast!E66</f>
        <v>-283.62625806451604</v>
      </c>
      <c r="G103" s="891">
        <f>[1]XForecast!F66</f>
        <v>-125</v>
      </c>
      <c r="H103" s="891">
        <f>[1]XForecast!G66</f>
        <v>-257.08361290322591</v>
      </c>
      <c r="I103" s="891">
        <f>[1]XForecast!H66</f>
        <v>-70</v>
      </c>
      <c r="J103" s="891">
        <f>[1]XForecast!I66</f>
        <v>20210.232</v>
      </c>
      <c r="K103" s="892">
        <f>[1]XForecast!J66</f>
        <v>1.0636964210526316</v>
      </c>
      <c r="L103" s="891">
        <f>[1]XForecast!K66</f>
        <v>-460.79651612903206</v>
      </c>
      <c r="M103" s="891">
        <f>[1]XForecast!L66</f>
        <v>123.54022580645164</v>
      </c>
      <c r="N103" s="891">
        <f>[1]XForecast!M66</f>
        <v>-205.52974193548386</v>
      </c>
      <c r="O103" s="891">
        <f>[1]XForecast!N66</f>
        <v>342.82245161290302</v>
      </c>
      <c r="P103" s="891">
        <f>[1]XForecast!O66</f>
        <v>-199.9635806451613</v>
      </c>
      <c r="Q103" s="891">
        <f>[1]XForecast!P66</f>
        <v>-141.17003225806451</v>
      </c>
      <c r="R103" s="891">
        <f>[1]XForecast!Q66</f>
        <v>-25</v>
      </c>
      <c r="S103" s="891">
        <f>[1]XForecast!R66</f>
        <v>-108.86638709677418</v>
      </c>
      <c r="T103" s="893">
        <f>[1]XForecast!S66</f>
        <v>-475</v>
      </c>
      <c r="U103" s="894">
        <f>[1]XForecast!T66</f>
        <v>2878.1717450076803</v>
      </c>
      <c r="V103" s="891">
        <f>[1]XForecast!U66</f>
        <v>-77.602999999999994</v>
      </c>
      <c r="W103" s="891">
        <f>[1]XForecast!V66</f>
        <v>-117.65735791090633</v>
      </c>
      <c r="X103" s="891">
        <f>[1]XForecast!W66</f>
        <v>-26.663161290322584</v>
      </c>
      <c r="Y103" s="891">
        <f>[1]XForecast!X66</f>
        <v>-13</v>
      </c>
      <c r="Z103" s="891">
        <f>[1]XForecast!Y66</f>
        <v>-342.82245161290302</v>
      </c>
      <c r="AA103" s="891">
        <f>[1]XForecast!Z66</f>
        <v>-76.396935483870934</v>
      </c>
      <c r="AB103" s="891">
        <f>[1]XForecast!AA66</f>
        <v>-50.176677419354839</v>
      </c>
      <c r="AC103" s="891">
        <f>[1]XForecast!AC66</f>
        <v>-58.85216129032257</v>
      </c>
      <c r="AD103" s="891">
        <f>[1]XForecast!AD66+[1]XForecast!AB66</f>
        <v>-65</v>
      </c>
      <c r="AE103" s="893">
        <f>[1]XForecast!AE66</f>
        <v>-2050</v>
      </c>
    </row>
    <row r="104" spans="1:31" s="739" customFormat="1" ht="5.0999999999999996" customHeight="1" x14ac:dyDescent="0.25">
      <c r="A104" s="728"/>
      <c r="B104" s="728"/>
      <c r="C104" s="728"/>
      <c r="D104" s="895"/>
      <c r="E104" s="896"/>
      <c r="F104" s="897"/>
      <c r="G104" s="896"/>
      <c r="H104" s="896"/>
      <c r="I104" s="896"/>
      <c r="J104" s="898"/>
      <c r="K104" s="898"/>
      <c r="L104" s="898"/>
      <c r="M104" s="898"/>
      <c r="N104" s="898"/>
      <c r="O104" s="899"/>
      <c r="P104" s="899"/>
      <c r="Q104" s="899"/>
      <c r="R104" s="899"/>
      <c r="S104" s="900"/>
      <c r="T104" s="900"/>
      <c r="U104" s="899"/>
      <c r="V104" s="899"/>
      <c r="W104" s="899"/>
      <c r="X104" s="899"/>
      <c r="Y104" s="899"/>
      <c r="Z104" s="899"/>
      <c r="AA104" s="899"/>
      <c r="AB104" s="899"/>
      <c r="AC104" s="899"/>
      <c r="AD104" s="899"/>
    </row>
    <row r="105" spans="1:31" s="739" customFormat="1" x14ac:dyDescent="0.25">
      <c r="A105" s="728"/>
      <c r="B105" s="728"/>
      <c r="C105" s="728"/>
      <c r="D105" s="895"/>
      <c r="E105" s="896"/>
      <c r="F105" s="897"/>
      <c r="G105" s="896"/>
      <c r="H105" s="896"/>
      <c r="I105" s="896"/>
      <c r="J105" s="898"/>
      <c r="K105" s="898"/>
      <c r="L105" s="898"/>
      <c r="M105" s="898"/>
      <c r="N105" s="898"/>
      <c r="O105" s="899"/>
      <c r="P105" s="899"/>
      <c r="Q105" s="899"/>
      <c r="R105" s="899"/>
      <c r="S105" s="899"/>
      <c r="T105" s="899"/>
      <c r="U105" s="899"/>
      <c r="V105" s="899"/>
      <c r="W105" s="899"/>
      <c r="X105" s="899"/>
      <c r="Y105" s="899"/>
      <c r="Z105" s="899"/>
      <c r="AA105" s="899"/>
      <c r="AB105" s="899"/>
      <c r="AC105" s="899"/>
      <c r="AD105" s="899"/>
    </row>
    <row r="106" spans="1:31" s="739" customFormat="1" x14ac:dyDescent="0.25">
      <c r="A106" s="728"/>
      <c r="B106" s="728"/>
      <c r="C106" s="728"/>
      <c r="D106" s="895"/>
      <c r="E106" s="896"/>
      <c r="F106" s="897"/>
      <c r="G106" s="896"/>
      <c r="H106" s="896"/>
      <c r="I106" s="896"/>
      <c r="J106" s="898"/>
      <c r="K106" s="898"/>
      <c r="L106" s="898"/>
      <c r="M106" s="898"/>
      <c r="N106" s="898"/>
      <c r="O106" s="899"/>
      <c r="P106" s="899"/>
      <c r="Q106" s="899"/>
      <c r="R106" s="899"/>
      <c r="S106" s="901"/>
      <c r="T106" s="899"/>
      <c r="U106" s="899"/>
      <c r="V106" s="899"/>
      <c r="W106" s="899"/>
      <c r="X106" s="899"/>
      <c r="Y106" s="899"/>
      <c r="Z106" s="899"/>
      <c r="AA106" s="899"/>
      <c r="AB106" s="899"/>
      <c r="AC106" s="899"/>
      <c r="AD106" s="899"/>
    </row>
    <row r="107" spans="1:31" s="739" customFormat="1" x14ac:dyDescent="0.25">
      <c r="A107" s="728"/>
      <c r="B107" s="728"/>
      <c r="C107" s="728"/>
      <c r="D107" s="895"/>
      <c r="E107" s="896"/>
      <c r="F107" s="897"/>
      <c r="G107" s="896"/>
      <c r="H107" s="896"/>
      <c r="I107" s="896"/>
      <c r="J107" s="898"/>
      <c r="K107" s="898"/>
      <c r="L107" s="898"/>
      <c r="M107" s="898"/>
      <c r="N107" s="898"/>
      <c r="O107" s="899"/>
      <c r="P107" s="899"/>
      <c r="Q107" s="899"/>
      <c r="R107" s="899"/>
      <c r="S107" s="901"/>
      <c r="T107" s="899"/>
      <c r="U107" s="899"/>
      <c r="V107" s="899"/>
      <c r="W107" s="899"/>
      <c r="X107" s="899"/>
      <c r="Y107" s="899"/>
      <c r="Z107" s="899"/>
      <c r="AA107" s="899"/>
      <c r="AB107" s="899"/>
      <c r="AC107" s="899"/>
      <c r="AD107" s="899"/>
    </row>
    <row r="108" spans="1:31" s="739" customFormat="1" x14ac:dyDescent="0.25">
      <c r="A108" s="728"/>
      <c r="B108" s="728"/>
      <c r="C108" s="728"/>
      <c r="D108" s="895"/>
      <c r="E108" s="896"/>
      <c r="F108" s="897"/>
      <c r="G108" s="896"/>
      <c r="H108" s="896"/>
      <c r="I108" s="896"/>
      <c r="J108" s="898"/>
      <c r="K108" s="898"/>
      <c r="L108" s="898"/>
      <c r="M108" s="898"/>
      <c r="N108" s="898"/>
      <c r="O108" s="899"/>
      <c r="P108" s="899"/>
      <c r="Q108" s="899"/>
      <c r="R108" s="899"/>
      <c r="S108" s="901"/>
      <c r="T108" s="899"/>
      <c r="U108" s="899"/>
      <c r="V108" s="899"/>
      <c r="W108" s="899"/>
      <c r="X108" s="899"/>
      <c r="Y108" s="899"/>
      <c r="Z108" s="899"/>
      <c r="AA108" s="899"/>
      <c r="AB108" s="899"/>
      <c r="AC108" s="899"/>
      <c r="AD108" s="899"/>
    </row>
    <row r="109" spans="1:31" s="739" customFormat="1" x14ac:dyDescent="0.25">
      <c r="A109" s="728"/>
      <c r="B109" s="728"/>
      <c r="C109" s="728"/>
      <c r="D109" s="895"/>
      <c r="E109" s="896"/>
      <c r="F109" s="897"/>
      <c r="G109" s="896"/>
      <c r="H109" s="896"/>
      <c r="I109" s="896"/>
      <c r="J109" s="898"/>
      <c r="K109" s="898"/>
      <c r="L109" s="898"/>
      <c r="M109" s="898"/>
      <c r="N109" s="898"/>
      <c r="O109" s="899"/>
      <c r="P109" s="899"/>
      <c r="Q109" s="899"/>
      <c r="R109" s="899"/>
      <c r="S109" s="899"/>
      <c r="T109" s="899"/>
      <c r="U109" s="899"/>
      <c r="V109" s="899"/>
      <c r="W109" s="899"/>
      <c r="X109" s="899"/>
      <c r="Y109" s="899"/>
      <c r="Z109" s="899"/>
      <c r="AA109" s="899"/>
      <c r="AB109" s="899"/>
      <c r="AC109" s="899"/>
      <c r="AD109" s="899"/>
    </row>
    <row r="110" spans="1:31" s="739" customFormat="1" x14ac:dyDescent="0.25">
      <c r="A110" s="728"/>
      <c r="B110" s="728"/>
      <c r="C110" s="728"/>
      <c r="D110" s="895"/>
      <c r="E110" s="896"/>
      <c r="F110" s="897"/>
      <c r="G110" s="896"/>
      <c r="H110" s="896"/>
      <c r="I110" s="896"/>
      <c r="J110" s="898"/>
      <c r="K110" s="898"/>
      <c r="L110" s="898"/>
      <c r="M110" s="898"/>
      <c r="N110" s="898"/>
      <c r="O110" s="899"/>
      <c r="P110" s="899"/>
      <c r="Q110" s="899"/>
      <c r="R110" s="902"/>
      <c r="S110" s="899"/>
      <c r="T110" s="899"/>
      <c r="U110" s="899"/>
      <c r="V110" s="899"/>
      <c r="W110" s="899"/>
      <c r="X110" s="899"/>
      <c r="Y110" s="899"/>
      <c r="Z110" s="899"/>
      <c r="AA110" s="899"/>
      <c r="AB110" s="899"/>
      <c r="AC110" s="899"/>
      <c r="AD110" s="899"/>
    </row>
    <row r="111" spans="1:31" s="739" customFormat="1" x14ac:dyDescent="0.25">
      <c r="A111" s="809"/>
      <c r="B111" s="728"/>
      <c r="C111" s="728"/>
      <c r="D111" s="895"/>
      <c r="E111" s="896"/>
      <c r="F111" s="897"/>
      <c r="G111" s="896"/>
      <c r="H111" s="896"/>
      <c r="I111" s="896"/>
      <c r="J111" s="896"/>
      <c r="K111" s="896"/>
      <c r="L111" s="896"/>
      <c r="M111" s="896"/>
      <c r="N111" s="896"/>
      <c r="O111" s="899"/>
      <c r="P111" s="902"/>
      <c r="Q111" s="899"/>
      <c r="R111" s="899"/>
      <c r="S111" s="899"/>
      <c r="T111" s="899"/>
      <c r="U111" s="899"/>
      <c r="V111" s="899"/>
      <c r="W111" s="899"/>
      <c r="X111" s="899"/>
      <c r="Y111" s="899"/>
      <c r="Z111" s="899"/>
      <c r="AA111" s="899"/>
      <c r="AB111" s="899"/>
      <c r="AC111" s="899"/>
      <c r="AD111" s="899"/>
    </row>
    <row r="112" spans="1:31" s="739" customFormat="1" x14ac:dyDescent="0.25">
      <c r="A112" s="728"/>
      <c r="B112" s="728"/>
      <c r="C112" s="728"/>
      <c r="D112" s="895"/>
      <c r="E112" s="903"/>
      <c r="F112" s="728"/>
      <c r="G112" s="903"/>
      <c r="H112" s="904"/>
      <c r="I112" s="728"/>
      <c r="J112" s="728"/>
      <c r="K112" s="728"/>
      <c r="L112" s="728"/>
      <c r="M112" s="728"/>
      <c r="N112" s="728"/>
      <c r="O112" s="899"/>
      <c r="P112" s="899"/>
      <c r="Q112" s="899"/>
      <c r="R112" s="899"/>
      <c r="S112" s="899"/>
      <c r="T112" s="899"/>
      <c r="U112" s="899"/>
      <c r="V112" s="899"/>
      <c r="W112" s="899"/>
      <c r="X112" s="899"/>
      <c r="Y112" s="899"/>
      <c r="Z112" s="899"/>
      <c r="AA112" s="899"/>
      <c r="AB112" s="899"/>
      <c r="AC112" s="899"/>
      <c r="AD112" s="899"/>
    </row>
    <row r="113" spans="1:30" s="739" customFormat="1" x14ac:dyDescent="0.25">
      <c r="A113" s="728"/>
      <c r="B113" s="728"/>
      <c r="C113" s="728"/>
      <c r="D113" s="895"/>
      <c r="E113" s="896"/>
      <c r="F113" s="896"/>
      <c r="G113" s="896"/>
      <c r="H113" s="896"/>
      <c r="I113" s="896"/>
      <c r="J113" s="896"/>
      <c r="K113" s="896"/>
      <c r="L113" s="896"/>
      <c r="M113" s="896"/>
      <c r="N113" s="896"/>
      <c r="O113" s="899"/>
      <c r="P113" s="899"/>
      <c r="Q113" s="899"/>
      <c r="R113" s="899"/>
      <c r="S113" s="899"/>
      <c r="T113" s="899"/>
      <c r="U113" s="899"/>
      <c r="V113" s="899"/>
      <c r="W113" s="899"/>
      <c r="X113" s="899"/>
      <c r="Y113" s="899"/>
      <c r="Z113" s="899"/>
      <c r="AA113" s="899"/>
      <c r="AB113" s="899"/>
      <c r="AC113" s="899"/>
      <c r="AD113" s="899"/>
    </row>
    <row r="114" spans="1:30" s="739" customFormat="1" x14ac:dyDescent="0.25">
      <c r="A114" s="728"/>
      <c r="B114" s="728"/>
      <c r="C114" s="728"/>
      <c r="D114" s="895"/>
      <c r="E114" s="896"/>
      <c r="F114" s="896"/>
      <c r="G114" s="896"/>
      <c r="H114" s="896"/>
      <c r="I114" s="896"/>
      <c r="J114" s="896"/>
      <c r="K114" s="896"/>
      <c r="L114" s="896"/>
      <c r="M114" s="896"/>
      <c r="N114" s="896"/>
      <c r="O114" s="899"/>
      <c r="P114" s="899"/>
      <c r="Q114" s="899"/>
      <c r="R114" s="899"/>
      <c r="S114" s="899"/>
      <c r="T114" s="899"/>
      <c r="U114" s="899"/>
      <c r="V114" s="899"/>
      <c r="W114" s="899"/>
      <c r="X114" s="899"/>
      <c r="Y114" s="899"/>
      <c r="Z114" s="899"/>
      <c r="AA114" s="899"/>
      <c r="AB114" s="899"/>
      <c r="AC114" s="899"/>
      <c r="AD114" s="899"/>
    </row>
    <row r="115" spans="1:30" x14ac:dyDescent="0.25">
      <c r="A115" s="728"/>
      <c r="B115" s="728"/>
      <c r="C115" s="728"/>
      <c r="D115" s="895"/>
      <c r="E115" s="896"/>
      <c r="F115" s="897"/>
      <c r="G115" s="896"/>
      <c r="H115" s="896"/>
      <c r="I115" s="897"/>
      <c r="J115" s="728"/>
      <c r="K115" s="728"/>
      <c r="L115" s="728"/>
      <c r="M115" s="728"/>
      <c r="N115" s="728"/>
      <c r="O115" s="899"/>
      <c r="P115" s="899"/>
      <c r="Q115" s="899"/>
      <c r="R115" s="899"/>
      <c r="S115" s="899"/>
      <c r="T115" s="899"/>
      <c r="U115" s="905"/>
      <c r="V115" s="905"/>
      <c r="W115" s="905"/>
      <c r="X115" s="905"/>
      <c r="Y115" s="905"/>
      <c r="Z115" s="905"/>
      <c r="AA115" s="905"/>
      <c r="AB115" s="905"/>
      <c r="AC115" s="905"/>
      <c r="AD115" s="905"/>
    </row>
    <row r="116" spans="1:30" x14ac:dyDescent="0.25">
      <c r="A116" s="728"/>
      <c r="B116" s="482"/>
      <c r="C116" s="482"/>
      <c r="D116" s="906"/>
      <c r="E116" s="896"/>
      <c r="F116" s="896"/>
      <c r="G116" s="896"/>
      <c r="H116" s="896"/>
      <c r="I116" s="896"/>
      <c r="J116" s="896"/>
      <c r="K116" s="896"/>
      <c r="L116" s="896"/>
      <c r="M116" s="896"/>
      <c r="N116" s="896"/>
      <c r="O116" s="899"/>
      <c r="P116" s="899"/>
      <c r="Q116" s="899"/>
      <c r="R116" s="899"/>
      <c r="S116" s="899"/>
      <c r="T116" s="899"/>
      <c r="U116" s="905"/>
      <c r="V116" s="905"/>
      <c r="W116" s="905"/>
      <c r="X116" s="905"/>
      <c r="Y116" s="905"/>
      <c r="Z116" s="905"/>
      <c r="AA116" s="905"/>
      <c r="AB116" s="905"/>
      <c r="AC116" s="905"/>
      <c r="AD116" s="905"/>
    </row>
    <row r="117" spans="1:30" x14ac:dyDescent="0.25">
      <c r="A117" s="728"/>
      <c r="B117" s="482"/>
      <c r="C117" s="482"/>
      <c r="D117" s="906"/>
      <c r="E117" s="907"/>
      <c r="F117" s="908"/>
      <c r="G117" s="909"/>
      <c r="H117" s="909"/>
      <c r="I117" s="909"/>
      <c r="J117" s="909"/>
      <c r="K117" s="909"/>
      <c r="L117" s="909"/>
      <c r="M117" s="909"/>
      <c r="N117" s="909"/>
      <c r="O117" s="902"/>
      <c r="P117" s="899"/>
      <c r="Q117" s="905"/>
      <c r="R117" s="905"/>
      <c r="S117" s="905"/>
      <c r="T117" s="905"/>
      <c r="U117" s="905"/>
      <c r="V117" s="905"/>
      <c r="W117" s="905"/>
      <c r="X117" s="905"/>
      <c r="Y117" s="905"/>
      <c r="Z117" s="905"/>
      <c r="AA117" s="905"/>
      <c r="AB117" s="905"/>
      <c r="AC117" s="905"/>
      <c r="AD117" s="905"/>
    </row>
    <row r="118" spans="1:30" x14ac:dyDescent="0.25">
      <c r="A118" s="728"/>
      <c r="B118" s="728"/>
      <c r="C118" s="728"/>
      <c r="D118" s="728"/>
      <c r="E118" s="728"/>
      <c r="F118" s="728"/>
      <c r="G118" s="728"/>
      <c r="H118" s="728"/>
      <c r="I118" s="728"/>
      <c r="J118" s="728"/>
      <c r="K118" s="728"/>
      <c r="L118" s="895"/>
      <c r="M118" s="728"/>
      <c r="N118" s="902"/>
      <c r="O118" s="899"/>
      <c r="P118" s="905"/>
      <c r="Q118" s="905"/>
      <c r="R118" s="905"/>
      <c r="S118" s="905"/>
      <c r="T118" s="905"/>
      <c r="U118" s="905"/>
      <c r="V118" s="905"/>
      <c r="W118" s="905"/>
      <c r="X118" s="905"/>
      <c r="Y118" s="905"/>
      <c r="Z118" s="905"/>
      <c r="AA118" s="905"/>
      <c r="AB118" s="905"/>
      <c r="AC118" s="905"/>
      <c r="AD118" s="905"/>
    </row>
    <row r="119" spans="1:30" x14ac:dyDescent="0.25">
      <c r="A119" s="728"/>
      <c r="B119" s="728"/>
      <c r="C119" s="728"/>
      <c r="D119" s="728"/>
      <c r="E119" s="908"/>
      <c r="F119" s="908"/>
      <c r="G119" s="902"/>
      <c r="H119" s="902"/>
      <c r="I119" s="902"/>
      <c r="J119" s="902"/>
      <c r="K119" s="902"/>
      <c r="L119" s="902"/>
      <c r="M119" s="902"/>
      <c r="N119" s="908"/>
      <c r="O119" s="899"/>
      <c r="P119" s="905"/>
      <c r="Q119" s="905"/>
      <c r="R119" s="905"/>
      <c r="S119" s="905"/>
      <c r="T119" s="899"/>
      <c r="U119" s="905"/>
      <c r="V119" s="905"/>
      <c r="W119" s="905"/>
      <c r="X119" s="905"/>
      <c r="Y119" s="905"/>
      <c r="Z119" s="905"/>
      <c r="AA119" s="905"/>
      <c r="AB119" s="905"/>
      <c r="AC119" s="905"/>
      <c r="AD119" s="905"/>
    </row>
    <row r="120" spans="1:30" x14ac:dyDescent="0.25">
      <c r="A120" s="910"/>
      <c r="B120" s="728"/>
      <c r="C120" s="728"/>
      <c r="D120" s="728"/>
      <c r="E120" s="728"/>
      <c r="F120" s="728"/>
      <c r="G120" s="911"/>
      <c r="H120" s="912"/>
      <c r="I120" s="728"/>
      <c r="J120" s="728"/>
      <c r="K120" s="728"/>
      <c r="L120" s="728"/>
      <c r="M120" s="728"/>
      <c r="N120" s="728"/>
      <c r="O120" s="899"/>
      <c r="P120" s="905"/>
      <c r="Q120" s="905"/>
      <c r="R120" s="905"/>
      <c r="S120" s="905"/>
      <c r="T120" s="899"/>
      <c r="U120" s="905"/>
      <c r="V120" s="905"/>
      <c r="W120" s="905"/>
      <c r="X120" s="905"/>
      <c r="Y120" s="905"/>
      <c r="Z120" s="905"/>
      <c r="AA120" s="905"/>
      <c r="AB120" s="905"/>
      <c r="AC120" s="905"/>
      <c r="AD120" s="905"/>
    </row>
    <row r="121" spans="1:30" x14ac:dyDescent="0.25">
      <c r="A121" s="910"/>
      <c r="B121" s="728"/>
      <c r="C121" s="728"/>
      <c r="D121" s="728"/>
      <c r="E121" s="728"/>
      <c r="F121" s="728"/>
      <c r="G121" s="911"/>
      <c r="H121" s="911"/>
      <c r="I121" s="728"/>
      <c r="J121" s="728"/>
      <c r="K121" s="728"/>
      <c r="L121" s="728"/>
      <c r="M121" s="728"/>
      <c r="N121" s="728"/>
      <c r="O121" s="905"/>
      <c r="P121" s="905"/>
      <c r="Q121" s="905"/>
      <c r="R121" s="905"/>
      <c r="S121" s="905"/>
      <c r="T121" s="905"/>
      <c r="U121" s="905"/>
      <c r="V121" s="905"/>
      <c r="W121" s="905"/>
      <c r="X121" s="905"/>
      <c r="Y121" s="905"/>
      <c r="Z121" s="905"/>
      <c r="AA121" s="905"/>
      <c r="AB121" s="905"/>
      <c r="AC121" s="905"/>
      <c r="AD121" s="905"/>
    </row>
    <row r="122" spans="1:30" x14ac:dyDescent="0.25">
      <c r="A122" s="905"/>
      <c r="B122" s="905"/>
      <c r="C122" s="905"/>
      <c r="D122" s="905"/>
      <c r="E122" s="905"/>
      <c r="F122" s="905"/>
      <c r="G122" s="905"/>
      <c r="H122" s="905"/>
      <c r="I122" s="905"/>
      <c r="J122" s="905"/>
      <c r="K122" s="905"/>
      <c r="L122" s="905"/>
      <c r="M122" s="905"/>
      <c r="N122" s="905"/>
      <c r="O122" s="905"/>
      <c r="P122" s="905"/>
      <c r="Q122" s="905"/>
      <c r="R122" s="905"/>
      <c r="S122" s="905"/>
      <c r="T122" s="905"/>
      <c r="U122" s="905"/>
      <c r="V122" s="905"/>
      <c r="W122" s="905"/>
      <c r="X122" s="905"/>
      <c r="Y122" s="905"/>
      <c r="Z122" s="905"/>
      <c r="AA122" s="905"/>
      <c r="AB122" s="905"/>
      <c r="AC122" s="905"/>
      <c r="AD122" s="905"/>
    </row>
    <row r="123" spans="1:30" x14ac:dyDescent="0.25">
      <c r="A123" s="905"/>
      <c r="B123" s="905"/>
      <c r="C123" s="905"/>
      <c r="D123" s="905"/>
      <c r="E123" s="905"/>
      <c r="F123" s="905"/>
      <c r="G123" s="905"/>
      <c r="H123" s="905"/>
      <c r="I123" s="905"/>
      <c r="J123" s="905"/>
      <c r="K123" s="905"/>
      <c r="L123" s="905"/>
      <c r="M123" s="905"/>
      <c r="N123" s="905"/>
      <c r="O123" s="905"/>
      <c r="P123" s="905"/>
      <c r="Q123" s="905"/>
      <c r="R123" s="905"/>
      <c r="S123" s="905"/>
      <c r="T123" s="905"/>
      <c r="U123" s="905"/>
      <c r="V123" s="905"/>
      <c r="W123" s="905"/>
      <c r="X123" s="905"/>
      <c r="Y123" s="905"/>
      <c r="Z123" s="905"/>
      <c r="AA123" s="905"/>
      <c r="AB123" s="905"/>
      <c r="AC123" s="905"/>
      <c r="AD123" s="905"/>
    </row>
    <row r="124" spans="1:30" x14ac:dyDescent="0.25">
      <c r="A124" s="905"/>
      <c r="B124" s="905"/>
      <c r="C124" s="905"/>
      <c r="D124" s="905"/>
      <c r="E124" s="905"/>
      <c r="F124" s="905"/>
      <c r="G124" s="905"/>
      <c r="H124" s="905"/>
      <c r="I124" s="905"/>
      <c r="J124" s="905"/>
      <c r="K124" s="905"/>
      <c r="L124" s="905"/>
      <c r="M124" s="905"/>
      <c r="N124" s="905"/>
      <c r="O124" s="905"/>
      <c r="P124" s="905"/>
      <c r="Q124" s="905"/>
      <c r="R124" s="905"/>
      <c r="S124" s="905"/>
      <c r="T124" s="905"/>
      <c r="U124" s="905"/>
      <c r="V124" s="905"/>
      <c r="W124" s="905"/>
      <c r="X124" s="905"/>
      <c r="Y124" s="905"/>
      <c r="Z124" s="905"/>
      <c r="AA124" s="905"/>
      <c r="AB124" s="905"/>
      <c r="AC124" s="905"/>
      <c r="AD124" s="905"/>
    </row>
    <row r="125" spans="1:30" x14ac:dyDescent="0.25">
      <c r="A125" s="905"/>
      <c r="B125" s="905"/>
      <c r="C125" s="905"/>
      <c r="D125" s="905"/>
      <c r="E125" s="905"/>
      <c r="F125" s="905"/>
      <c r="G125" s="905"/>
      <c r="H125" s="905"/>
      <c r="I125" s="905"/>
      <c r="J125" s="905"/>
      <c r="K125" s="905"/>
      <c r="L125" s="905"/>
      <c r="M125" s="905"/>
      <c r="N125" s="905"/>
      <c r="O125" s="905"/>
      <c r="P125" s="905"/>
      <c r="Q125" s="905"/>
      <c r="R125" s="905"/>
      <c r="S125" s="905"/>
      <c r="T125" s="905"/>
      <c r="U125" s="905"/>
      <c r="V125" s="905"/>
      <c r="W125" s="905"/>
      <c r="X125" s="905"/>
      <c r="Y125" s="905"/>
      <c r="Z125" s="905"/>
      <c r="AA125" s="905"/>
      <c r="AB125" s="905"/>
      <c r="AC125" s="905"/>
      <c r="AD125" s="905"/>
    </row>
    <row r="126" spans="1:30" x14ac:dyDescent="0.25">
      <c r="A126" s="905"/>
      <c r="B126" s="905"/>
      <c r="C126" s="905"/>
      <c r="D126" s="905"/>
      <c r="E126" s="905"/>
      <c r="F126" s="905"/>
      <c r="G126" s="905"/>
      <c r="H126" s="905"/>
      <c r="I126" s="905"/>
      <c r="J126" s="905"/>
      <c r="K126" s="905"/>
      <c r="L126" s="905"/>
      <c r="M126" s="905"/>
      <c r="N126" s="905"/>
      <c r="O126" s="905"/>
      <c r="P126" s="905"/>
      <c r="Q126" s="905"/>
      <c r="R126" s="905"/>
      <c r="S126" s="905"/>
      <c r="T126" s="905"/>
      <c r="U126" s="905"/>
      <c r="V126" s="905"/>
      <c r="W126" s="905"/>
      <c r="X126" s="905"/>
      <c r="Y126" s="905"/>
      <c r="Z126" s="905"/>
      <c r="AA126" s="905"/>
      <c r="AB126" s="905"/>
      <c r="AC126" s="905"/>
      <c r="AD126" s="905"/>
    </row>
    <row r="127" spans="1:30" x14ac:dyDescent="0.25">
      <c r="A127" s="905"/>
      <c r="B127" s="905"/>
      <c r="C127" s="905"/>
      <c r="D127" s="905"/>
      <c r="E127" s="905"/>
      <c r="F127" s="905"/>
      <c r="G127" s="905"/>
      <c r="H127" s="905"/>
      <c r="I127" s="905"/>
      <c r="J127" s="905"/>
      <c r="K127" s="905"/>
      <c r="L127" s="905"/>
      <c r="M127" s="905"/>
      <c r="N127" s="905"/>
      <c r="O127" s="905"/>
      <c r="P127" s="905"/>
      <c r="Q127" s="905"/>
      <c r="R127" s="905"/>
      <c r="S127" s="905"/>
      <c r="T127" s="905"/>
      <c r="U127" s="905"/>
      <c r="V127" s="905"/>
      <c r="W127" s="905"/>
      <c r="X127" s="905"/>
      <c r="Y127" s="905"/>
      <c r="Z127" s="905"/>
      <c r="AA127" s="905"/>
      <c r="AB127" s="905"/>
      <c r="AC127" s="905"/>
      <c r="AD127" s="905"/>
    </row>
    <row r="128" spans="1:30" x14ac:dyDescent="0.25">
      <c r="A128" s="905"/>
      <c r="B128" s="905"/>
      <c r="C128" s="905"/>
      <c r="D128" s="905"/>
      <c r="E128" s="905"/>
      <c r="F128" s="905"/>
      <c r="G128" s="905"/>
      <c r="H128" s="905"/>
      <c r="I128" s="905"/>
      <c r="J128" s="905"/>
      <c r="K128" s="905"/>
      <c r="L128" s="905"/>
      <c r="M128" s="905"/>
      <c r="N128" s="905"/>
      <c r="O128" s="905"/>
      <c r="P128" s="905"/>
      <c r="Q128" s="905"/>
      <c r="R128" s="905"/>
      <c r="S128" s="905"/>
      <c r="T128" s="905"/>
      <c r="U128" s="905"/>
      <c r="V128" s="905"/>
      <c r="W128" s="905"/>
      <c r="X128" s="905"/>
      <c r="Y128" s="905"/>
      <c r="Z128" s="905"/>
      <c r="AA128" s="905"/>
      <c r="AB128" s="905"/>
      <c r="AC128" s="905"/>
      <c r="AD128" s="905"/>
    </row>
    <row r="129" spans="1:30" x14ac:dyDescent="0.25">
      <c r="A129" s="905"/>
      <c r="B129" s="905"/>
      <c r="C129" s="905"/>
      <c r="D129" s="905"/>
      <c r="E129" s="905"/>
      <c r="F129" s="905"/>
      <c r="G129" s="905"/>
      <c r="H129" s="905"/>
      <c r="I129" s="905"/>
      <c r="J129" s="905"/>
      <c r="K129" s="905"/>
      <c r="L129" s="905"/>
      <c r="M129" s="905"/>
      <c r="N129" s="905"/>
      <c r="O129" s="905"/>
      <c r="P129" s="905"/>
      <c r="Q129" s="905"/>
      <c r="R129" s="905"/>
      <c r="S129" s="905"/>
      <c r="T129" s="905"/>
      <c r="U129" s="905"/>
      <c r="V129" s="905"/>
      <c r="W129" s="905"/>
      <c r="X129" s="905"/>
      <c r="Y129" s="905"/>
      <c r="Z129" s="905"/>
      <c r="AA129" s="905"/>
      <c r="AB129" s="905"/>
      <c r="AC129" s="905"/>
      <c r="AD129" s="905"/>
    </row>
  </sheetData>
  <phoneticPr fontId="38" type="noConversion"/>
  <printOptions horizontalCentered="1"/>
  <pageMargins left="0.25" right="0.25" top="0.15" bottom="0.15" header="0.5" footer="0.5"/>
  <pageSetup scale="47" orientation="landscape" horizont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4" name="Button 5">
              <controlPr defaultSize="0" print="0" autoFill="0" autoPict="0" macro="[1]!Pastetoweb">
                <anchor moveWithCells="1" sizeWithCells="1">
                  <from>
                    <xdr:col>0</xdr:col>
                    <xdr:colOff>480060</xdr:colOff>
                    <xdr:row>1</xdr:row>
                    <xdr:rowOff>83820</xdr:rowOff>
                  </from>
                  <to>
                    <xdr:col>1</xdr:col>
                    <xdr:colOff>518160</xdr:colOff>
                    <xdr:row>3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B1:BT108"/>
  <sheetViews>
    <sheetView showGridLines="0" topLeftCell="A28" zoomScale="75" zoomScaleNormal="75" workbookViewId="0">
      <selection activeCell="R32" sqref="R32"/>
    </sheetView>
  </sheetViews>
  <sheetFormatPr defaultRowHeight="13.2" x14ac:dyDescent="0.25"/>
  <cols>
    <col min="1" max="1" width="2.109375" customWidth="1"/>
    <col min="2" max="3" width="7.88671875" customWidth="1"/>
    <col min="4" max="4" width="2.6640625" customWidth="1"/>
    <col min="5" max="5" width="8.109375" customWidth="1"/>
    <col min="6" max="6" width="7.5546875" customWidth="1"/>
    <col min="7" max="8" width="7.88671875" customWidth="1"/>
    <col min="9" max="9" width="8.33203125" customWidth="1"/>
    <col min="10" max="11" width="7.109375" customWidth="1"/>
    <col min="12" max="12" width="8" customWidth="1"/>
    <col min="13" max="13" width="7.88671875" customWidth="1"/>
    <col min="14" max="14" width="7.5546875" customWidth="1"/>
    <col min="15" max="15" width="8.44140625" customWidth="1"/>
    <col min="16" max="16" width="7.5546875" customWidth="1"/>
    <col min="17" max="17" width="7.33203125" customWidth="1"/>
    <col min="18" max="18" width="7.5546875" customWidth="1"/>
    <col min="19" max="20" width="8.109375" customWidth="1"/>
    <col min="21" max="21" width="8.33203125" customWidth="1"/>
    <col min="22" max="22" width="7.44140625" customWidth="1"/>
    <col min="23" max="23" width="7.109375" customWidth="1"/>
    <col min="24" max="24" width="8.33203125" customWidth="1"/>
    <col min="25" max="25" width="7.5546875" customWidth="1"/>
    <col min="26" max="26" width="7.88671875" customWidth="1"/>
    <col min="27" max="27" width="9" customWidth="1"/>
    <col min="28" max="28" width="9.5546875" customWidth="1"/>
    <col min="29" max="29" width="7.88671875" customWidth="1"/>
    <col min="30" max="30" width="7.6640625" customWidth="1"/>
    <col min="31" max="33" width="4.33203125" hidden="1" customWidth="1"/>
    <col min="34" max="34" width="1.5546875" customWidth="1"/>
    <col min="35" max="35" width="3.44140625" customWidth="1"/>
    <col min="36" max="36" width="6.109375" customWidth="1"/>
    <col min="37" max="40" width="4.33203125" hidden="1" customWidth="1"/>
    <col min="41" max="41" width="6.44140625" customWidth="1"/>
    <col min="42" max="42" width="5.88671875" customWidth="1"/>
    <col min="43" max="43" width="7.109375" customWidth="1"/>
    <col min="44" max="44" width="7.44140625" customWidth="1"/>
    <col min="45" max="45" width="5.6640625" customWidth="1"/>
    <col min="46" max="46" width="4.33203125" customWidth="1"/>
    <col min="47" max="48" width="4.33203125" hidden="1" customWidth="1"/>
    <col min="49" max="49" width="7.88671875" hidden="1" customWidth="1"/>
    <col min="50" max="50" width="3" customWidth="1"/>
    <col min="51" max="51" width="6.88671875" customWidth="1"/>
    <col min="52" max="52" width="8.109375" customWidth="1"/>
    <col min="53" max="53" width="7.6640625" customWidth="1"/>
    <col min="54" max="54" width="10.6640625" customWidth="1"/>
    <col min="55" max="55" width="7.33203125" customWidth="1"/>
    <col min="56" max="56" width="7.5546875" customWidth="1"/>
    <col min="57" max="57" width="6.6640625" customWidth="1"/>
    <col min="58" max="58" width="6.44140625" customWidth="1"/>
    <col min="59" max="59" width="6" customWidth="1"/>
    <col min="60" max="60" width="6.88671875" customWidth="1"/>
    <col min="61" max="61" width="4.33203125" customWidth="1"/>
    <col min="62" max="62" width="0.44140625" customWidth="1"/>
    <col min="63" max="63" width="1" customWidth="1"/>
    <col min="64" max="64" width="5.5546875" customWidth="1"/>
    <col min="65" max="65" width="6.6640625" customWidth="1"/>
    <col min="66" max="66" width="6" customWidth="1"/>
    <col min="67" max="67" width="6.44140625" customWidth="1"/>
    <col min="68" max="68" width="5.6640625" customWidth="1"/>
    <col min="69" max="69" width="6.88671875" customWidth="1"/>
    <col min="70" max="70" width="5.88671875" customWidth="1"/>
    <col min="71" max="71" width="7.33203125" customWidth="1"/>
    <col min="72" max="72" width="6" customWidth="1"/>
  </cols>
  <sheetData>
    <row r="1" spans="4:72" x14ac:dyDescent="0.25"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64"/>
      <c r="W1" s="564"/>
      <c r="X1" s="564"/>
      <c r="Y1" s="564"/>
      <c r="Z1" s="564"/>
      <c r="AA1" s="564"/>
      <c r="AB1" s="564"/>
      <c r="AC1" s="564"/>
      <c r="AD1" s="564"/>
      <c r="AE1" s="564"/>
      <c r="AF1" s="564"/>
      <c r="AG1" s="564"/>
      <c r="AH1" s="564"/>
      <c r="AI1" s="564"/>
      <c r="AJ1" s="564"/>
      <c r="AK1" s="564"/>
      <c r="AL1" s="565" t="s">
        <v>307</v>
      </c>
      <c r="AM1" s="566" t="s">
        <v>308</v>
      </c>
      <c r="AN1" s="567">
        <v>99</v>
      </c>
      <c r="AO1" s="565" t="s">
        <v>307</v>
      </c>
      <c r="AP1" s="566" t="s">
        <v>308</v>
      </c>
      <c r="AQ1" s="566">
        <v>99</v>
      </c>
      <c r="AR1" s="566" t="s">
        <v>309</v>
      </c>
      <c r="AS1" s="566">
        <v>98</v>
      </c>
    </row>
    <row r="2" spans="4:72" x14ac:dyDescent="0.25">
      <c r="E2" s="564"/>
      <c r="F2" s="568" t="s">
        <v>310</v>
      </c>
      <c r="G2" s="569">
        <v>37012</v>
      </c>
      <c r="H2" s="569">
        <v>36982</v>
      </c>
      <c r="I2" s="569">
        <v>36951</v>
      </c>
      <c r="J2" s="569">
        <v>36923</v>
      </c>
      <c r="K2" s="569">
        <v>36892</v>
      </c>
      <c r="L2" s="569">
        <v>36861</v>
      </c>
      <c r="M2" s="569">
        <v>36831</v>
      </c>
      <c r="N2" s="569">
        <v>36800</v>
      </c>
      <c r="O2" s="569">
        <v>36770</v>
      </c>
      <c r="P2" s="569">
        <v>36739</v>
      </c>
      <c r="Q2" s="569">
        <v>36708</v>
      </c>
      <c r="R2" s="569">
        <v>36678</v>
      </c>
      <c r="S2" s="569">
        <v>36647</v>
      </c>
      <c r="T2" s="569">
        <v>36617</v>
      </c>
      <c r="U2" s="569">
        <v>36586</v>
      </c>
      <c r="V2" s="569">
        <v>36557</v>
      </c>
      <c r="W2" s="569">
        <v>36526</v>
      </c>
      <c r="X2" s="569">
        <v>36495</v>
      </c>
      <c r="Y2" s="569">
        <v>36465</v>
      </c>
      <c r="Z2" s="569">
        <v>36434</v>
      </c>
      <c r="AA2" s="569">
        <v>36404</v>
      </c>
      <c r="AB2" s="569">
        <v>36373</v>
      </c>
      <c r="AC2" s="569">
        <v>36342</v>
      </c>
      <c r="AD2" s="569">
        <v>36312</v>
      </c>
      <c r="AE2" s="569">
        <v>36039</v>
      </c>
      <c r="AF2" s="569">
        <v>35947</v>
      </c>
      <c r="AG2" s="569">
        <v>35916</v>
      </c>
      <c r="AH2" s="570">
        <v>35886</v>
      </c>
      <c r="AI2" s="571"/>
      <c r="AJ2" s="571"/>
      <c r="AK2" s="572"/>
      <c r="AL2" s="573" t="s">
        <v>218</v>
      </c>
      <c r="AM2" s="573" t="s">
        <v>219</v>
      </c>
      <c r="AN2" s="574" t="s">
        <v>218</v>
      </c>
      <c r="AO2" s="573" t="s">
        <v>218</v>
      </c>
      <c r="AP2" s="573" t="s">
        <v>219</v>
      </c>
      <c r="AQ2" s="573" t="s">
        <v>218</v>
      </c>
      <c r="AR2" s="573" t="s">
        <v>219</v>
      </c>
      <c r="AS2" s="573" t="s">
        <v>218</v>
      </c>
    </row>
    <row r="3" spans="4:72" x14ac:dyDescent="0.25">
      <c r="D3" s="575"/>
      <c r="E3" s="576" t="s">
        <v>311</v>
      </c>
      <c r="F3" s="577" t="s">
        <v>206</v>
      </c>
      <c r="G3" s="578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4"/>
      <c r="W3" s="564"/>
      <c r="X3" s="564"/>
      <c r="Y3" s="564"/>
      <c r="Z3" s="564"/>
      <c r="AA3" s="564"/>
      <c r="AB3" s="564"/>
      <c r="AC3" s="564"/>
      <c r="AD3" s="564"/>
      <c r="AE3" s="564"/>
      <c r="AF3" s="564"/>
      <c r="AG3" s="564"/>
      <c r="AH3" s="564"/>
      <c r="AI3" s="579"/>
      <c r="AJ3" s="579"/>
      <c r="AK3" s="564"/>
      <c r="AL3" s="580"/>
      <c r="AM3" s="581"/>
      <c r="AN3" s="582"/>
      <c r="AO3" s="583"/>
      <c r="AP3" s="566"/>
      <c r="AQ3" s="584"/>
      <c r="AR3" s="584"/>
      <c r="AS3" s="584"/>
      <c r="AT3" s="585"/>
      <c r="AU3" s="585"/>
      <c r="AV3" s="585"/>
      <c r="AW3" s="585"/>
      <c r="AX3" s="585"/>
      <c r="AY3" s="585"/>
      <c r="BI3" s="585">
        <f>[9]Summary!AQ$6-[9]Summary!AQ$16-[9]Summary!AQ$17</f>
        <v>3697.8495473915646</v>
      </c>
      <c r="BJ3" s="585">
        <f>[9]Summary!AR$6-[9]Summary!AR$16-[9]Summary!AR$17</f>
        <v>3679.2310229772361</v>
      </c>
      <c r="BK3" s="585">
        <f>[9]Summary!AS$6-[9]Summary!AS$16-[9]Summary!AS$17</f>
        <v>3751.9599094036121</v>
      </c>
      <c r="BP3" s="585"/>
      <c r="BQ3" s="585"/>
      <c r="BR3" s="585"/>
      <c r="BS3" s="585"/>
      <c r="BT3" s="585"/>
    </row>
    <row r="4" spans="4:72" x14ac:dyDescent="0.25">
      <c r="D4" s="575"/>
      <c r="E4" s="586" t="s">
        <v>312</v>
      </c>
      <c r="F4" s="583">
        <v>600</v>
      </c>
      <c r="G4" s="587">
        <v>348.62983576227236</v>
      </c>
      <c r="H4" s="588">
        <v>360.4121487390243</v>
      </c>
      <c r="I4" s="588">
        <v>360.4121487390243</v>
      </c>
      <c r="J4" s="588">
        <v>503.65099103744257</v>
      </c>
      <c r="K4" s="588">
        <v>523.70205941675135</v>
      </c>
      <c r="L4" s="588">
        <v>504.60409745564345</v>
      </c>
      <c r="M4" s="588">
        <v>474.89202059006874</v>
      </c>
      <c r="N4" s="588">
        <v>449.24788581777165</v>
      </c>
      <c r="O4" s="588">
        <v>455</v>
      </c>
      <c r="P4" s="588">
        <v>436.47632605915379</v>
      </c>
      <c r="Q4" s="588">
        <v>531.22203939885651</v>
      </c>
      <c r="R4" s="588">
        <v>430.54640385597224</v>
      </c>
      <c r="S4" s="588">
        <v>419.93569764956067</v>
      </c>
      <c r="T4" s="588">
        <v>454.37584987589912</v>
      </c>
      <c r="U4" s="588">
        <v>425.26245969637574</v>
      </c>
      <c r="V4" s="588">
        <v>475.18621662311477</v>
      </c>
      <c r="W4" s="588">
        <v>504.25092861605015</v>
      </c>
      <c r="X4" s="588">
        <v>496.66603845764365</v>
      </c>
      <c r="Y4" s="588">
        <v>404.65731992740979</v>
      </c>
      <c r="Z4" s="588">
        <v>412.24089842940418</v>
      </c>
      <c r="AA4" s="588">
        <v>438.74340951254413</v>
      </c>
      <c r="AB4" s="588">
        <v>427.12103708544942</v>
      </c>
      <c r="AC4" s="588">
        <v>428.62663891097463</v>
      </c>
      <c r="AD4" s="588">
        <v>429.11978131966447</v>
      </c>
      <c r="AE4" s="588">
        <v>424.58149532991814</v>
      </c>
      <c r="AF4" s="588">
        <v>401.37770240630175</v>
      </c>
      <c r="AG4" s="588">
        <v>433.33598963581983</v>
      </c>
      <c r="AH4" s="588">
        <v>427.3572099625905</v>
      </c>
      <c r="AI4" s="551"/>
      <c r="AJ4" s="551"/>
      <c r="AK4" s="589"/>
      <c r="AL4" s="589"/>
      <c r="AM4" s="589"/>
      <c r="AN4" s="589"/>
      <c r="AO4" s="590">
        <v>459.01999769507216</v>
      </c>
      <c r="AP4" s="590">
        <v>461.20459266411882</v>
      </c>
      <c r="AQ4" s="590">
        <v>425.62433398645317</v>
      </c>
      <c r="AR4" s="590">
        <v>471.67159760082967</v>
      </c>
      <c r="AS4" s="590">
        <v>421.64184595846257</v>
      </c>
      <c r="AT4" s="589"/>
      <c r="AU4" s="589"/>
      <c r="AV4" s="589"/>
      <c r="AW4" s="589"/>
      <c r="AX4" s="589"/>
      <c r="AY4" s="589"/>
      <c r="AZ4" s="589"/>
    </row>
    <row r="5" spans="4:72" ht="13.8" thickBot="1" x14ac:dyDescent="0.3">
      <c r="D5" s="575"/>
      <c r="E5" s="591" t="s">
        <v>313</v>
      </c>
      <c r="F5" s="592">
        <v>2550</v>
      </c>
      <c r="G5" s="593">
        <v>1975.9605177355515</v>
      </c>
      <c r="H5" s="594">
        <v>1833.2988959827726</v>
      </c>
      <c r="I5" s="594">
        <v>1833.2988959827726</v>
      </c>
      <c r="J5" s="594">
        <v>1991.2317450448129</v>
      </c>
      <c r="K5" s="594">
        <v>1670.1994965196161</v>
      </c>
      <c r="L5" s="594">
        <v>1771.0058258335532</v>
      </c>
      <c r="M5" s="594">
        <v>2046.9655869682033</v>
      </c>
      <c r="N5" s="594">
        <v>2254.7621382946922</v>
      </c>
      <c r="O5" s="594">
        <v>2272</v>
      </c>
      <c r="P5" s="594">
        <v>2298.2874210784385</v>
      </c>
      <c r="Q5" s="594">
        <v>2291.0049045626356</v>
      </c>
      <c r="R5" s="594">
        <v>2274.2345745944608</v>
      </c>
      <c r="S5" s="594">
        <v>2256.6810702235771</v>
      </c>
      <c r="T5" s="594">
        <v>2209.9664220035088</v>
      </c>
      <c r="U5" s="594">
        <v>2331.2816968345605</v>
      </c>
      <c r="V5" s="594">
        <v>2404.8554180356628</v>
      </c>
      <c r="W5" s="594">
        <v>2265.142996843219</v>
      </c>
      <c r="X5" s="594">
        <v>2350.3598769378887</v>
      </c>
      <c r="Y5" s="594">
        <v>2316.0570939678396</v>
      </c>
      <c r="Z5" s="594">
        <v>2247.2815660969654</v>
      </c>
      <c r="AA5" s="594">
        <v>2313.8025216986907</v>
      </c>
      <c r="AB5" s="594">
        <v>2329.6503509246531</v>
      </c>
      <c r="AC5" s="594">
        <v>2298.5940015100077</v>
      </c>
      <c r="AD5" s="594">
        <v>2257.1324966004968</v>
      </c>
      <c r="AE5" s="594">
        <v>2121.6753554100842</v>
      </c>
      <c r="AF5" s="594">
        <v>2162.3514770863812</v>
      </c>
      <c r="AG5" s="594">
        <v>2147.5825263609358</v>
      </c>
      <c r="AH5" s="594">
        <v>2222.9439307762254</v>
      </c>
      <c r="AI5" s="551"/>
      <c r="AJ5" s="551"/>
      <c r="AO5" s="595">
        <v>2257.9717428460458</v>
      </c>
      <c r="AP5" s="595">
        <v>2333.5394165238345</v>
      </c>
      <c r="AQ5" s="595">
        <v>2295.7707567169832</v>
      </c>
      <c r="AR5" s="595">
        <v>2313.2668042244673</v>
      </c>
      <c r="AS5" s="595">
        <v>2156.6519171764776</v>
      </c>
    </row>
    <row r="6" spans="4:72" ht="13.8" thickTop="1" x14ac:dyDescent="0.25">
      <c r="D6" s="575"/>
      <c r="E6" s="564"/>
      <c r="F6" s="581"/>
      <c r="G6" s="596">
        <f>SUM(G4:G5)</f>
        <v>2324.5903534978238</v>
      </c>
      <c r="H6" s="596">
        <v>2494.8827360822556</v>
      </c>
      <c r="I6" s="596">
        <v>2193.711044721797</v>
      </c>
      <c r="J6" s="596">
        <v>2494.8827360822556</v>
      </c>
      <c r="K6" s="596">
        <v>2193.9015559363675</v>
      </c>
      <c r="L6" s="596">
        <v>2275.6099232891966</v>
      </c>
      <c r="M6" s="596">
        <v>2521.8576075582719</v>
      </c>
      <c r="N6" s="596">
        <v>2704.0100241124637</v>
      </c>
      <c r="O6" s="596">
        <v>2727</v>
      </c>
      <c r="P6" s="596">
        <v>2734.7637471375924</v>
      </c>
      <c r="Q6" s="596">
        <v>2822.226943961492</v>
      </c>
      <c r="R6" s="596">
        <v>2704.7809784504329</v>
      </c>
      <c r="S6" s="596">
        <v>2676.6167678731376</v>
      </c>
      <c r="T6" s="596">
        <v>2664.3422718794081</v>
      </c>
      <c r="U6" s="596">
        <v>2756.5441565309361</v>
      </c>
      <c r="V6" s="596">
        <v>2880.0416346587776</v>
      </c>
      <c r="W6" s="596">
        <v>2769.3939254592692</v>
      </c>
      <c r="X6" s="596">
        <v>2847.0259153955321</v>
      </c>
      <c r="Y6" s="596">
        <v>2720.7144138952494</v>
      </c>
      <c r="Z6" s="596">
        <v>2659.5224645263697</v>
      </c>
      <c r="AA6" s="596">
        <v>2752.5459312112348</v>
      </c>
      <c r="AB6" s="596">
        <v>2756.7713880101028</v>
      </c>
      <c r="AC6" s="596">
        <v>2727.2206404209824</v>
      </c>
      <c r="AD6" s="596">
        <v>2686.2522779201613</v>
      </c>
      <c r="AE6" s="596">
        <v>2546.2568507400024</v>
      </c>
      <c r="AF6" s="596">
        <v>2563.7291794926832</v>
      </c>
      <c r="AG6" s="596">
        <v>2580.9185159967556</v>
      </c>
      <c r="AH6" s="596">
        <v>2650.3011407388158</v>
      </c>
      <c r="AI6" s="551"/>
      <c r="AJ6" s="551"/>
      <c r="AO6" s="590">
        <v>2716.9917405411179</v>
      </c>
      <c r="AP6" s="590">
        <v>2794.744009187953</v>
      </c>
      <c r="AQ6" s="590">
        <v>2721.3950907034364</v>
      </c>
      <c r="AR6" s="590">
        <v>2784.9384018252968</v>
      </c>
      <c r="AS6" s="590">
        <v>2578.2937631349405</v>
      </c>
    </row>
    <row r="7" spans="4:72" x14ac:dyDescent="0.25">
      <c r="D7" s="575"/>
      <c r="E7" s="597"/>
      <c r="F7" s="581"/>
      <c r="G7" s="596"/>
      <c r="H7" s="596"/>
      <c r="I7" s="596"/>
      <c r="J7" s="596"/>
      <c r="K7" s="596"/>
      <c r="L7" s="596"/>
      <c r="M7" s="596"/>
      <c r="N7" s="596"/>
      <c r="O7" s="596"/>
      <c r="P7" s="596"/>
      <c r="Q7" s="596"/>
      <c r="R7" s="596"/>
      <c r="S7" s="596"/>
      <c r="T7" s="596"/>
      <c r="U7" s="596"/>
      <c r="V7" s="596"/>
      <c r="W7" s="596"/>
      <c r="X7" s="596"/>
      <c r="Y7" s="596"/>
      <c r="Z7" s="596"/>
      <c r="AA7" s="596"/>
      <c r="AB7" s="596"/>
      <c r="AC7" s="596"/>
      <c r="AD7" s="596"/>
      <c r="AE7" s="596"/>
      <c r="AF7" s="596"/>
      <c r="AG7" s="596"/>
      <c r="AH7" s="596"/>
      <c r="AI7" s="551"/>
      <c r="AJ7" s="551"/>
      <c r="AO7" s="598"/>
      <c r="AP7" s="598"/>
      <c r="AQ7" s="598"/>
      <c r="AR7" s="598"/>
      <c r="AS7" s="598"/>
    </row>
    <row r="8" spans="4:72" x14ac:dyDescent="0.25">
      <c r="D8" s="575"/>
      <c r="E8" s="586" t="s">
        <v>314</v>
      </c>
      <c r="F8" s="583">
        <v>950</v>
      </c>
      <c r="G8" s="587">
        <v>700.93435798668509</v>
      </c>
      <c r="H8" s="588">
        <v>671.37099831667706</v>
      </c>
      <c r="I8" s="588">
        <v>671.37099831667706</v>
      </c>
      <c r="J8" s="588">
        <v>864.30483310838474</v>
      </c>
      <c r="K8" s="588">
        <v>884.81085364189198</v>
      </c>
      <c r="L8" s="588">
        <v>872.74236108427363</v>
      </c>
      <c r="M8" s="588">
        <v>840.03774668346011</v>
      </c>
      <c r="N8" s="588">
        <v>813.97911427175109</v>
      </c>
      <c r="O8" s="588">
        <v>801.65041792410386</v>
      </c>
      <c r="P8" s="588">
        <v>846.86705413425125</v>
      </c>
      <c r="Q8" s="588">
        <v>860.78475232315543</v>
      </c>
      <c r="R8" s="588">
        <v>847.86788568568909</v>
      </c>
      <c r="S8" s="588">
        <v>851.18083932312891</v>
      </c>
      <c r="T8" s="588">
        <v>832.09068207437963</v>
      </c>
      <c r="U8" s="588">
        <v>797.19498760133069</v>
      </c>
      <c r="V8" s="588">
        <v>891.0432732709337</v>
      </c>
      <c r="W8" s="588">
        <v>883.0525002556052</v>
      </c>
      <c r="X8" s="588">
        <v>878.26382308525058</v>
      </c>
      <c r="Y8" s="588">
        <v>840.36651451044611</v>
      </c>
      <c r="Z8" s="588">
        <v>830.77953524109967</v>
      </c>
      <c r="AA8" s="588">
        <v>825.21907209980634</v>
      </c>
      <c r="AB8" s="588">
        <v>880.56946434520398</v>
      </c>
      <c r="AC8" s="588">
        <v>882.23563488573109</v>
      </c>
      <c r="AD8" s="588">
        <v>902.23864894375265</v>
      </c>
      <c r="AE8" s="588">
        <v>834.35188375346183</v>
      </c>
      <c r="AF8" s="588">
        <v>847.01080868384815</v>
      </c>
      <c r="AG8" s="588">
        <v>858.79946621301622</v>
      </c>
      <c r="AH8" s="588">
        <v>807.82944740344942</v>
      </c>
      <c r="AI8" s="551"/>
      <c r="AJ8" s="551"/>
      <c r="AO8" s="590">
        <v>847.98103985158832</v>
      </c>
      <c r="AP8" s="590">
        <v>857.9842197447133</v>
      </c>
      <c r="AQ8" s="590">
        <v>869.15683915852628</v>
      </c>
      <c r="AR8" s="590">
        <v>858.11607922221845</v>
      </c>
      <c r="AS8" s="590">
        <v>832.59787819073301</v>
      </c>
    </row>
    <row r="9" spans="4:72" x14ac:dyDescent="0.25">
      <c r="E9" s="599" t="s">
        <v>315</v>
      </c>
      <c r="F9" s="581">
        <v>1150</v>
      </c>
      <c r="G9" s="600">
        <v>500.58859434949426</v>
      </c>
      <c r="H9" s="551">
        <v>656.0362672692255</v>
      </c>
      <c r="I9" s="551">
        <v>656.0362672692255</v>
      </c>
      <c r="J9" s="551">
        <v>749.59054306122141</v>
      </c>
      <c r="K9" s="551">
        <v>954.69245234376183</v>
      </c>
      <c r="L9" s="551">
        <v>908.34062439003389</v>
      </c>
      <c r="M9" s="551">
        <v>761.8165624716936</v>
      </c>
      <c r="N9" s="551">
        <v>558.68195835866959</v>
      </c>
      <c r="O9" s="551">
        <v>571.72923627855869</v>
      </c>
      <c r="P9" s="551">
        <v>721.04175828897553</v>
      </c>
      <c r="Q9" s="551">
        <v>839.07539449258104</v>
      </c>
      <c r="R9" s="551">
        <v>814.53303584517505</v>
      </c>
      <c r="S9" s="551">
        <v>736.30016153247448</v>
      </c>
      <c r="T9" s="551">
        <v>845.66177845852121</v>
      </c>
      <c r="U9" s="551">
        <v>769.7619230485119</v>
      </c>
      <c r="V9" s="551">
        <v>979.32438559234527</v>
      </c>
      <c r="W9" s="551">
        <v>949.77637022538738</v>
      </c>
      <c r="X9" s="551">
        <v>900.56152347333</v>
      </c>
      <c r="Y9" s="551">
        <v>736.67416705843084</v>
      </c>
      <c r="Z9" s="551">
        <v>791.98592302209556</v>
      </c>
      <c r="AA9" s="551">
        <v>844.72100691021762</v>
      </c>
      <c r="AB9" s="551">
        <v>910.58444352258209</v>
      </c>
      <c r="AC9" s="551">
        <v>905.50873941423845</v>
      </c>
      <c r="AD9" s="551">
        <v>881.82366623193457</v>
      </c>
      <c r="AE9" s="551">
        <v>871.62440435510325</v>
      </c>
      <c r="AF9" s="551">
        <v>901.54950042078747</v>
      </c>
      <c r="AG9" s="551">
        <v>748.89658303086867</v>
      </c>
      <c r="AH9" s="551">
        <v>818.89253351708669</v>
      </c>
      <c r="AI9" s="551"/>
      <c r="AJ9" s="551"/>
      <c r="AO9" s="590">
        <v>808.89259258218794</v>
      </c>
      <c r="AP9" s="590">
        <v>867.21967387960103</v>
      </c>
      <c r="AQ9" s="590">
        <v>861.90397002935549</v>
      </c>
      <c r="AR9" s="590">
        <v>895.02051349678584</v>
      </c>
      <c r="AS9" s="590">
        <v>852.02319334579113</v>
      </c>
    </row>
    <row r="10" spans="4:72" x14ac:dyDescent="0.25">
      <c r="E10" s="599" t="s">
        <v>316</v>
      </c>
      <c r="F10" s="581">
        <v>500</v>
      </c>
      <c r="G10" s="600">
        <v>181.25009478169881</v>
      </c>
      <c r="H10" s="551">
        <v>371.10162872871206</v>
      </c>
      <c r="I10" s="551">
        <v>371.10162872871206</v>
      </c>
      <c r="J10" s="551">
        <v>424.4769945860694</v>
      </c>
      <c r="K10" s="551">
        <v>435.42143734550581</v>
      </c>
      <c r="L10" s="551">
        <v>446.65316037650462</v>
      </c>
      <c r="M10" s="551">
        <v>366.80596843943619</v>
      </c>
      <c r="N10" s="551">
        <v>253.56058152669229</v>
      </c>
      <c r="O10" s="551">
        <v>281.17651785518706</v>
      </c>
      <c r="P10" s="551">
        <v>282.77939749169707</v>
      </c>
      <c r="Q10" s="551">
        <v>269.63020975970494</v>
      </c>
      <c r="R10" s="551">
        <v>260.35594319164096</v>
      </c>
      <c r="S10" s="551">
        <v>256.18808309089599</v>
      </c>
      <c r="T10" s="551">
        <v>302.26174408435821</v>
      </c>
      <c r="U10" s="551">
        <v>324.91628024269988</v>
      </c>
      <c r="V10" s="551">
        <v>391.33091938509284</v>
      </c>
      <c r="W10" s="551">
        <v>398.33494849501341</v>
      </c>
      <c r="X10" s="551">
        <v>335.82045606752075</v>
      </c>
      <c r="Y10" s="551">
        <v>304.03776355631049</v>
      </c>
      <c r="Z10" s="551">
        <v>250.80848789069017</v>
      </c>
      <c r="AA10" s="551">
        <v>233.78054498213049</v>
      </c>
      <c r="AB10" s="551">
        <v>253.46188626098299</v>
      </c>
      <c r="AC10" s="551">
        <v>239.07116237025744</v>
      </c>
      <c r="AD10" s="551">
        <v>239.70557013087455</v>
      </c>
      <c r="AE10" s="551">
        <v>231.61431769359518</v>
      </c>
      <c r="AF10" s="551">
        <v>215.80537026472902</v>
      </c>
      <c r="AG10" s="551">
        <v>194.91722174961959</v>
      </c>
      <c r="AH10" s="551">
        <v>236.09271538764219</v>
      </c>
      <c r="AI10" s="551"/>
      <c r="AJ10" s="551"/>
      <c r="AO10" s="590">
        <v>272.10899503165007</v>
      </c>
      <c r="AP10" s="590">
        <v>350.88807354932749</v>
      </c>
      <c r="AQ10" s="590">
        <v>249.57063406867425</v>
      </c>
      <c r="AR10" s="590">
        <v>300.0294390063724</v>
      </c>
      <c r="AS10" s="590">
        <v>214.81873766206982</v>
      </c>
    </row>
    <row r="11" spans="4:72" ht="13.8" thickBot="1" x14ac:dyDescent="0.3">
      <c r="E11" s="601" t="s">
        <v>104</v>
      </c>
      <c r="F11" s="592"/>
      <c r="G11" s="593">
        <v>87</v>
      </c>
      <c r="H11" s="594">
        <v>115</v>
      </c>
      <c r="I11" s="594">
        <v>115</v>
      </c>
      <c r="J11" s="594">
        <v>122</v>
      </c>
      <c r="K11" s="594">
        <v>137</v>
      </c>
      <c r="L11" s="594">
        <v>135.57929669288922</v>
      </c>
      <c r="M11" s="594">
        <v>122.12636808416367</v>
      </c>
      <c r="N11" s="594">
        <v>91.31877372294197</v>
      </c>
      <c r="O11" s="594">
        <v>93.351495613081738</v>
      </c>
      <c r="P11" s="594">
        <v>87.878368541575043</v>
      </c>
      <c r="Q11" s="594">
        <v>86.521055587124692</v>
      </c>
      <c r="R11" s="594">
        <v>89.728823240978031</v>
      </c>
      <c r="S11" s="594">
        <v>93.072509589461944</v>
      </c>
      <c r="T11" s="594">
        <v>114.08705635846187</v>
      </c>
      <c r="U11" s="594">
        <v>127.85103349964361</v>
      </c>
      <c r="V11" s="594">
        <v>155.05177956888318</v>
      </c>
      <c r="W11" s="594">
        <v>155.81903373054405</v>
      </c>
      <c r="X11" s="594">
        <v>137.93152578722621</v>
      </c>
      <c r="Y11" s="594">
        <v>114.16067014452312</v>
      </c>
      <c r="Z11" s="594">
        <v>102.9348837091744</v>
      </c>
      <c r="AA11" s="594">
        <v>84.23217977687122</v>
      </c>
      <c r="AB11" s="594">
        <v>84.435420275505351</v>
      </c>
      <c r="AC11" s="594">
        <v>86.751522464887444</v>
      </c>
      <c r="AD11" s="594">
        <v>82.546740015063961</v>
      </c>
      <c r="AE11" s="594">
        <v>79.75805191406522</v>
      </c>
      <c r="AF11" s="594">
        <v>95.263411070758167</v>
      </c>
      <c r="AG11" s="594">
        <v>90.98048581047091</v>
      </c>
      <c r="AH11" s="594">
        <v>124.46471974801703</v>
      </c>
      <c r="AI11" s="551"/>
      <c r="AJ11" s="551"/>
      <c r="AO11" s="595">
        <v>95.852361194006647</v>
      </c>
      <c r="AP11" s="595">
        <v>138.16280854616403</v>
      </c>
      <c r="AQ11" s="595">
        <v>91.613944497507774</v>
      </c>
      <c r="AR11" s="595">
        <v>163.11709689521129</v>
      </c>
      <c r="AS11" s="595">
        <v>94.494785495912126</v>
      </c>
    </row>
    <row r="12" spans="4:72" ht="13.8" thickTop="1" x14ac:dyDescent="0.25">
      <c r="E12" s="602" t="s">
        <v>317</v>
      </c>
      <c r="F12" s="581"/>
      <c r="G12" s="596">
        <f>SUM(G8:G11)</f>
        <v>1469.7730471178781</v>
      </c>
      <c r="H12" s="596">
        <v>2160.3723707556755</v>
      </c>
      <c r="I12" s="596">
        <v>1813.5088943146147</v>
      </c>
      <c r="J12" s="596">
        <v>2160.3723707556755</v>
      </c>
      <c r="K12" s="596">
        <v>2411.9247433311593</v>
      </c>
      <c r="L12" s="596">
        <v>2363.3154425437015</v>
      </c>
      <c r="M12" s="596">
        <v>2090.7866456787533</v>
      </c>
      <c r="N12" s="596">
        <v>1717.5404278800549</v>
      </c>
      <c r="O12" s="596">
        <v>1747.9076676709315</v>
      </c>
      <c r="P12" s="596">
        <v>1938.566578456499</v>
      </c>
      <c r="Q12" s="596">
        <v>2056.0114121625661</v>
      </c>
      <c r="R12" s="596">
        <v>2012.4856879634833</v>
      </c>
      <c r="S12" s="596">
        <v>1936.7415935359613</v>
      </c>
      <c r="T12" s="596">
        <v>2094.1012609757208</v>
      </c>
      <c r="U12" s="596">
        <v>2019.724224392186</v>
      </c>
      <c r="V12" s="596">
        <v>2416.750357817255</v>
      </c>
      <c r="W12" s="596">
        <v>2386.9828527065501</v>
      </c>
      <c r="X12" s="596">
        <v>2252.5773284133275</v>
      </c>
      <c r="Y12" s="596">
        <v>1995.2391152697105</v>
      </c>
      <c r="Z12" s="596">
        <v>1976.5088298630599</v>
      </c>
      <c r="AA12" s="596">
        <v>1987.9528037690256</v>
      </c>
      <c r="AB12" s="596">
        <v>2129.0512144042746</v>
      </c>
      <c r="AC12" s="596">
        <v>2113.5670591351145</v>
      </c>
      <c r="AD12" s="596">
        <v>2106.3146253216255</v>
      </c>
      <c r="AE12" s="596">
        <v>2017.3486577162255</v>
      </c>
      <c r="AF12" s="596">
        <v>2059.6290904401226</v>
      </c>
      <c r="AG12" s="596">
        <v>1893.5937568039753</v>
      </c>
      <c r="AH12" s="596">
        <v>1987.2794160561953</v>
      </c>
      <c r="AI12" s="551"/>
      <c r="AJ12" s="551"/>
      <c r="AO12" s="590">
        <v>2024.8349886594328</v>
      </c>
      <c r="AP12" s="590">
        <v>2214.2547757198058</v>
      </c>
      <c r="AQ12" s="590">
        <v>2122.9368744077174</v>
      </c>
      <c r="AR12" s="590">
        <v>2216.2831286205878</v>
      </c>
      <c r="AS12" s="590">
        <v>1993.9345946945057</v>
      </c>
    </row>
    <row r="13" spans="4:72" x14ac:dyDescent="0.25">
      <c r="E13" s="603"/>
      <c r="F13" s="581"/>
      <c r="G13" s="596"/>
      <c r="H13" s="596"/>
      <c r="I13" s="596"/>
      <c r="J13" s="596"/>
      <c r="K13" s="596"/>
      <c r="L13" s="596"/>
      <c r="M13" s="596"/>
      <c r="N13" s="596"/>
      <c r="O13" s="596"/>
      <c r="P13" s="596"/>
      <c r="Q13" s="596"/>
      <c r="R13" s="596"/>
      <c r="S13" s="596"/>
      <c r="T13" s="596"/>
      <c r="U13" s="596"/>
      <c r="V13" s="596"/>
      <c r="W13" s="596"/>
      <c r="X13" s="596"/>
      <c r="Y13" s="596"/>
      <c r="Z13" s="596"/>
      <c r="AA13" s="596"/>
      <c r="AB13" s="596"/>
      <c r="AC13" s="596"/>
      <c r="AD13" s="596"/>
      <c r="AE13" s="596"/>
      <c r="AF13" s="596"/>
      <c r="AG13" s="596"/>
      <c r="AH13" s="596"/>
      <c r="AI13" s="551"/>
      <c r="AJ13" s="551"/>
      <c r="AO13" s="598"/>
      <c r="AP13" s="598"/>
      <c r="AQ13" s="598"/>
      <c r="AR13" s="598"/>
      <c r="AS13" s="598"/>
    </row>
    <row r="14" spans="4:72" x14ac:dyDescent="0.25">
      <c r="E14" s="586" t="s">
        <v>318</v>
      </c>
      <c r="F14" s="604"/>
      <c r="G14" s="587">
        <v>397.01210172730168</v>
      </c>
      <c r="H14" s="588">
        <v>599.76532051379263</v>
      </c>
      <c r="I14" s="588">
        <v>599.76532051379263</v>
      </c>
      <c r="J14" s="588">
        <v>738.66221319057945</v>
      </c>
      <c r="K14" s="588">
        <v>885.08666838537488</v>
      </c>
      <c r="L14" s="588">
        <v>781.23023342959084</v>
      </c>
      <c r="M14" s="588">
        <v>627.68741979418951</v>
      </c>
      <c r="N14" s="588">
        <v>505.24179484005987</v>
      </c>
      <c r="O14" s="588">
        <v>353.18048941899241</v>
      </c>
      <c r="P14" s="588">
        <v>320.44564459137717</v>
      </c>
      <c r="Q14" s="588">
        <v>319.24293731383767</v>
      </c>
      <c r="R14" s="588">
        <v>328.50714401257682</v>
      </c>
      <c r="S14" s="588">
        <v>364.11646212572236</v>
      </c>
      <c r="T14" s="588">
        <v>493.6074483250178</v>
      </c>
      <c r="U14" s="588">
        <v>565.62932479719166</v>
      </c>
      <c r="V14" s="588">
        <v>702.90634025505562</v>
      </c>
      <c r="W14" s="588">
        <v>794.16588680692564</v>
      </c>
      <c r="X14" s="588">
        <v>734.52052812607167</v>
      </c>
      <c r="Y14" s="588">
        <v>673.21140615600802</v>
      </c>
      <c r="Z14" s="588">
        <v>581.00846463758012</v>
      </c>
      <c r="AA14" s="588">
        <v>333.51193364775582</v>
      </c>
      <c r="AB14" s="588">
        <v>300.81035906487278</v>
      </c>
      <c r="AC14" s="588">
        <v>249.05340163392813</v>
      </c>
      <c r="AD14" s="588">
        <v>314.48667179751595</v>
      </c>
      <c r="AE14" s="588">
        <v>373.17482260089957</v>
      </c>
      <c r="AF14" s="588">
        <v>404.78659862523932</v>
      </c>
      <c r="AG14" s="588">
        <v>435.18433661248133</v>
      </c>
      <c r="AH14" s="588">
        <v>498.38674604205625</v>
      </c>
      <c r="AI14" s="551"/>
      <c r="AJ14" s="551"/>
      <c r="AO14" s="590">
        <v>376.36849794428866</v>
      </c>
      <c r="AP14" s="590">
        <v>694.0866972282505</v>
      </c>
      <c r="AQ14" s="590">
        <v>376.13362147061281</v>
      </c>
      <c r="AR14" s="590">
        <v>746.74968126851104</v>
      </c>
      <c r="AS14" s="590">
        <v>416.14052291094674</v>
      </c>
    </row>
    <row r="15" spans="4:72" x14ac:dyDescent="0.25">
      <c r="E15" s="599" t="s">
        <v>319</v>
      </c>
      <c r="F15" s="605"/>
      <c r="G15" s="600">
        <v>8.4071366827921938</v>
      </c>
      <c r="H15" s="551">
        <v>13.343367555845377</v>
      </c>
      <c r="I15" s="551">
        <v>13.343367555845377</v>
      </c>
      <c r="J15" s="551">
        <v>21.462367874311884</v>
      </c>
      <c r="K15" s="551">
        <v>25.039429186697198</v>
      </c>
      <c r="L15" s="551">
        <v>22.690860989613874</v>
      </c>
      <c r="M15" s="551">
        <v>20.617991021457751</v>
      </c>
      <c r="N15" s="551">
        <v>9.5772014670005596</v>
      </c>
      <c r="O15" s="551">
        <v>6.9461821089222866</v>
      </c>
      <c r="P15" s="551">
        <v>5.3643598064936855</v>
      </c>
      <c r="Q15" s="551">
        <v>5.6203595995350577</v>
      </c>
      <c r="R15" s="551">
        <v>6.1845058461351821</v>
      </c>
      <c r="S15" s="551">
        <v>7.1429628441064859</v>
      </c>
      <c r="T15" s="551">
        <v>12.921715371822289</v>
      </c>
      <c r="U15" s="551">
        <v>16.188867027269243</v>
      </c>
      <c r="V15" s="551">
        <v>20.586029360624892</v>
      </c>
      <c r="W15" s="551">
        <v>23.488984042920091</v>
      </c>
      <c r="X15" s="551">
        <v>18.850887474678</v>
      </c>
      <c r="Y15" s="551">
        <v>14.070027246579015</v>
      </c>
      <c r="Z15" s="551">
        <v>9.7587868953559482</v>
      </c>
      <c r="AA15" s="551">
        <v>5.6553712156827061</v>
      </c>
      <c r="AB15" s="551">
        <v>4.7447718414946696</v>
      </c>
      <c r="AC15" s="551">
        <v>4.671045220077688</v>
      </c>
      <c r="AD15" s="551">
        <v>5.7488733615403662</v>
      </c>
      <c r="AE15" s="551">
        <v>5.3528025198297264</v>
      </c>
      <c r="AF15" s="551">
        <v>6.0576450587125619</v>
      </c>
      <c r="AG15" s="551">
        <v>5.8286443027709307</v>
      </c>
      <c r="AH15" s="551">
        <v>9.9019198075109127</v>
      </c>
      <c r="AI15" s="551"/>
      <c r="AJ15" s="551"/>
      <c r="AO15" s="590">
        <v>7.9673859153997544</v>
      </c>
      <c r="AP15" s="590">
        <v>18.63695903041425</v>
      </c>
      <c r="AQ15" s="590">
        <v>7.0629120245930936</v>
      </c>
      <c r="AR15" s="590">
        <v>17.951469909527422</v>
      </c>
      <c r="AS15" s="590">
        <v>6.572182335352692</v>
      </c>
    </row>
    <row r="16" spans="4:72" x14ac:dyDescent="0.25">
      <c r="E16" s="599" t="s">
        <v>320</v>
      </c>
      <c r="F16" s="605"/>
      <c r="G16" s="600">
        <v>73.330704720886857</v>
      </c>
      <c r="H16" s="551">
        <v>204.79671221243231</v>
      </c>
      <c r="I16" s="551">
        <v>204.79671221243231</v>
      </c>
      <c r="J16" s="551">
        <v>311.57113935184486</v>
      </c>
      <c r="K16" s="551">
        <v>408.43898333358607</v>
      </c>
      <c r="L16" s="551">
        <v>342.7660895296919</v>
      </c>
      <c r="M16" s="551">
        <v>237.45603850616666</v>
      </c>
      <c r="N16" s="551">
        <v>136.37120500192989</v>
      </c>
      <c r="O16" s="551">
        <v>89.143688423489692</v>
      </c>
      <c r="P16" s="551">
        <v>78.922730167877347</v>
      </c>
      <c r="Q16" s="551">
        <v>75.564932377160702</v>
      </c>
      <c r="R16" s="551">
        <v>83.834949677236693</v>
      </c>
      <c r="S16" s="551">
        <v>99.476389206186767</v>
      </c>
      <c r="T16" s="551">
        <v>190.03212467711037</v>
      </c>
      <c r="U16" s="551">
        <v>226.18352990038497</v>
      </c>
      <c r="V16" s="551">
        <v>320.83546210849926</v>
      </c>
      <c r="W16" s="551">
        <v>354.93398057207537</v>
      </c>
      <c r="X16" s="551">
        <v>274.89478008444502</v>
      </c>
      <c r="Y16" s="551">
        <v>192.29285775668149</v>
      </c>
      <c r="Z16" s="551">
        <v>145.90666277429821</v>
      </c>
      <c r="AA16" s="551">
        <v>78.92269857397774</v>
      </c>
      <c r="AB16" s="551">
        <v>65.00339868827021</v>
      </c>
      <c r="AC16" s="551">
        <v>65.503564333484263</v>
      </c>
      <c r="AD16" s="551">
        <v>69.610854779272373</v>
      </c>
      <c r="AE16" s="551">
        <v>76.604146309778656</v>
      </c>
      <c r="AF16" s="551">
        <v>74.414898323816203</v>
      </c>
      <c r="AG16" s="551">
        <v>74.784689184823819</v>
      </c>
      <c r="AH16" s="551">
        <v>131.96370308031484</v>
      </c>
      <c r="AI16" s="551"/>
      <c r="AJ16" s="551"/>
      <c r="AO16" s="590">
        <v>112.22709898442363</v>
      </c>
      <c r="AP16" s="590">
        <v>273.82812208441726</v>
      </c>
      <c r="AQ16" s="590">
        <v>93.574271974554293</v>
      </c>
      <c r="AR16" s="590">
        <v>260.13587642269516</v>
      </c>
      <c r="AS16" s="590">
        <v>87.597928121801687</v>
      </c>
    </row>
    <row r="17" spans="2:45" x14ac:dyDescent="0.25">
      <c r="E17" s="599" t="s">
        <v>321</v>
      </c>
      <c r="F17" s="605"/>
      <c r="G17" s="600">
        <v>402.8516021898364</v>
      </c>
      <c r="H17" s="551">
        <v>554.85206472452649</v>
      </c>
      <c r="I17" s="551">
        <v>554.85206472452649</v>
      </c>
      <c r="J17" s="551">
        <v>758.25359033075017</v>
      </c>
      <c r="K17" s="551">
        <v>651.54171911254002</v>
      </c>
      <c r="L17" s="551">
        <v>775.99810020785947</v>
      </c>
      <c r="M17" s="551">
        <v>683.04420987311744</v>
      </c>
      <c r="N17" s="551">
        <v>509.97445908390245</v>
      </c>
      <c r="O17" s="551">
        <v>412.45496289612424</v>
      </c>
      <c r="P17" s="551">
        <v>397.98048634385287</v>
      </c>
      <c r="Q17" s="551">
        <v>383.32994535221752</v>
      </c>
      <c r="R17" s="551">
        <v>405.73157570151108</v>
      </c>
      <c r="S17" s="551">
        <v>470.73770980999143</v>
      </c>
      <c r="T17" s="551">
        <v>638.00458617046547</v>
      </c>
      <c r="U17" s="551">
        <v>694.41906401176789</v>
      </c>
      <c r="V17" s="551">
        <v>815.69757500043147</v>
      </c>
      <c r="W17" s="551">
        <v>807.24184767321333</v>
      </c>
      <c r="X17" s="551">
        <v>759.0467602759262</v>
      </c>
      <c r="Y17" s="551">
        <v>662.7688324916719</v>
      </c>
      <c r="Z17" s="551">
        <v>566.37751929755393</v>
      </c>
      <c r="AA17" s="551">
        <v>423.95762247059236</v>
      </c>
      <c r="AB17" s="551">
        <v>401.61023710834377</v>
      </c>
      <c r="AC17" s="551">
        <v>379.84202463457592</v>
      </c>
      <c r="AD17" s="551">
        <v>399.28247094625004</v>
      </c>
      <c r="AE17" s="551">
        <v>413.02596079804641</v>
      </c>
      <c r="AF17" s="551">
        <v>413.83941262964862</v>
      </c>
      <c r="AG17" s="551">
        <v>412.76406941471822</v>
      </c>
      <c r="AH17" s="551">
        <v>566.59867701408461</v>
      </c>
      <c r="AI17" s="551"/>
      <c r="AJ17" s="551"/>
      <c r="AO17" s="590">
        <v>474.45095425854635</v>
      </c>
      <c r="AP17" s="590">
        <v>747.83481589060216</v>
      </c>
      <c r="AQ17" s="590">
        <v>450.94057013979329</v>
      </c>
      <c r="AR17" s="590">
        <v>749.78339448106931</v>
      </c>
      <c r="AS17" s="590">
        <v>444.55097942155419</v>
      </c>
    </row>
    <row r="18" spans="2:45" x14ac:dyDescent="0.25">
      <c r="E18" s="606" t="s">
        <v>322</v>
      </c>
      <c r="F18" s="581"/>
      <c r="G18" s="600">
        <v>122.97830636478064</v>
      </c>
      <c r="H18" s="551">
        <v>129.97224791859389</v>
      </c>
      <c r="I18" s="551">
        <v>129.97224791859389</v>
      </c>
      <c r="J18" s="551">
        <v>184.44897711590667</v>
      </c>
      <c r="K18" s="551">
        <v>168.12188168210974</v>
      </c>
      <c r="L18" s="551">
        <v>220.76950754119886</v>
      </c>
      <c r="M18" s="551">
        <v>186.55251602886611</v>
      </c>
      <c r="N18" s="551">
        <v>142.93055717941402</v>
      </c>
      <c r="O18" s="551">
        <v>141.51168279219303</v>
      </c>
      <c r="P18" s="551">
        <v>112.90765608650159</v>
      </c>
      <c r="Q18" s="551">
        <v>115.76790013711012</v>
      </c>
      <c r="R18" s="551">
        <v>127.94167639758773</v>
      </c>
      <c r="S18" s="551">
        <v>134.73432506380337</v>
      </c>
      <c r="T18" s="551">
        <v>175.82602250496655</v>
      </c>
      <c r="U18" s="551">
        <v>176.34917773513081</v>
      </c>
      <c r="V18" s="551">
        <v>215.0944169526677</v>
      </c>
      <c r="W18" s="551">
        <v>234.13326844965516</v>
      </c>
      <c r="X18" s="551">
        <v>189.01384717814707</v>
      </c>
      <c r="Y18" s="551">
        <v>160.522348260819</v>
      </c>
      <c r="Z18" s="551">
        <v>136.62137365220423</v>
      </c>
      <c r="AA18" s="551">
        <v>129.54930038468734</v>
      </c>
      <c r="AB18" s="551">
        <v>136.21567129168741</v>
      </c>
      <c r="AC18" s="551">
        <v>199.05818810971712</v>
      </c>
      <c r="AD18" s="551">
        <v>189.72566385101837</v>
      </c>
      <c r="AE18" s="551">
        <v>96.992452183670437</v>
      </c>
      <c r="AF18" s="551">
        <v>114.70106204120519</v>
      </c>
      <c r="AG18" s="551">
        <v>106.98833328262138</v>
      </c>
      <c r="AH18" s="551">
        <v>122.13909237932246</v>
      </c>
      <c r="AI18" s="551"/>
      <c r="AJ18" s="551"/>
      <c r="AO18" s="590">
        <v>138.56748102586693</v>
      </c>
      <c r="AP18" s="590">
        <v>195.02261171528394</v>
      </c>
      <c r="AQ18" s="590">
        <v>160.89689207901944</v>
      </c>
      <c r="AR18" s="590">
        <v>168.45408265513896</v>
      </c>
      <c r="AS18" s="590">
        <v>107.56382951827433</v>
      </c>
    </row>
    <row r="19" spans="2:45" ht="30" customHeight="1" x14ac:dyDescent="0.25">
      <c r="E19" s="602" t="s">
        <v>317</v>
      </c>
      <c r="F19" s="607"/>
      <c r="G19" s="596">
        <f>SUM(G14:G18)</f>
        <v>1004.5798516855979</v>
      </c>
      <c r="H19" s="596">
        <v>2143.454791697955</v>
      </c>
      <c r="I19" s="596">
        <v>1502.7297129251906</v>
      </c>
      <c r="J19" s="596">
        <v>2143.454791697955</v>
      </c>
      <c r="K19" s="596">
        <v>1755.3581752237976</v>
      </c>
      <c r="L19" s="596">
        <v>1304.0952175723069</v>
      </c>
      <c r="M19" s="596">
        <v>1003.2370056397217</v>
      </c>
      <c r="N19" s="596">
        <v>915.62087699610254</v>
      </c>
      <c r="O19" s="596">
        <v>899.52607477986101</v>
      </c>
      <c r="P19" s="596">
        <v>952.19985163504748</v>
      </c>
      <c r="Q19" s="596">
        <v>1076.2078490498104</v>
      </c>
      <c r="R19" s="596">
        <v>1510.3918970493824</v>
      </c>
      <c r="S19" s="596">
        <v>1678.7699634717444</v>
      </c>
      <c r="T19" s="596">
        <v>2075.1198236772789</v>
      </c>
      <c r="U19" s="596">
        <v>2213.9639675447893</v>
      </c>
      <c r="V19" s="596">
        <v>1976.3268031392677</v>
      </c>
      <c r="W19" s="596">
        <v>1702.8654719117594</v>
      </c>
      <c r="X19" s="596">
        <v>1439.6728072569924</v>
      </c>
      <c r="Y19" s="596">
        <v>971.59692629269603</v>
      </c>
      <c r="Z19" s="596">
        <v>908.38443799466882</v>
      </c>
      <c r="AA19" s="596">
        <v>898.12822393178317</v>
      </c>
      <c r="AB19" s="596">
        <v>978.85453473559699</v>
      </c>
      <c r="AC19" s="596">
        <v>1054.251576800571</v>
      </c>
      <c r="AD19" s="596">
        <v>1369.3693668077017</v>
      </c>
      <c r="AE19" s="596">
        <v>1219.4927910729043</v>
      </c>
      <c r="AF19" s="596">
        <v>1287.6412979834208</v>
      </c>
      <c r="AG19" s="596">
        <v>1331.8104346545942</v>
      </c>
      <c r="AH19" s="596">
        <v>1723.2754068082847</v>
      </c>
      <c r="AI19" s="551"/>
      <c r="AJ19" s="551"/>
      <c r="AO19" s="598">
        <v>1467.1525643111272</v>
      </c>
      <c r="AP19" s="598">
        <v>2583.9275966616306</v>
      </c>
      <c r="AQ19" s="598">
        <v>1511.4421722321233</v>
      </c>
      <c r="AR19" s="598">
        <v>2604.5385659569156</v>
      </c>
      <c r="AS19" s="598">
        <v>1350.9109657771412</v>
      </c>
    </row>
    <row r="20" spans="2:45" ht="30" customHeight="1" x14ac:dyDescent="0.25">
      <c r="E20" s="602"/>
      <c r="F20" s="57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96"/>
      <c r="AB20" s="596"/>
      <c r="AC20" s="596"/>
      <c r="AD20" s="596"/>
      <c r="AE20" s="596"/>
      <c r="AF20" s="596"/>
      <c r="AG20" s="596"/>
      <c r="AH20" s="596"/>
      <c r="AI20" s="551"/>
      <c r="AJ20" s="551"/>
      <c r="AO20" s="608"/>
      <c r="AP20" s="608"/>
      <c r="AQ20" s="608"/>
      <c r="AR20" s="608"/>
      <c r="AS20" s="608"/>
    </row>
    <row r="21" spans="2:45" ht="12.75" customHeight="1" x14ac:dyDescent="0.25">
      <c r="E21" s="602"/>
      <c r="F21" s="576"/>
      <c r="G21" s="551"/>
      <c r="I21" s="609"/>
      <c r="J21" s="551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96"/>
      <c r="AB21" s="596"/>
      <c r="AC21" s="596"/>
      <c r="AD21" s="596"/>
      <c r="AE21" s="596"/>
      <c r="AF21" s="596"/>
      <c r="AG21" s="596"/>
      <c r="AH21" s="596"/>
      <c r="AI21" s="551"/>
      <c r="AJ21" s="551"/>
      <c r="AO21" s="608"/>
      <c r="AP21" s="608"/>
      <c r="AQ21" s="608"/>
      <c r="AR21" s="608"/>
      <c r="AS21" s="608"/>
    </row>
    <row r="22" spans="2:45" ht="12.75" customHeight="1" x14ac:dyDescent="0.25">
      <c r="E22" s="602"/>
      <c r="F22" s="576"/>
      <c r="G22" s="551"/>
      <c r="H22" s="610"/>
      <c r="I22" s="609"/>
      <c r="J22" s="551"/>
      <c r="K22" s="611"/>
      <c r="L22" s="611"/>
      <c r="M22" s="551"/>
      <c r="N22" s="596"/>
      <c r="O22" s="596"/>
      <c r="P22" s="596"/>
      <c r="Q22" s="596"/>
      <c r="R22" s="596"/>
      <c r="S22" s="596"/>
      <c r="T22" s="596"/>
      <c r="U22" s="596"/>
      <c r="V22" s="596"/>
      <c r="W22" s="596"/>
      <c r="X22" s="596"/>
      <c r="Y22" s="596"/>
      <c r="Z22" s="596"/>
      <c r="AA22" s="596"/>
      <c r="AB22" s="596"/>
      <c r="AC22" s="596"/>
      <c r="AD22" s="596"/>
      <c r="AE22" s="596"/>
      <c r="AF22" s="596"/>
      <c r="AG22" s="596"/>
      <c r="AH22" s="596"/>
      <c r="AI22" s="551"/>
      <c r="AJ22" s="551"/>
      <c r="AO22" s="608"/>
      <c r="AP22" s="608"/>
      <c r="AQ22" s="608"/>
      <c r="AR22" s="608"/>
      <c r="AS22" s="608"/>
    </row>
    <row r="23" spans="2:45" ht="12.75" customHeight="1" thickBot="1" x14ac:dyDescent="0.3">
      <c r="E23" s="602"/>
      <c r="F23" s="576"/>
      <c r="G23" s="551"/>
      <c r="H23" s="612"/>
      <c r="I23" s="612"/>
      <c r="J23" s="551"/>
      <c r="L23" s="609"/>
      <c r="M23" s="551"/>
      <c r="N23" s="596"/>
      <c r="O23" s="596"/>
      <c r="P23" s="596"/>
      <c r="Q23" s="596"/>
      <c r="R23" s="596"/>
      <c r="S23" s="596"/>
      <c r="T23" s="596"/>
      <c r="U23" s="596"/>
      <c r="V23" s="596"/>
      <c r="W23" s="596"/>
      <c r="X23" s="596"/>
      <c r="Y23" s="596"/>
      <c r="Z23" s="596"/>
      <c r="AA23" s="596"/>
      <c r="AB23" s="596"/>
      <c r="AC23" s="596"/>
      <c r="AD23" s="596"/>
      <c r="AE23" s="596"/>
      <c r="AF23" s="596"/>
      <c r="AG23" s="596"/>
      <c r="AH23" s="596"/>
      <c r="AI23" s="551"/>
      <c r="AJ23" s="551"/>
      <c r="AO23" s="608"/>
      <c r="AP23" s="608"/>
      <c r="AQ23" s="608"/>
      <c r="AR23" s="608"/>
      <c r="AS23" s="608"/>
    </row>
    <row r="24" spans="2:45" ht="12.75" customHeight="1" thickTop="1" x14ac:dyDescent="0.25">
      <c r="B24" s="613" t="s">
        <v>325</v>
      </c>
      <c r="C24" s="614"/>
      <c r="G24" s="611"/>
      <c r="H24" s="611"/>
      <c r="I24" s="611"/>
      <c r="J24" s="611"/>
      <c r="K24" s="612"/>
      <c r="L24" s="612"/>
      <c r="M24" s="611"/>
    </row>
    <row r="25" spans="2:45" ht="12.75" customHeight="1" x14ac:dyDescent="0.25">
      <c r="B25" s="615">
        <f ca="1">TODAY()-1</f>
        <v>37137</v>
      </c>
      <c r="C25" s="616">
        <f ca="1">VLOOKUP(B25,[2]Alliance!$D$5:$AK$584,[2]Alliance!$Y$1,FALSE)</f>
        <v>0</v>
      </c>
      <c r="G25" s="610" t="s">
        <v>323</v>
      </c>
      <c r="L25" s="612"/>
      <c r="M25" s="611"/>
    </row>
    <row r="26" spans="2:45" ht="12.75" customHeight="1" x14ac:dyDescent="0.25">
      <c r="B26" s="617">
        <f ca="1">TODAY()-2</f>
        <v>37136</v>
      </c>
      <c r="C26" s="618">
        <f ca="1">VLOOKUP(B26,[2]Alliance!$D$5:$AK$584,[2]Alliance!$Y$1,FALSE)</f>
        <v>-14</v>
      </c>
    </row>
    <row r="27" spans="2:45" ht="13.8" thickBot="1" x14ac:dyDescent="0.3">
      <c r="B27" s="619" t="s">
        <v>165</v>
      </c>
      <c r="C27" s="620">
        <f ca="1">SUMPRODUCT([2]Alliance!$A$5:$A$584,[2]Alliance!$Y$5:$Y$584)/SUM([2]Alliance!$A$5:$A$584)</f>
        <v>1226.7</v>
      </c>
      <c r="L27" s="611"/>
      <c r="M27" s="611"/>
      <c r="N27" s="611"/>
    </row>
    <row r="28" spans="2:45" ht="13.8" thickTop="1" x14ac:dyDescent="0.25">
      <c r="E28" s="613" t="s">
        <v>326</v>
      </c>
      <c r="F28" s="614"/>
      <c r="L28" s="611"/>
      <c r="N28" s="609"/>
    </row>
    <row r="29" spans="2:45" x14ac:dyDescent="0.25">
      <c r="E29" s="615">
        <f ca="1">TODAY()-1</f>
        <v>37137</v>
      </c>
      <c r="F29" s="616">
        <f ca="1">VLOOKUP(B25,[2]Alliance!$D$5:$AK$584,[2]Alliance!$Z$1,FALSE)</f>
        <v>0</v>
      </c>
      <c r="J29" s="610" t="s">
        <v>324</v>
      </c>
      <c r="L29" s="611"/>
      <c r="M29" s="612"/>
      <c r="N29" s="612"/>
    </row>
    <row r="30" spans="2:45" x14ac:dyDescent="0.25">
      <c r="E30" s="617">
        <f ca="1">TODAY()-2</f>
        <v>37136</v>
      </c>
      <c r="F30" s="621">
        <f ca="1">VLOOKUP(B25,[2]Alliance!$D$5:$AK$584,[2]Alliance!$Z$1,FALSE)</f>
        <v>0</v>
      </c>
      <c r="L30" s="611"/>
      <c r="N30" s="612"/>
    </row>
    <row r="31" spans="2:45" ht="13.8" thickBot="1" x14ac:dyDescent="0.3">
      <c r="E31" s="619" t="s">
        <v>165</v>
      </c>
      <c r="F31" s="620">
        <f ca="1">SUMPRODUCT([2]Alliance!$A$5:$A$584,[2]Alliance!$Z$5:$Z$584)/SUM([2]Alliance!$A$5:$A$584)</f>
        <v>222.10000000000002</v>
      </c>
      <c r="N31" s="611"/>
      <c r="O31" s="611"/>
      <c r="P31" s="611"/>
      <c r="Q31" s="611"/>
    </row>
    <row r="32" spans="2:45" ht="13.8" thickTop="1" x14ac:dyDescent="0.25">
      <c r="N32" s="611"/>
      <c r="P32" s="609"/>
      <c r="Q32" s="611"/>
    </row>
    <row r="33" spans="3:71" x14ac:dyDescent="0.25">
      <c r="M33" s="610" t="s">
        <v>327</v>
      </c>
      <c r="N33" s="611"/>
      <c r="O33" s="612"/>
      <c r="P33" s="612"/>
      <c r="Q33" s="611"/>
    </row>
    <row r="34" spans="3:71" x14ac:dyDescent="0.25">
      <c r="D34" s="622"/>
      <c r="E34" s="622"/>
      <c r="N34" s="611"/>
      <c r="O34" s="612"/>
      <c r="P34" s="612"/>
      <c r="Q34" s="611"/>
      <c r="V34" s="622" t="s">
        <v>298</v>
      </c>
    </row>
    <row r="35" spans="3:71" x14ac:dyDescent="0.25">
      <c r="D35" s="623"/>
      <c r="E35" s="624"/>
      <c r="N35" s="611"/>
      <c r="O35" s="611"/>
      <c r="P35" s="611"/>
      <c r="Q35" s="611"/>
      <c r="U35" s="625" t="s">
        <v>329</v>
      </c>
      <c r="V35" s="625" t="s">
        <v>330</v>
      </c>
      <c r="W35" s="625" t="s">
        <v>331</v>
      </c>
    </row>
    <row r="36" spans="3:71" x14ac:dyDescent="0.25">
      <c r="C36" t="s">
        <v>332</v>
      </c>
      <c r="P36" s="611"/>
      <c r="Q36" s="611"/>
      <c r="R36" s="611"/>
      <c r="S36" s="611"/>
      <c r="T36" s="623">
        <f ca="1">TODAY()</f>
        <v>37138</v>
      </c>
      <c r="U36" s="626">
        <f ca="1">VLOOKUP(T36,[2]data!$E$1:$FM$65536,[2]data!$FI$1)/36.66/28.174</f>
        <v>382.40753208831524</v>
      </c>
      <c r="V36" s="626">
        <f ca="1">-VLOOKUP(T36,[2]data!$E$1:$FM$65536,[2]data!$FJ$1)/36.66/28.174</f>
        <v>-1.6972309594600556</v>
      </c>
      <c r="W36" s="626">
        <f ca="1">U36+V36</f>
        <v>380.71030112885518</v>
      </c>
      <c r="X36" s="624">
        <f ca="1">M39+M47+W36</f>
        <v>5774.4950761712998</v>
      </c>
    </row>
    <row r="37" spans="3:71" x14ac:dyDescent="0.25">
      <c r="D37" t="s">
        <v>261</v>
      </c>
      <c r="N37" s="610" t="s">
        <v>328</v>
      </c>
      <c r="P37" s="611"/>
      <c r="R37" s="609"/>
      <c r="S37" s="627"/>
      <c r="T37" s="623">
        <f ca="1">T36-1</f>
        <v>37137</v>
      </c>
      <c r="U37" s="626">
        <f ca="1">VLOOKUP(T37,[2]data!$E$1:$FM$65536,[2]data!$FI$1)/36.66/28.174</f>
        <v>382.06576224878899</v>
      </c>
      <c r="V37" s="626">
        <f ca="1">-VLOOKUP(T37,[2]data!$E$1:$FM$65536,[2]data!$FJ$1)/36.66/28.174</f>
        <v>-1.6972309594600556</v>
      </c>
      <c r="W37" s="626">
        <f ca="1">U37+V37</f>
        <v>380.36853128932893</v>
      </c>
    </row>
    <row r="38" spans="3:71" x14ac:dyDescent="0.25">
      <c r="D38" t="s">
        <v>288</v>
      </c>
      <c r="L38" s="622" t="s">
        <v>99</v>
      </c>
      <c r="M38" s="622"/>
      <c r="P38" s="611"/>
      <c r="Q38" s="612"/>
      <c r="R38" s="612"/>
      <c r="S38" s="611"/>
      <c r="T38" s="603" t="s">
        <v>165</v>
      </c>
      <c r="U38" s="626">
        <f ca="1">SUMPRODUCT([2]data!$A$1284:$A$2000,[2]data!$FI$1284:$FI$2000)/SUM([2]data!$A$1284:$A$2000)/36.66/28.174</f>
        <v>383.26461920004482</v>
      </c>
      <c r="V38" s="626">
        <f ca="1">SUMPRODUCT([2]data!$A$1284:$A$2500,[2]data!$FJ$1284:$FJ$2500)/SUM([2]data!$A$1284:$A$2500)/36.66/28.174</f>
        <v>1.6488216337481318</v>
      </c>
      <c r="W38" s="626">
        <f ca="1">U38+V38</f>
        <v>384.91344083379295</v>
      </c>
    </row>
    <row r="39" spans="3:71" x14ac:dyDescent="0.25">
      <c r="L39" s="623">
        <f ca="1">TODAY()</f>
        <v>37138</v>
      </c>
      <c r="M39" s="624">
        <f ca="1">VLOOKUP(L39,[2]data!$E$1:$DC$65536,[2]data!$F$1)</f>
        <v>5219</v>
      </c>
      <c r="P39" s="611"/>
      <c r="Q39" s="612"/>
      <c r="R39" s="612"/>
      <c r="S39" s="611"/>
      <c r="T39" s="628">
        <f ca="1">$F$50</f>
        <v>36770</v>
      </c>
      <c r="U39" s="629">
        <f ca="1">[2]data!FI3</f>
        <v>531.4979602311065</v>
      </c>
      <c r="V39" s="629">
        <f ca="1">[2]data!FJ3</f>
        <v>2.5043435106130607</v>
      </c>
      <c r="W39" s="626">
        <f ca="1">U39+V39</f>
        <v>534.00230374171952</v>
      </c>
      <c r="BO39" s="622" t="s">
        <v>334</v>
      </c>
      <c r="BP39" s="622"/>
      <c r="BS39" t="s">
        <v>335</v>
      </c>
    </row>
    <row r="40" spans="3:71" x14ac:dyDescent="0.25">
      <c r="L40" s="623">
        <f ca="1">L39-1</f>
        <v>37137</v>
      </c>
      <c r="M40" s="624">
        <f ca="1">VLOOKUP(L40,[2]data!$E$1:$DC$65536,[2]data!$P$1)</f>
        <v>5179</v>
      </c>
      <c r="P40" s="610" t="s">
        <v>333</v>
      </c>
      <c r="T40" s="628">
        <f ca="1">$F$51</f>
        <v>36404</v>
      </c>
      <c r="U40" s="629">
        <f>[2]data!FI2</f>
        <v>406.39879355432674</v>
      </c>
      <c r="V40" s="629">
        <f>[2]data!FJ2</f>
        <v>1.6827171409992379</v>
      </c>
      <c r="W40" s="626">
        <f>U40+V40</f>
        <v>408.08151069532596</v>
      </c>
      <c r="BO40" s="623">
        <f ca="1">TODAY()</f>
        <v>37138</v>
      </c>
      <c r="BP40" s="624">
        <f ca="1">-VLOOKUP(BO40,[2]data!$E$1:$FF$65536,[2]data!$EV$1)/36.66/28.174</f>
        <v>-53.281240251572036</v>
      </c>
      <c r="BQ40" s="624">
        <f ca="1">BO47+BP40</f>
        <v>171.62489112258552</v>
      </c>
    </row>
    <row r="41" spans="3:71" x14ac:dyDescent="0.25">
      <c r="L41" s="603" t="s">
        <v>165</v>
      </c>
      <c r="M41" s="624">
        <f ca="1">[2]Opsheet!L8</f>
        <v>5356</v>
      </c>
      <c r="AA41" t="s">
        <v>336</v>
      </c>
      <c r="AN41" s="622"/>
      <c r="AO41" s="622" t="s">
        <v>337</v>
      </c>
      <c r="AP41" s="622"/>
      <c r="AR41" s="624"/>
      <c r="BO41" s="623">
        <f ca="1">BO40-1</f>
        <v>37137</v>
      </c>
      <c r="BP41" s="624">
        <f ca="1">-VLOOKUP(BO41,[2]data!$E$1:$FF$65536,[2]data!$EV$1)/36.66/28.174</f>
        <v>-53.281240251572036</v>
      </c>
    </row>
    <row r="42" spans="3:71" x14ac:dyDescent="0.25">
      <c r="L42" s="628">
        <f ca="1">$F$50</f>
        <v>36770</v>
      </c>
      <c r="M42" s="624">
        <f ca="1">[2]Opsheet!M8</f>
        <v>6204.3666666666668</v>
      </c>
      <c r="AA42" s="625" t="s">
        <v>338</v>
      </c>
      <c r="AB42" s="625" t="s">
        <v>339</v>
      </c>
      <c r="AO42" s="623">
        <f ca="1">TODAY()</f>
        <v>37138</v>
      </c>
      <c r="AP42" s="624">
        <f ca="1">-VLOOKUP(AO42,[2]data!$E$1:$FM$65536,[2]data!$FM$1)/36.66/28.174</f>
        <v>-159.67331992821016</v>
      </c>
      <c r="AQ42" s="624">
        <f ca="1">X54+AP42</f>
        <v>3096.8164884564476</v>
      </c>
      <c r="BO42" s="603" t="s">
        <v>165</v>
      </c>
      <c r="BP42" s="624">
        <f ca="1">-SUMPRODUCT([2]data!$A$1284:$A$2500,[2]data!$EV$1284:$EV$2500)/SUM([2]data!$A$1284:$A$2500)/36.66/28.174</f>
        <v>-53.281240251572036</v>
      </c>
      <c r="BQ42" s="622" t="s">
        <v>340</v>
      </c>
      <c r="BR42" s="622"/>
    </row>
    <row r="43" spans="3:71" x14ac:dyDescent="0.25">
      <c r="L43" s="628">
        <f ca="1">$F$51</f>
        <v>36404</v>
      </c>
      <c r="M43" s="626">
        <f ca="1">VLOOKUP(L43,'[2]OPS Historicals'!$A$39:$K$62,6)</f>
        <v>12394.213358540126</v>
      </c>
      <c r="Q43" s="610" t="s">
        <v>344</v>
      </c>
      <c r="R43" s="622"/>
      <c r="T43" s="609"/>
      <c r="Z43" s="623">
        <f ca="1">TODAY()</f>
        <v>37138</v>
      </c>
      <c r="AA43" s="626">
        <f ca="1">VLOOKUP(Z43,[2]data!$E$1:$FM$65536,[2]data!$FK$1)/36.66/28.174</f>
        <v>0</v>
      </c>
      <c r="AB43" s="626">
        <f ca="1">-VLOOKUP(Z43,[2]data!$E$1:$FM$65536,[2]data!$FL$1)/36.66/28.174-AD53-Z54</f>
        <v>-131.77115277437122</v>
      </c>
      <c r="AC43" s="624">
        <f ca="1">X36+AB43</f>
        <v>5642.7239233969285</v>
      </c>
      <c r="AN43" s="624"/>
      <c r="AO43" s="623">
        <f ca="1">AO42-1</f>
        <v>37137</v>
      </c>
      <c r="AP43" s="624">
        <f ca="1">-VLOOKUP(AO43,[2]data!$E$1:$FM$65536,[2]data!$FM$1)/36.66/28.174</f>
        <v>-155.56530454829627</v>
      </c>
      <c r="BO43" s="628">
        <f ca="1">$F$50</f>
        <v>36770</v>
      </c>
      <c r="BP43" s="624">
        <f ca="1">-[2]data!EV3</f>
        <v>-54.792805310484965</v>
      </c>
      <c r="BQ43" s="623">
        <f ca="1">TODAY()</f>
        <v>37138</v>
      </c>
      <c r="BR43" s="624">
        <f ca="1">-VLOOKUP(BQ43,[2]data!$E$1:$FF$65536,[2]data!$EY$1)/36.66/28.174</f>
        <v>-11.292927502077633</v>
      </c>
      <c r="BS43" s="624">
        <f ca="1">BQ40+BR43</f>
        <v>160.33196362050788</v>
      </c>
    </row>
    <row r="44" spans="3:71" x14ac:dyDescent="0.25">
      <c r="R44" s="623"/>
      <c r="S44" s="612"/>
      <c r="T44" s="612"/>
      <c r="Z44" s="623">
        <f ca="1">Z43-1</f>
        <v>37137</v>
      </c>
      <c r="AA44" s="626">
        <f ca="1">VLOOKUP(Z44,[2]data!$E$1:$FM$65536,[2]data!$FK$1)/36.66/28.174</f>
        <v>0</v>
      </c>
      <c r="AB44" s="626">
        <f ca="1">-VLOOKUP(Z44,[2]data!$E$1:$FM$65536,[2]data!$FL$1)/36.66/28.174-AD54-Z55</f>
        <v>-108.21227032340664</v>
      </c>
      <c r="AO44" t="s">
        <v>165</v>
      </c>
      <c r="AP44" s="630">
        <f ca="1">-SUMPRODUCT([2]data!$A$1284:$A$2500,[2]data!$FM$1284:$FM$2500)/SUM([2]data!$A$1284:$A$2500)/36.66/28.174</f>
        <v>-155.60911498806558</v>
      </c>
      <c r="BO44" s="628">
        <f ca="1">$F$51</f>
        <v>36404</v>
      </c>
      <c r="BP44" s="624">
        <f>-[2]data!EV2</f>
        <v>-45.723969435106277</v>
      </c>
      <c r="BQ44" s="623">
        <f ca="1">BQ43-1</f>
        <v>37137</v>
      </c>
      <c r="BR44" s="624">
        <f ca="1">-VLOOKUP(BQ44,[2]data!$E$1:$FF$65536,[2]data!$EY$1)/36.66/28.174</f>
        <v>-10.540646580514334</v>
      </c>
    </row>
    <row r="45" spans="3:71" x14ac:dyDescent="0.25">
      <c r="O45" s="622"/>
      <c r="P45" s="622"/>
      <c r="R45" s="631"/>
      <c r="S45" s="612"/>
      <c r="T45" s="612"/>
      <c r="Z45" s="603" t="s">
        <v>165</v>
      </c>
      <c r="AA45" s="626">
        <f ca="1">SUMPRODUCT([2]data!$A$1284:$A$2500,[2]data!$FK$1284:$FK$2500)/SUM([2]data!$A$1284:$A$2500)/36.66/28.174</f>
        <v>0</v>
      </c>
      <c r="AB45" s="626">
        <f ca="1">-SUMPRODUCT([2]data!$A$1284:$A$2500,[2]data!$FL$1284:$FL$2500)/SUM([2]data!$A$1284:$A$2500)/36.66/28.174-AD55-Z56</f>
        <v>-120.63555558085767</v>
      </c>
      <c r="AO45" s="628">
        <f ca="1">$F$50</f>
        <v>36770</v>
      </c>
      <c r="AP45" s="624">
        <f ca="1">-[2]data!FM3</f>
        <v>-179.25934583664892</v>
      </c>
      <c r="BQ45" s="603" t="s">
        <v>165</v>
      </c>
      <c r="BR45" s="624">
        <f ca="1">-SUMPRODUCT([2]data!$A$1284:$A$2500,[2]data!$EY$1284:$EY$2500)/SUM([2]data!$A$1284:$A$2500)/36.66/28.174</f>
        <v>-10.728716810905158</v>
      </c>
    </row>
    <row r="46" spans="3:71" x14ac:dyDescent="0.25">
      <c r="F46" s="622" t="s">
        <v>102</v>
      </c>
      <c r="G46" s="622"/>
      <c r="L46" s="622" t="s">
        <v>342</v>
      </c>
      <c r="M46" s="622"/>
      <c r="O46" s="623"/>
      <c r="P46" s="626"/>
      <c r="Z46" s="628">
        <f ca="1">$F$50</f>
        <v>36770</v>
      </c>
      <c r="AA46" s="629">
        <f ca="1">[2]data!FK3</f>
        <v>0</v>
      </c>
      <c r="AB46" s="626">
        <f ca="1">-[2]data!FL3-AD56-Z57</f>
        <v>-144.31417043075049</v>
      </c>
      <c r="AO46" s="628">
        <f ca="1">$F$51</f>
        <v>36404</v>
      </c>
      <c r="AP46" s="624">
        <f>-[2]data!FM2</f>
        <v>-152.015962776115</v>
      </c>
      <c r="AY46" s="622" t="s">
        <v>343</v>
      </c>
      <c r="AZ46" s="622"/>
      <c r="BA46" s="622"/>
      <c r="BM46" s="622" t="s">
        <v>314</v>
      </c>
      <c r="BN46" s="622"/>
      <c r="BQ46" s="628">
        <f ca="1">$F$50</f>
        <v>36770</v>
      </c>
      <c r="BR46" s="624">
        <f ca="1">-[2]data!EY3</f>
        <v>-18.797147536637244</v>
      </c>
    </row>
    <row r="47" spans="3:71" x14ac:dyDescent="0.25">
      <c r="F47" s="623">
        <f ca="1">TODAY()</f>
        <v>37138</v>
      </c>
      <c r="G47" s="624">
        <f ca="1">VLOOKUP(F47,[2]data!$E$1:$DC$65536,[2]data!$H$1)</f>
        <v>2015</v>
      </c>
      <c r="L47" s="623">
        <f ca="1">TODAY()</f>
        <v>37138</v>
      </c>
      <c r="M47" s="624">
        <f ca="1">VLOOKUP(L47,[2]data!$E$1:$DC$65536,[2]data!$DB$1)/36.66/28.174</f>
        <v>174.78477504244435</v>
      </c>
      <c r="O47" s="631"/>
      <c r="P47" s="626"/>
      <c r="Z47" s="628">
        <f ca="1">$F$51</f>
        <v>36404</v>
      </c>
      <c r="AA47" s="629">
        <f>[2]data!FK2</f>
        <v>0</v>
      </c>
      <c r="AB47" s="626">
        <f>-[2]data!FL2-AD57-Z58</f>
        <v>-83.402508035409426</v>
      </c>
      <c r="AZ47" s="625" t="s">
        <v>299</v>
      </c>
      <c r="BA47" s="625" t="s">
        <v>300</v>
      </c>
      <c r="BM47" s="623">
        <f ca="1">TODAY()</f>
        <v>37138</v>
      </c>
      <c r="BN47" s="624">
        <f ca="1">(-VLOOKUP(BM47,[2]data!$E$1:$FF$65536,[2]data!$ET$1)-VLOOKUP(BM47,[2]data!$E$1:$FO$65536,[2]data!$EZ$1)-VLOOKUP(BM47,[2]data!$E$1:$FO$65536,[2]data!$EM$1))/36.66/28.174</f>
        <v>-735.01234689534158</v>
      </c>
      <c r="BO47" s="624">
        <f ca="1">BH51+BN47</f>
        <v>224.90613137415755</v>
      </c>
      <c r="BQ47" s="628">
        <f ca="1">$F$51</f>
        <v>36404</v>
      </c>
      <c r="BR47" s="624">
        <f>-[2]data!EY2</f>
        <v>-9.8635442457245777</v>
      </c>
    </row>
    <row r="48" spans="3:71" x14ac:dyDescent="0.25">
      <c r="F48" s="623">
        <f ca="1">F47-1</f>
        <v>37137</v>
      </c>
      <c r="G48" s="624">
        <f ca="1">VLOOKUP(F48,[2]data!$E$1:$DC$65536,[2]data!$H$1)</f>
        <v>2115</v>
      </c>
      <c r="L48" s="623">
        <f ca="1">L47-1</f>
        <v>37137</v>
      </c>
      <c r="M48" s="624">
        <f ca="1">VLOOKUP(L48,[2]data!$E$1:$DC$65536,[2]data!$DB$1)/36.66/28.174</f>
        <v>174.78477504244435</v>
      </c>
      <c r="T48" s="622"/>
      <c r="U48" s="622"/>
      <c r="AY48" s="623">
        <f ca="1">TODAY()</f>
        <v>37138</v>
      </c>
      <c r="AZ48" s="624">
        <f ca="1">-VLOOKUP(AY48,[2]data!$E$1:$FO$65536,[2]data!$FN$1)/36.66/28.174</f>
        <v>-662.64427770207215</v>
      </c>
      <c r="BA48" s="626">
        <f ca="1">-VLOOKUP(AY48,[2]data!$E$1:$FO$65536,[2]data!$FO$1)/36.66/28.174</f>
        <v>-1585.161434063923</v>
      </c>
      <c r="BB48" s="626">
        <f ca="1">AQ42+AZ48+BA48</f>
        <v>849.01077669045253</v>
      </c>
      <c r="BM48" s="623">
        <f ca="1">BM47-1</f>
        <v>37137</v>
      </c>
      <c r="BN48" s="624">
        <f ca="1">(-VLOOKUP(BM48,[2]data!$E$1:$FF$65536,[2]data!$ET$1)-VLOOKUP(BM48,[2]data!$E$1:$FO$65536,[2]data!$EZ$1)-VLOOKUP(BM48,[2]data!$E$1:$FO$65536,[2]data!$EM$1))/36.66/28.174</f>
        <v>-722.09867516842871</v>
      </c>
    </row>
    <row r="49" spans="6:66" x14ac:dyDescent="0.25">
      <c r="F49" s="603" t="s">
        <v>165</v>
      </c>
      <c r="G49" s="624">
        <f ca="1">[2]Opsheet!L10</f>
        <v>2020</v>
      </c>
      <c r="L49" s="603" t="s">
        <v>165</v>
      </c>
      <c r="M49" s="624">
        <f ca="1">SUMPRODUCT([2]data!$A$1284:$A$2500,[2]data!$DB$1284:$DB$2500)/SUM([2]data!$A$1284:$A$2500)/36.66/28.174</f>
        <v>174.78477504244435</v>
      </c>
      <c r="S49" s="610" t="s">
        <v>341</v>
      </c>
      <c r="T49" s="623"/>
      <c r="U49" s="624"/>
      <c r="AY49" s="623">
        <f ca="1">AY48-1</f>
        <v>37137</v>
      </c>
      <c r="AZ49" s="624">
        <f ca="1">-VLOOKUP(AY49,[2]data!$E$1:$FO$65536,[2]data!$FN$1)/36.66/28.174</f>
        <v>-476.80378085353857</v>
      </c>
      <c r="BA49" s="626">
        <f ca="1">-VLOOKUP(AY49,[2]data!$E$1:$FO$65536,[2]data!$FO$1)/36.66/28.174</f>
        <v>-1628.6775451328858</v>
      </c>
      <c r="BM49" s="603" t="s">
        <v>165</v>
      </c>
      <c r="BN49" s="632">
        <f ca="1">((-SUMPRODUCT([2]data!$A$1284:$A$2500,[2]data!$ET$1284:$ET$2500)-SUMPRODUCT([2]data!$A$1284:$A$2500,[2]data!$EZ$1284:$EZ$2500)+SUMPRODUCT([2]data!$A$1284:$A$2500,[2]data!$EM$1284:$EM$2500))/SUM([2]data!$A$1284:$A$2500))/36.66/28.174</f>
        <v>-697.26227061192617</v>
      </c>
    </row>
    <row r="50" spans="6:66" x14ac:dyDescent="0.25">
      <c r="F50" s="572">
        <f ca="1">DATE(YEAR(F47)-1,MONTH(F47),1)</f>
        <v>36770</v>
      </c>
      <c r="G50" s="624">
        <f ca="1">[2]Opsheet!M10</f>
        <v>2296</v>
      </c>
      <c r="L50" s="628">
        <f ca="1">$F$50</f>
        <v>36770</v>
      </c>
      <c r="M50" s="624">
        <f ca="1">[2]data!DB3</f>
        <v>160.83514374529634</v>
      </c>
      <c r="T50" s="631"/>
      <c r="U50" s="624"/>
      <c r="AY50" s="603" t="s">
        <v>165</v>
      </c>
      <c r="AZ50" s="624">
        <f ca="1">-SUMPRODUCT([2]data!$A$1284:$A$2500,[2]data!$FN$1284:$FN$2500)/SUM([2]data!$A$1284:$A$2500)/36.66/28.174</f>
        <v>-506.76043979059136</v>
      </c>
      <c r="BA50" s="626">
        <f ca="1">-SUMPRODUCT([2]data!$A$1284:$A$2500,[2]data!$FO$1284:$FO$2500)/SUM([2]data!$A$1284:$A$2500)/36.66/28.174</f>
        <v>-1639.3786686281353</v>
      </c>
      <c r="BC50" s="622" t="s">
        <v>302</v>
      </c>
      <c r="BD50" s="622"/>
      <c r="BF50" s="622" t="s">
        <v>315</v>
      </c>
      <c r="BG50" s="622"/>
      <c r="BM50" s="628">
        <f ca="1">$F$50</f>
        <v>36770</v>
      </c>
      <c r="BN50" s="624">
        <f ca="1">-[2]data!ET3-[2]data!EZ3-[2]data!EM3</f>
        <v>-836.54125798384359</v>
      </c>
    </row>
    <row r="51" spans="6:66" x14ac:dyDescent="0.25">
      <c r="F51" s="572">
        <f ca="1">DATE(YEAR(F47)-2,MONTH(F47),1)</f>
        <v>36404</v>
      </c>
      <c r="G51" s="626">
        <f ca="1">VLOOKUP(F51,'[2]OPS Historicals'!$A$38:$Q$62,11)</f>
        <v>6371.333333333333</v>
      </c>
      <c r="L51" s="628"/>
      <c r="M51" s="624"/>
      <c r="P51" s="609"/>
      <c r="AY51" s="628">
        <f ca="1">$F$50</f>
        <v>36770</v>
      </c>
      <c r="AZ51" s="624">
        <f ca="1">-[2]data!FN3</f>
        <v>-618.41577499593268</v>
      </c>
      <c r="BA51" s="626">
        <f ca="1">-[2]data!FO3</f>
        <v>-1968.4483376902372</v>
      </c>
      <c r="BC51" s="623">
        <f ca="1">TODAY()</f>
        <v>37138</v>
      </c>
      <c r="BD51" s="626">
        <f ca="1">VLOOKUP(BC51,[2]data!$E$1:$FF$65536,[2]data!$DW$1)/36.66/28.174</f>
        <v>0</v>
      </c>
      <c r="BF51" s="623">
        <f ca="1">TODAY()</f>
        <v>37138</v>
      </c>
      <c r="BG51" s="624">
        <f ca="1">-VLOOKUP(BF51,[2]data!$E$1:$FF$65536,[2]data!$EW$1)/36.66/28.174</f>
        <v>-511.90538292725466</v>
      </c>
      <c r="BH51" s="624">
        <f ca="1">BH59+BG51</f>
        <v>959.91847826949913</v>
      </c>
      <c r="BM51" s="628">
        <f ca="1">$F$51</f>
        <v>36404</v>
      </c>
      <c r="BN51" s="624">
        <f>-[2]data!ET2-[2]data!EZ2-[2]data!EM2</f>
        <v>-854.38542255205834</v>
      </c>
    </row>
    <row r="52" spans="6:66" x14ac:dyDescent="0.25">
      <c r="O52" s="612"/>
      <c r="P52" s="612"/>
      <c r="AC52" s="622" t="s">
        <v>313</v>
      </c>
      <c r="AD52" s="622"/>
      <c r="AY52" s="628">
        <f ca="1">$F$51</f>
        <v>36404</v>
      </c>
      <c r="AZ52" s="624">
        <f>-[2]data!FN2</f>
        <v>-445.6712275205752</v>
      </c>
      <c r="BA52" s="626">
        <f>-[2]data!FO2</f>
        <v>-1966.2191658624124</v>
      </c>
      <c r="BC52" s="623">
        <f ca="1">BC51-1</f>
        <v>37137</v>
      </c>
      <c r="BD52" s="626">
        <f ca="1">VLOOKUP(BC52,[2]data!$E$1:$FF$65536,[2]data!$DW$1)/36.66/28.174</f>
        <v>3.9598828432353841</v>
      </c>
      <c r="BF52" s="623">
        <f ca="1">BF51-1</f>
        <v>37137</v>
      </c>
      <c r="BG52" s="624">
        <f ca="1">-VLOOKUP(BF52,[2]data!$E$1:$FF$65536,[2]data!$EW$1)/36.66/28.174</f>
        <v>-541.26079803896539</v>
      </c>
    </row>
    <row r="53" spans="6:66" x14ac:dyDescent="0.25">
      <c r="O53" s="612"/>
      <c r="P53" s="612"/>
      <c r="T53" s="610" t="s">
        <v>347</v>
      </c>
      <c r="Y53" s="622" t="s">
        <v>312</v>
      </c>
      <c r="Z53" s="622"/>
      <c r="AB53" s="624">
        <f ca="1">AC43+AD53</f>
        <v>3593.451633681133</v>
      </c>
      <c r="AC53" s="623">
        <f ca="1">TODAY()</f>
        <v>37138</v>
      </c>
      <c r="AD53" s="624">
        <f ca="1">-VLOOKUP(AC53,[2]data!$E$1:$FM$65536,[2]data!$EO$1)/36.66/28.174+VLOOKUP(AC53,[2]data!$E$1:$FM$65536,[2]data!$DS$1)/36.66/28.174</f>
        <v>-2049.2722897157955</v>
      </c>
      <c r="BC53" s="603" t="s">
        <v>165</v>
      </c>
      <c r="BD53" s="626">
        <f ca="1">SUMPRODUCT([2]data!$A$1284:$A$2500,[2]data!$DW$1284:$DW$2500)/SUM([2]data!$A$1284:$A$2500)/36.66/28.174</f>
        <v>0.98997071080884602</v>
      </c>
      <c r="BF53" s="603" t="s">
        <v>165</v>
      </c>
      <c r="BG53" s="624">
        <f ca="1">-SUMPRODUCT([2]data!$A$1284:$A$2500,[2]data!$EW$1284:$EW$2500)/SUM([2]data!$A$1284:$A$2500)/36.66/28.174</f>
        <v>-510.61527439703184</v>
      </c>
    </row>
    <row r="54" spans="6:66" x14ac:dyDescent="0.25">
      <c r="X54" s="630">
        <f ca="1">AB53+Z54</f>
        <v>3256.4898083846579</v>
      </c>
      <c r="Y54" s="623">
        <f ca="1">TODAY()</f>
        <v>37138</v>
      </c>
      <c r="Z54" s="624">
        <f ca="1">-VLOOKUP(Y54,[2]data!$E$1:$FO$65536,[2]data!$EN$1)/36.66/28.174</f>
        <v>-336.96182529647524</v>
      </c>
      <c r="AC54" s="623">
        <f ca="1">AC53-1</f>
        <v>37137</v>
      </c>
      <c r="AD54" s="624">
        <f ca="1">-VLOOKUP(AC54,[2]data!$E$1:$FM$65536,[2]data!$EO$1)/36.66/28.174+VLOOKUP(AC54,[2]data!$E$1:$FM$65536,[2]data!$DS$1)/36.66/28.174</f>
        <v>-2078.9220335278342</v>
      </c>
      <c r="BC54" s="628">
        <f ca="1">$F$50</f>
        <v>36770</v>
      </c>
      <c r="BD54" s="626">
        <f ca="1">[2]data!DW3</f>
        <v>7.498733644312261</v>
      </c>
      <c r="BF54" s="628">
        <f ca="1">$F$50</f>
        <v>36770</v>
      </c>
      <c r="BG54" s="624">
        <f ca="1">-[2]data!EW3</f>
        <v>-585.40180895710148</v>
      </c>
    </row>
    <row r="55" spans="6:66" x14ac:dyDescent="0.25">
      <c r="Y55" s="623">
        <f ca="1">Y54-1</f>
        <v>37137</v>
      </c>
      <c r="Z55" s="624">
        <f ca="1">-VLOOKUP(Y55,[2]data!$E$1:$FO$65536,[2]data!$EN$1)/36.66/28.174</f>
        <v>-336.96182529647524</v>
      </c>
      <c r="AC55" s="603" t="s">
        <v>165</v>
      </c>
      <c r="AD55" s="632">
        <f ca="1">(-SUMPRODUCT([2]data!$A$1284:$A$2500,[2]data!$EO$1284:$EO$2500)+SUMPRODUCT([2]data!$A$1284:$A$2500,[2]data!$DS$1284:$DS$2500))/SUM([2]data!$A$1284:$A$2500)/36.66/28.174</f>
        <v>-2056.585244504467</v>
      </c>
      <c r="BC55" s="628">
        <f ca="1">$F$51</f>
        <v>36404</v>
      </c>
      <c r="BD55" s="626">
        <f>[2]data!DW2</f>
        <v>2.5447438553096013</v>
      </c>
      <c r="BF55" s="628">
        <f ca="1">$F$51</f>
        <v>36404</v>
      </c>
      <c r="BG55" s="624">
        <f>-[2]data!EW2</f>
        <v>-899.75922922012307</v>
      </c>
    </row>
    <row r="56" spans="6:66" x14ac:dyDescent="0.25">
      <c r="Y56" s="603" t="s">
        <v>165</v>
      </c>
      <c r="Z56" s="632">
        <f ca="1">((-SUMPRODUCT([2]data!$A$1284:$A$2500,[2]data!$EN$1284:$EN$2500))/SUM([2]data!$A$1284:$A$2500))/36.66/28.174</f>
        <v>-336.96739236893205</v>
      </c>
      <c r="AC56" s="628">
        <f ca="1">$F$50</f>
        <v>36770</v>
      </c>
      <c r="AD56" s="624">
        <f ca="1">-[2]data!EO3+[2]data!DS3</f>
        <v>-2354.4286393805114</v>
      </c>
      <c r="BF56" s="603"/>
    </row>
    <row r="57" spans="6:66" x14ac:dyDescent="0.25">
      <c r="Y57" s="628">
        <f ca="1">$F$50</f>
        <v>36770</v>
      </c>
      <c r="Z57" s="624">
        <f ca="1">-[2]data!EN3</f>
        <v>-464.41438212408588</v>
      </c>
      <c r="AC57" s="628">
        <f ca="1">$F$51</f>
        <v>36404</v>
      </c>
      <c r="AD57" s="624">
        <f>-[2]data!EO2+[2]data!DS2</f>
        <v>-2167.2064449444379</v>
      </c>
      <c r="BB57" s="622" t="s">
        <v>345</v>
      </c>
      <c r="BC57" s="622"/>
    </row>
    <row r="58" spans="6:66" x14ac:dyDescent="0.25">
      <c r="R58" s="611"/>
      <c r="S58" s="611"/>
      <c r="Y58" s="628">
        <f ca="1">$F$51</f>
        <v>36404</v>
      </c>
      <c r="Z58" s="624">
        <f>-[2]data!EN2</f>
        <v>-412.70855580530912</v>
      </c>
      <c r="AW58" s="622"/>
      <c r="AX58" s="622"/>
      <c r="BB58" s="623">
        <f ca="1">TODAY()</f>
        <v>37138</v>
      </c>
      <c r="BC58" s="624">
        <f ca="1">VLOOKUP(BB58,[2]data!$E$1:$FF$65536,[2]data!$DU$1)/36.66/28.174</f>
        <v>757.83540759548521</v>
      </c>
      <c r="BD58" s="624">
        <f ca="1">BB48+BD51+BC58</f>
        <v>1606.8461842859379</v>
      </c>
      <c r="BF58" t="s">
        <v>346</v>
      </c>
      <c r="BG58" s="622"/>
    </row>
    <row r="59" spans="6:66" x14ac:dyDescent="0.25">
      <c r="S59" s="609"/>
      <c r="AW59" s="633"/>
      <c r="AX59" s="624"/>
      <c r="BB59" s="623">
        <f ca="1">BB58-1</f>
        <v>37137</v>
      </c>
      <c r="BC59" s="624">
        <f ca="1">VLOOKUP(BB59,[2]data!$E$1:$FF$65536,[2]data!$DU$1)/36.66/28.174</f>
        <v>774.61117532769549</v>
      </c>
      <c r="BD59" s="634" t="s">
        <v>260</v>
      </c>
      <c r="BF59" s="623">
        <f ca="1">TODAY()</f>
        <v>37138</v>
      </c>
      <c r="BG59" s="624">
        <f ca="1">-VLOOKUP(BF59,[2]data!$E$1:$FF$65536,[2]data!$EH$1)/36.66/28.174</f>
        <v>-182.11975607431509</v>
      </c>
      <c r="BH59" s="624">
        <f ca="1">BD63+BG59</f>
        <v>1471.8238611967538</v>
      </c>
    </row>
    <row r="60" spans="6:66" x14ac:dyDescent="0.25">
      <c r="R60" s="612"/>
      <c r="S60" s="612"/>
      <c r="AW60" s="631"/>
      <c r="AX60" s="624"/>
      <c r="BB60" s="603" t="s">
        <v>165</v>
      </c>
      <c r="BC60" s="624">
        <f ca="1">SUMPRODUCT([2]data!$A$1284:$A$2500,[2]data!$DU$1284:$DU$2500)/SUM([2]data!$A$1284:$A$2500)/36.66/28.174</f>
        <v>767.3200047355939</v>
      </c>
      <c r="BD60" s="623"/>
      <c r="BF60" s="623">
        <f ca="1">BF59-1</f>
        <v>37137</v>
      </c>
      <c r="BG60" s="624">
        <f ca="1">-VLOOKUP(BF60,[2]data!$E$1:$FF$65536,[2]data!$EH$1)/36.66/28.174</f>
        <v>-182.11975607431509</v>
      </c>
      <c r="BL60" t="s">
        <v>348</v>
      </c>
    </row>
    <row r="61" spans="6:66" x14ac:dyDescent="0.25">
      <c r="R61" s="612"/>
      <c r="S61" s="612"/>
      <c r="V61" s="610" t="s">
        <v>351</v>
      </c>
      <c r="BB61" s="628">
        <f ca="1">$F$50</f>
        <v>36770</v>
      </c>
      <c r="BC61" s="624">
        <f ca="1">[2]data!DU3</f>
        <v>928.67217621593556</v>
      </c>
      <c r="BD61" s="623"/>
      <c r="BE61" s="624"/>
      <c r="BF61" s="603" t="s">
        <v>165</v>
      </c>
      <c r="BG61" s="624">
        <f ca="1">-SUMPRODUCT([2]data!$A$1284:$A$2500,[2]data!$EH$1284:$EH$2500)/SUM([2]data!$A$1284:$A$2500)/36.66/28.174</f>
        <v>-187.22693993692306</v>
      </c>
    </row>
    <row r="62" spans="6:66" x14ac:dyDescent="0.25">
      <c r="R62" s="611"/>
      <c r="S62" s="611"/>
      <c r="AO62" s="623"/>
      <c r="AP62" s="624"/>
      <c r="BB62" s="628">
        <f ca="1">$F$51</f>
        <v>36404</v>
      </c>
      <c r="BC62" s="624">
        <f>[2]data!DU2</f>
        <v>1156.2274358529139</v>
      </c>
      <c r="BF62" s="628">
        <f ca="1">$F$50</f>
        <v>36770</v>
      </c>
      <c r="BG62" s="624">
        <f ca="1">-[2]data!EH3</f>
        <v>-287.9211451586163</v>
      </c>
    </row>
    <row r="63" spans="6:66" x14ac:dyDescent="0.25">
      <c r="AO63" s="623"/>
      <c r="AP63" s="624"/>
      <c r="BB63" s="622" t="s">
        <v>349</v>
      </c>
      <c r="BC63" s="625" t="s">
        <v>331</v>
      </c>
      <c r="BD63" s="635">
        <f ca="1">BD58+BC64+BA66</f>
        <v>1653.9436172710689</v>
      </c>
      <c r="BF63" s="628">
        <f ca="1">$F$51</f>
        <v>36404</v>
      </c>
      <c r="BG63" s="624">
        <f>-[2]data!EH2</f>
        <v>-214.52394534846286</v>
      </c>
    </row>
    <row r="64" spans="6:66" x14ac:dyDescent="0.25">
      <c r="BB64" s="623">
        <f ca="1">TODAY()</f>
        <v>37138</v>
      </c>
      <c r="BC64" s="626">
        <f ca="1">VLOOKUP($BB64,[2]data!$E$1:$FF$65536,[2]data!$DR$1)/36.66/28.174+BD64</f>
        <v>-555.73809098637332</v>
      </c>
      <c r="BD64" s="636">
        <f ca="1">-VLOOKUP($BB64,[2]data!$E$1:$FP$65536,[2]data!$FG$1)/36.66/28.174</f>
        <v>-1126.9681343870766</v>
      </c>
    </row>
    <row r="65" spans="18:56" x14ac:dyDescent="0.25">
      <c r="AZ65" s="622" t="s">
        <v>350</v>
      </c>
      <c r="BA65" s="622"/>
      <c r="BB65" s="623">
        <f ca="1">BB64-1</f>
        <v>37137</v>
      </c>
      <c r="BC65" s="626">
        <f ca="1">VLOOKUP($BB65,[2]data!$E$1:$FF$65536,[2]data!$DR$1)/36.66/28.174+BD65</f>
        <v>-496.82975071404735</v>
      </c>
      <c r="BD65" s="636">
        <f ca="1">-VLOOKUP($BB65,[2]data!$E$1:$FP$65536,[2]data!$FG$1)/36.66/28.174</f>
        <v>-1200.7371694664494</v>
      </c>
    </row>
    <row r="66" spans="18:56" x14ac:dyDescent="0.25">
      <c r="R66" s="611"/>
      <c r="S66" s="611"/>
      <c r="T66" s="611"/>
      <c r="U66" s="611"/>
      <c r="AZ66" s="623">
        <f ca="1">TODAY()</f>
        <v>37138</v>
      </c>
      <c r="BA66" s="626">
        <f ca="1">VLOOKUP(AZ66,[2]data!$E$1:$FM$65536,[2]data!$DY$1)/36.66/28.174-VLOOKUP(AZ66,[2]data!E$1:FM$65536,[2]data!$FB$1)/36.66/28.174-VLOOKUP(AZ66,[2]data!E$1:FO$65536,[2]data!$EK$1)/36.66/28.174</f>
        <v>602.83552397150424</v>
      </c>
      <c r="BB66" s="603" t="s">
        <v>165</v>
      </c>
      <c r="BC66" s="624">
        <f ca="1">(SUMPRODUCT([2]data!$A$1284:$A$2500,[2]data!$DR$1284:$DR$2500)-SUMPRODUCT([2]data!$A$1284:$A$2500,[2]data!$FG$1284:$FG$2500))/SUM([2]data!$A$1284:$A$2500)/36.66/28.174</f>
        <v>-516.56284415399887</v>
      </c>
    </row>
    <row r="67" spans="18:56" x14ac:dyDescent="0.25">
      <c r="R67" s="611"/>
      <c r="S67" s="611"/>
      <c r="T67" s="609"/>
      <c r="U67" s="611"/>
      <c r="AZ67" s="623">
        <f ca="1">AZ66-1</f>
        <v>37137</v>
      </c>
      <c r="BA67" s="626">
        <f ca="1">VLOOKUP(AZ67,[2]data!$E$1:$FM$65536,[2]data!$DY$1)/36.66/28.174-VLOOKUP(AZ67,[2]data!E$1:FM$65536,[2]data!$FB$1)/36.66/28.174-VLOOKUP(AZ67,[2]data!E$1:FO$65536,[2]data!$EK$1)/36.66/28.174</f>
        <v>491.5850843664175</v>
      </c>
      <c r="BB67" s="628">
        <f ca="1">$F$50</f>
        <v>36770</v>
      </c>
      <c r="BC67" s="624">
        <f ca="1">[2]data!DR3-[2]data!FG3</f>
        <v>-881.03178423361965</v>
      </c>
    </row>
    <row r="68" spans="18:56" x14ac:dyDescent="0.25">
      <c r="R68" s="611"/>
      <c r="S68" s="612"/>
      <c r="T68" s="612"/>
      <c r="U68" s="611"/>
      <c r="AZ68" s="603" t="s">
        <v>165</v>
      </c>
      <c r="BA68" s="635">
        <f ca="1">((SUMPRODUCT([2]data!$A$1284:$A$2500,[2]data!$DY$1284:$DY$2500)-SUMPRODUCT([2]data!$A$1284:$A$2500,[2]data!$FB$1284:$FB$2500)-SUMPRODUCT([2]data!$A$1284:$A$2500,[2]data!$EK$1284:$EK$2500))/SUM([2]data!$A$1284:$A$2500))/36.66/28.174</f>
        <v>533.59784382539635</v>
      </c>
      <c r="BB68" s="628">
        <f ca="1">$F$51</f>
        <v>36404</v>
      </c>
      <c r="BC68" s="624">
        <f>[2]data!DR2-[2]data!FG2</f>
        <v>-417.79872676035177</v>
      </c>
    </row>
    <row r="69" spans="18:56" x14ac:dyDescent="0.25">
      <c r="R69" s="611"/>
      <c r="S69" s="612"/>
      <c r="T69" s="612"/>
      <c r="U69" s="611"/>
      <c r="AZ69" s="628">
        <f ca="1">$F$50</f>
        <v>36770</v>
      </c>
      <c r="BA69" s="635">
        <f ca="1">[2]data!DY3-[2]data!FB3-[2]data!EK3</f>
        <v>902.41689432281623</v>
      </c>
    </row>
    <row r="70" spans="18:56" x14ac:dyDescent="0.25">
      <c r="R70" s="611"/>
      <c r="S70" s="611"/>
      <c r="T70" s="611"/>
      <c r="U70" s="611"/>
      <c r="AZ70" s="628">
        <f ca="1">$F$51</f>
        <v>36404</v>
      </c>
      <c r="BA70" s="635">
        <f>[2]data!DY2-[2]data!FB2-[2]data!EK2</f>
        <v>413.16587407276899</v>
      </c>
    </row>
    <row r="71" spans="18:56" x14ac:dyDescent="0.25">
      <c r="X71" s="610" t="s">
        <v>367</v>
      </c>
    </row>
    <row r="73" spans="18:56" x14ac:dyDescent="0.25">
      <c r="BD73" s="637" t="s">
        <v>352</v>
      </c>
    </row>
    <row r="74" spans="18:56" x14ac:dyDescent="0.25">
      <c r="BD74" s="637">
        <v>700</v>
      </c>
    </row>
    <row r="75" spans="18:56" x14ac:dyDescent="0.25">
      <c r="T75" s="611"/>
      <c r="U75" s="611"/>
      <c r="V75" s="611"/>
      <c r="W75" s="611"/>
      <c r="X75" s="611"/>
      <c r="Y75" s="611"/>
      <c r="Z75" s="611"/>
    </row>
    <row r="76" spans="18:56" x14ac:dyDescent="0.25">
      <c r="T76" s="611"/>
      <c r="V76" s="609"/>
      <c r="W76" s="611"/>
      <c r="X76" s="611"/>
      <c r="Y76" s="611"/>
      <c r="Z76" s="611"/>
    </row>
    <row r="77" spans="18:56" x14ac:dyDescent="0.25">
      <c r="T77" s="611"/>
      <c r="U77" s="612"/>
      <c r="V77" s="612"/>
      <c r="W77" s="611"/>
      <c r="X77" s="611"/>
      <c r="Y77" s="611"/>
      <c r="Z77" s="611"/>
    </row>
    <row r="78" spans="18:56" x14ac:dyDescent="0.25">
      <c r="T78" s="611"/>
      <c r="U78" s="612"/>
      <c r="V78" s="612"/>
      <c r="W78" s="611"/>
      <c r="X78" s="611"/>
      <c r="Y78" s="611"/>
      <c r="Z78" s="611"/>
    </row>
    <row r="79" spans="18:56" x14ac:dyDescent="0.25">
      <c r="T79" s="611"/>
      <c r="U79" s="611"/>
      <c r="V79" s="611"/>
      <c r="W79" s="611"/>
      <c r="X79" s="611"/>
      <c r="Y79" s="611"/>
      <c r="Z79" s="611"/>
    </row>
    <row r="80" spans="18:56" x14ac:dyDescent="0.25">
      <c r="T80" s="611"/>
      <c r="U80" s="611"/>
      <c r="V80" s="611"/>
      <c r="W80" s="611"/>
      <c r="X80" s="611"/>
      <c r="Y80" s="611"/>
      <c r="Z80" s="611"/>
      <c r="AB80" t="s">
        <v>353</v>
      </c>
    </row>
    <row r="81" spans="20:70" ht="13.8" x14ac:dyDescent="0.25">
      <c r="T81" s="611"/>
      <c r="U81" s="611"/>
      <c r="V81" s="611"/>
      <c r="W81" s="611"/>
      <c r="X81" s="611"/>
      <c r="Y81" s="611"/>
      <c r="Z81" s="611"/>
      <c r="BB81" s="638"/>
      <c r="BC81" s="638"/>
      <c r="BD81" s="638"/>
      <c r="BE81" s="638"/>
      <c r="BF81" s="639" t="s">
        <v>303</v>
      </c>
      <c r="BG81" s="640"/>
      <c r="BH81" s="641"/>
      <c r="BI81" s="638"/>
      <c r="BJ81" s="638"/>
      <c r="BK81" s="638"/>
      <c r="BL81" s="638"/>
      <c r="BM81" s="638"/>
      <c r="BN81" s="638"/>
      <c r="BO81" s="638"/>
      <c r="BP81" s="638"/>
      <c r="BQ81" s="638"/>
      <c r="BR81" s="638"/>
    </row>
    <row r="82" spans="20:70" ht="13.8" x14ac:dyDescent="0.25">
      <c r="T82" s="611"/>
      <c r="U82" s="611"/>
      <c r="V82" s="611"/>
      <c r="W82" s="611"/>
      <c r="X82" s="611"/>
      <c r="Y82" s="611"/>
      <c r="Z82" s="611"/>
      <c r="AA82" s="610" t="s">
        <v>357</v>
      </c>
      <c r="BB82" s="638"/>
      <c r="BC82" s="638"/>
      <c r="BD82" s="638"/>
      <c r="BE82" s="638"/>
      <c r="BF82" s="642">
        <f ca="1">[2]Opsheet!$C$4-1</f>
        <v>37137</v>
      </c>
      <c r="BG82" s="643"/>
      <c r="BH82" s="644">
        <f ca="1">VLOOKUP(BF82,[2]Alliance!$D$1:$AK$65536,[2]Alliance!AD$1)</f>
        <v>0</v>
      </c>
      <c r="BI82" s="638"/>
      <c r="BJ82" s="638"/>
      <c r="BK82" s="638"/>
      <c r="BL82" s="639" t="s">
        <v>354</v>
      </c>
      <c r="BM82" s="640"/>
      <c r="BN82" s="641"/>
      <c r="BO82" s="638"/>
      <c r="BP82" s="638"/>
      <c r="BQ82" s="638"/>
      <c r="BR82" s="638"/>
    </row>
    <row r="83" spans="20:70" ht="13.8" x14ac:dyDescent="0.25">
      <c r="T83" s="611"/>
      <c r="U83" s="611"/>
      <c r="V83" s="611"/>
      <c r="W83" s="611"/>
      <c r="X83" s="611"/>
      <c r="Y83" s="611"/>
      <c r="Z83" s="611"/>
      <c r="BB83" s="638"/>
      <c r="BC83" s="638"/>
      <c r="BD83" s="638"/>
      <c r="BE83" s="638"/>
      <c r="BF83" s="642">
        <f ca="1">BF82-1</f>
        <v>37136</v>
      </c>
      <c r="BG83" s="643"/>
      <c r="BH83" s="644">
        <f ca="1">VLOOKUP(BF83,[2]Alliance!$D$1:$AK$65536,[2]Alliance!AD$1)</f>
        <v>14</v>
      </c>
      <c r="BI83" s="638"/>
      <c r="BJ83" s="638"/>
      <c r="BK83" s="638"/>
      <c r="BL83" s="642">
        <f ca="1">[2]Opsheet!$C$4-1</f>
        <v>37137</v>
      </c>
      <c r="BM83" s="643"/>
      <c r="BN83" s="644">
        <f ca="1">VLOOKUP(BL83,[2]Alliance!$D$1:$AK$65536,[2]Alliance!AJ$1)</f>
        <v>0</v>
      </c>
      <c r="BO83" s="638"/>
      <c r="BP83" s="638"/>
      <c r="BQ83" s="638"/>
      <c r="BR83" s="638"/>
    </row>
    <row r="84" spans="20:70" ht="13.8" x14ac:dyDescent="0.25">
      <c r="T84" s="611"/>
      <c r="U84" s="611"/>
      <c r="V84" s="611"/>
      <c r="W84" s="611"/>
      <c r="X84" s="611"/>
      <c r="Y84" s="611"/>
      <c r="Z84" s="611"/>
      <c r="BB84" s="638"/>
      <c r="BC84" s="638"/>
      <c r="BD84" s="638"/>
      <c r="BE84" s="638"/>
      <c r="BF84" s="645" t="s">
        <v>355</v>
      </c>
      <c r="BG84" s="646"/>
      <c r="BH84" s="647">
        <v>736</v>
      </c>
      <c r="BI84" s="638"/>
      <c r="BJ84" s="638"/>
      <c r="BK84" s="638"/>
      <c r="BL84" s="642">
        <f ca="1">BL83-1</f>
        <v>37136</v>
      </c>
      <c r="BM84" s="643"/>
      <c r="BN84" s="644">
        <f ca="1">VLOOKUP(BL84,[2]Alliance!$D$1:$AK$65536,[2]Alliance!AJ$1)</f>
        <v>0</v>
      </c>
      <c r="BO84" s="638"/>
      <c r="BP84" s="638"/>
      <c r="BQ84" s="638"/>
      <c r="BR84" s="638"/>
    </row>
    <row r="85" spans="20:70" ht="13.8" x14ac:dyDescent="0.25">
      <c r="T85" s="611"/>
      <c r="U85" s="611"/>
      <c r="V85" s="611"/>
      <c r="W85" s="611"/>
      <c r="X85" s="611"/>
      <c r="Y85" s="611"/>
      <c r="Z85" s="611"/>
      <c r="BB85" s="638"/>
      <c r="BC85" s="638"/>
      <c r="BD85" s="638"/>
      <c r="BE85" s="638"/>
      <c r="BF85" s="648" t="s">
        <v>356</v>
      </c>
      <c r="BG85" s="649">
        <v>1150</v>
      </c>
      <c r="BH85" s="650"/>
      <c r="BI85" s="638"/>
      <c r="BJ85" s="638"/>
      <c r="BK85" s="638"/>
      <c r="BL85" s="645" t="s">
        <v>355</v>
      </c>
      <c r="BM85" s="646"/>
      <c r="BN85" s="647">
        <v>3</v>
      </c>
      <c r="BO85" s="638"/>
      <c r="BP85" s="638"/>
      <c r="BQ85" s="638"/>
      <c r="BR85" s="638"/>
    </row>
    <row r="86" spans="20:70" ht="13.8" x14ac:dyDescent="0.25">
      <c r="T86" s="611"/>
      <c r="U86" s="611"/>
      <c r="V86" s="611"/>
      <c r="X86" s="609"/>
      <c r="Y86" s="611"/>
      <c r="Z86" s="611"/>
      <c r="BB86" s="638"/>
      <c r="BC86" s="638"/>
      <c r="BD86" s="638"/>
      <c r="BE86" s="638"/>
      <c r="BF86" s="638"/>
      <c r="BG86" s="638"/>
      <c r="BH86" s="638"/>
      <c r="BI86" s="638"/>
      <c r="BJ86" s="638"/>
      <c r="BK86" s="638"/>
      <c r="BL86" s="648" t="s">
        <v>356</v>
      </c>
      <c r="BM86" s="649">
        <v>650</v>
      </c>
      <c r="BN86" s="650"/>
      <c r="BO86" s="638"/>
      <c r="BP86" s="638"/>
      <c r="BQ86" s="638"/>
      <c r="BR86" s="638"/>
    </row>
    <row r="87" spans="20:70" ht="13.8" x14ac:dyDescent="0.25">
      <c r="T87" s="611"/>
      <c r="U87" s="611"/>
      <c r="V87" s="611"/>
      <c r="W87" s="612"/>
      <c r="X87" s="612"/>
      <c r="Y87" s="611"/>
      <c r="Z87" s="611"/>
      <c r="BB87" s="638"/>
      <c r="BC87" s="638"/>
      <c r="BD87" s="638"/>
      <c r="BE87" s="638"/>
      <c r="BF87" s="638"/>
      <c r="BG87" s="638"/>
      <c r="BH87" s="638"/>
      <c r="BI87" s="638"/>
      <c r="BJ87" s="638"/>
      <c r="BK87" s="638"/>
      <c r="BL87" s="638"/>
      <c r="BM87" s="638"/>
      <c r="BN87" s="638"/>
      <c r="BO87" s="638"/>
      <c r="BP87" s="638"/>
      <c r="BQ87" s="638"/>
      <c r="BR87" s="638"/>
    </row>
    <row r="88" spans="20:70" ht="13.8" x14ac:dyDescent="0.25">
      <c r="T88" s="611"/>
      <c r="U88" s="611"/>
      <c r="V88" s="611"/>
      <c r="W88" s="612"/>
      <c r="X88" s="612"/>
      <c r="Y88" s="611"/>
      <c r="Z88" s="611"/>
      <c r="BB88" s="638"/>
      <c r="BC88" s="638"/>
      <c r="BD88" s="638"/>
      <c r="BE88" s="638"/>
      <c r="BF88" s="638"/>
      <c r="BG88" s="638"/>
      <c r="BH88" s="638"/>
      <c r="BI88" s="638"/>
      <c r="BJ88" s="638"/>
      <c r="BK88" s="638"/>
      <c r="BL88" s="638"/>
      <c r="BM88" s="638"/>
      <c r="BN88" s="638"/>
      <c r="BO88" s="638"/>
      <c r="BP88" s="639" t="s">
        <v>304</v>
      </c>
      <c r="BQ88" s="640"/>
      <c r="BR88" s="641"/>
    </row>
    <row r="89" spans="20:70" ht="13.8" x14ac:dyDescent="0.25">
      <c r="T89" s="611"/>
      <c r="U89" s="611"/>
      <c r="V89" s="611"/>
      <c r="W89" s="611"/>
      <c r="X89" s="611"/>
      <c r="Y89" s="611"/>
      <c r="Z89" s="611"/>
      <c r="AB89" s="610" t="s">
        <v>359</v>
      </c>
      <c r="BB89" s="638"/>
      <c r="BC89" s="638"/>
      <c r="BD89" s="638"/>
      <c r="BE89" s="638"/>
      <c r="BF89" s="638"/>
      <c r="BG89" s="638"/>
      <c r="BH89" s="638"/>
      <c r="BI89" s="638"/>
      <c r="BJ89" s="638"/>
      <c r="BK89" s="638"/>
      <c r="BL89" s="638"/>
      <c r="BM89" s="638"/>
      <c r="BN89" s="638"/>
      <c r="BO89" s="638"/>
      <c r="BP89" s="642">
        <f ca="1">[2]Opsheet!$C$4-1</f>
        <v>37137</v>
      </c>
      <c r="BQ89" s="643"/>
      <c r="BR89" s="644">
        <f ca="1">VLOOKUP(BP89,[2]Alliance!$D$1:$AK$65536,[2]Alliance!AG$1)</f>
        <v>0</v>
      </c>
    </row>
    <row r="90" spans="20:70" ht="13.8" x14ac:dyDescent="0.25">
      <c r="T90" s="611"/>
      <c r="U90" s="611"/>
      <c r="V90" s="611"/>
      <c r="W90" s="611"/>
      <c r="X90" s="611"/>
      <c r="Y90" s="611"/>
      <c r="Z90" s="611"/>
      <c r="BB90" s="638"/>
      <c r="BC90" s="638"/>
      <c r="BD90" s="638"/>
      <c r="BE90" s="638"/>
      <c r="BF90" s="638"/>
      <c r="BG90" s="638"/>
      <c r="BH90" s="638"/>
      <c r="BI90" s="638"/>
      <c r="BJ90" s="638"/>
      <c r="BK90" s="638"/>
      <c r="BL90" s="638"/>
      <c r="BM90" s="638"/>
      <c r="BN90" s="638"/>
      <c r="BO90" s="638"/>
      <c r="BP90" s="642">
        <f ca="1">BP89-1</f>
        <v>37136</v>
      </c>
      <c r="BQ90" s="643"/>
      <c r="BR90" s="644">
        <f ca="1">VLOOKUP(BP90,[2]Alliance!$D$1:$AK$65536,[2]Alliance!AG$1)</f>
        <v>0</v>
      </c>
    </row>
    <row r="91" spans="20:70" ht="13.8" x14ac:dyDescent="0.25">
      <c r="T91" s="611"/>
      <c r="U91" s="611"/>
      <c r="V91" s="611"/>
      <c r="W91" s="611"/>
      <c r="X91" s="611"/>
      <c r="Y91" s="611"/>
      <c r="Z91" s="611"/>
      <c r="AP91" s="610" t="s">
        <v>360</v>
      </c>
      <c r="BB91" s="638"/>
      <c r="BC91" s="638"/>
      <c r="BD91" s="638"/>
      <c r="BE91" s="638"/>
      <c r="BF91" s="638"/>
      <c r="BG91" s="638"/>
      <c r="BH91" s="638"/>
      <c r="BI91" s="638"/>
      <c r="BJ91" s="638"/>
      <c r="BK91" s="638"/>
      <c r="BL91" s="638"/>
      <c r="BM91" s="638"/>
      <c r="BN91" s="638"/>
      <c r="BO91" s="638"/>
      <c r="BP91" s="645" t="s">
        <v>355</v>
      </c>
      <c r="BQ91" s="646"/>
      <c r="BR91" s="647">
        <v>34</v>
      </c>
    </row>
    <row r="92" spans="20:70" ht="13.8" x14ac:dyDescent="0.25">
      <c r="T92" s="611"/>
      <c r="U92" s="611"/>
      <c r="V92" s="611"/>
      <c r="W92" s="611"/>
      <c r="X92" s="611"/>
      <c r="Y92" s="611"/>
      <c r="Z92" s="611"/>
      <c r="BB92" s="638"/>
      <c r="BC92" s="638"/>
      <c r="BD92" s="638"/>
      <c r="BE92" s="638"/>
      <c r="BF92" s="638"/>
      <c r="BG92" s="638"/>
      <c r="BH92" s="638"/>
      <c r="BI92" s="638"/>
      <c r="BJ92" s="638"/>
      <c r="BK92" s="638"/>
      <c r="BL92" s="639" t="s">
        <v>358</v>
      </c>
      <c r="BM92" s="640"/>
      <c r="BN92" s="641"/>
      <c r="BO92" s="638"/>
      <c r="BP92" s="648" t="s">
        <v>356</v>
      </c>
      <c r="BQ92" s="649">
        <v>1600</v>
      </c>
      <c r="BR92" s="650"/>
    </row>
    <row r="93" spans="20:70" ht="13.8" x14ac:dyDescent="0.25">
      <c r="T93" s="611"/>
      <c r="U93" s="611"/>
      <c r="V93" s="611"/>
      <c r="W93" s="611"/>
      <c r="X93" s="611"/>
      <c r="Y93" s="611"/>
      <c r="Z93" s="611"/>
      <c r="AY93" s="610" t="s">
        <v>361</v>
      </c>
      <c r="BB93" s="638"/>
      <c r="BC93" s="638"/>
      <c r="BD93" s="638"/>
      <c r="BE93" s="638"/>
      <c r="BF93" s="638"/>
      <c r="BG93" s="638"/>
      <c r="BH93" s="638"/>
      <c r="BI93" s="638"/>
      <c r="BJ93" s="638"/>
      <c r="BK93" s="638"/>
      <c r="BL93" s="642">
        <f ca="1">[2]Opsheet!$C$4-1</f>
        <v>37137</v>
      </c>
      <c r="BM93" s="643"/>
      <c r="BN93" s="644">
        <f ca="1">VLOOKUP(BL93,[2]Alliance!$D$1:$AK$65536,[2]Alliance!AH$1)</f>
        <v>0</v>
      </c>
      <c r="BO93" s="638"/>
      <c r="BP93" s="638"/>
      <c r="BQ93" s="638"/>
      <c r="BR93" s="638"/>
    </row>
    <row r="94" spans="20:70" ht="13.8" x14ac:dyDescent="0.25">
      <c r="T94" s="611"/>
      <c r="U94" s="611"/>
      <c r="V94" s="611"/>
      <c r="W94" s="611"/>
      <c r="Y94" s="609"/>
      <c r="Z94" s="611"/>
      <c r="BB94" s="638"/>
      <c r="BC94" s="638"/>
      <c r="BD94" s="638"/>
      <c r="BE94" s="638"/>
      <c r="BF94" s="638"/>
      <c r="BG94" s="638"/>
      <c r="BH94" s="638"/>
      <c r="BI94" s="638"/>
      <c r="BJ94" s="638"/>
      <c r="BK94" s="638"/>
      <c r="BL94" s="642">
        <f ca="1">BL93-1</f>
        <v>37136</v>
      </c>
      <c r="BM94" s="643"/>
      <c r="BN94" s="644">
        <f ca="1">VLOOKUP(BL94,[2]Alliance!$D$1:$AK$65536,[2]Alliance!AH$1)</f>
        <v>0</v>
      </c>
      <c r="BO94" s="638"/>
      <c r="BP94" s="638"/>
      <c r="BQ94" s="638"/>
      <c r="BR94" s="638"/>
    </row>
    <row r="95" spans="20:70" ht="13.8" x14ac:dyDescent="0.25">
      <c r="T95" s="611"/>
      <c r="U95" s="611"/>
      <c r="V95" s="611"/>
      <c r="W95" s="611"/>
      <c r="X95" s="612"/>
      <c r="Y95" s="612"/>
      <c r="Z95" s="611"/>
      <c r="AB95" s="611"/>
      <c r="AC95" s="611"/>
      <c r="AD95" s="611"/>
      <c r="AE95" s="611"/>
      <c r="AF95" s="611"/>
      <c r="AG95" s="611"/>
      <c r="AH95" s="611"/>
      <c r="AI95" s="611"/>
      <c r="AJ95" s="611"/>
      <c r="AK95" s="611"/>
      <c r="AL95" s="611"/>
      <c r="AM95" s="611"/>
      <c r="AN95" s="611"/>
      <c r="AO95" s="611"/>
      <c r="AP95" s="611"/>
      <c r="AQ95" s="611"/>
      <c r="AR95" s="611"/>
      <c r="AS95" s="611"/>
      <c r="BB95" s="638"/>
      <c r="BC95" s="638"/>
      <c r="BD95" s="638"/>
      <c r="BE95" s="638"/>
      <c r="BF95" s="638"/>
      <c r="BG95" s="638"/>
      <c r="BH95" s="638"/>
      <c r="BI95" s="638"/>
      <c r="BJ95" s="638"/>
      <c r="BK95" s="638"/>
      <c r="BL95" s="645" t="s">
        <v>355</v>
      </c>
      <c r="BM95" s="646"/>
      <c r="BN95" s="647">
        <v>350</v>
      </c>
      <c r="BO95" s="638"/>
      <c r="BP95" s="638"/>
      <c r="BQ95" s="638"/>
      <c r="BR95" s="638"/>
    </row>
    <row r="96" spans="20:70" ht="13.8" x14ac:dyDescent="0.25">
      <c r="T96" s="611"/>
      <c r="U96" s="611"/>
      <c r="V96" s="611"/>
      <c r="W96" s="611"/>
      <c r="X96" s="612"/>
      <c r="Y96" s="612"/>
      <c r="Z96" s="611"/>
      <c r="AB96" s="611"/>
      <c r="AD96" s="609"/>
      <c r="AE96" s="611"/>
      <c r="AF96" s="611"/>
      <c r="AG96" s="611"/>
      <c r="AH96" s="611"/>
      <c r="AI96" s="611"/>
      <c r="AJ96" s="611"/>
      <c r="AK96" s="611"/>
      <c r="AL96" s="611"/>
      <c r="AM96" s="611"/>
      <c r="AN96" s="611"/>
      <c r="AO96" s="611"/>
      <c r="AP96" s="611"/>
      <c r="AQ96" s="611"/>
      <c r="AR96" s="611"/>
      <c r="AS96" s="611"/>
      <c r="BB96" s="638"/>
      <c r="BC96" s="638"/>
      <c r="BD96" s="638"/>
      <c r="BE96" s="638"/>
      <c r="BF96" s="638"/>
      <c r="BG96" s="638"/>
      <c r="BH96" s="638"/>
      <c r="BI96" s="638"/>
      <c r="BJ96" s="638"/>
      <c r="BK96" s="638"/>
      <c r="BL96" s="648" t="s">
        <v>356</v>
      </c>
      <c r="BM96" s="649">
        <v>350</v>
      </c>
      <c r="BN96" s="650"/>
      <c r="BO96" s="638"/>
      <c r="BP96" s="638"/>
      <c r="BQ96" s="638"/>
      <c r="BR96" s="638"/>
    </row>
    <row r="97" spans="20:70" ht="13.8" x14ac:dyDescent="0.25">
      <c r="T97" s="611"/>
      <c r="U97" s="611"/>
      <c r="V97" s="611"/>
      <c r="W97" s="611"/>
      <c r="X97" s="611"/>
      <c r="Y97" s="611"/>
      <c r="Z97" s="611"/>
      <c r="AB97" s="611"/>
      <c r="AC97" s="612"/>
      <c r="AD97" s="612"/>
      <c r="AE97" s="611"/>
      <c r="AF97" s="611"/>
      <c r="AG97" s="611"/>
      <c r="AH97" s="611"/>
      <c r="AI97" s="611"/>
      <c r="AJ97" s="611"/>
      <c r="AK97" s="611"/>
      <c r="AL97" s="611"/>
      <c r="AM97" s="611"/>
      <c r="AN97" s="611"/>
      <c r="AO97" s="611"/>
      <c r="AP97" s="611"/>
      <c r="AR97" s="609"/>
      <c r="AS97" s="611"/>
      <c r="BB97" s="638"/>
      <c r="BC97" s="638"/>
      <c r="BD97" s="638"/>
      <c r="BE97" s="638"/>
      <c r="BF97" s="638"/>
      <c r="BG97" s="638"/>
      <c r="BH97" s="638"/>
      <c r="BI97" s="638"/>
      <c r="BJ97" s="638"/>
      <c r="BK97" s="638"/>
      <c r="BL97" s="638"/>
      <c r="BM97" s="638"/>
      <c r="BN97" s="638"/>
      <c r="BO97" s="638"/>
      <c r="BP97" s="638"/>
      <c r="BQ97" s="638"/>
      <c r="BR97" s="638"/>
    </row>
    <row r="98" spans="20:70" ht="13.8" x14ac:dyDescent="0.25">
      <c r="AB98" s="611"/>
      <c r="AC98" s="612"/>
      <c r="AD98" s="612"/>
      <c r="AE98" s="611"/>
      <c r="AF98" s="611"/>
      <c r="AG98" s="611"/>
      <c r="AH98" s="611"/>
      <c r="AI98" s="611"/>
      <c r="AJ98" s="611"/>
      <c r="AK98" s="611"/>
      <c r="AL98" s="611"/>
      <c r="AM98" s="611"/>
      <c r="AN98" s="611"/>
      <c r="AO98" s="611"/>
      <c r="AP98" s="611"/>
      <c r="AQ98" s="612"/>
      <c r="AR98" s="612"/>
      <c r="AS98" s="611"/>
      <c r="BB98" s="638"/>
      <c r="BC98" s="638"/>
      <c r="BD98" s="638"/>
      <c r="BE98" s="638"/>
      <c r="BF98" s="638"/>
      <c r="BG98" s="638"/>
      <c r="BH98" s="638"/>
      <c r="BI98" s="638"/>
      <c r="BJ98" s="638"/>
      <c r="BK98" s="638"/>
      <c r="BL98" s="638"/>
      <c r="BM98" s="638"/>
      <c r="BN98" s="638"/>
      <c r="BO98" s="638"/>
      <c r="BP98" s="638"/>
      <c r="BQ98" s="638"/>
      <c r="BR98" s="638"/>
    </row>
    <row r="99" spans="20:70" ht="13.8" x14ac:dyDescent="0.25">
      <c r="AB99" s="611"/>
      <c r="AC99" s="611"/>
      <c r="AD99" s="611"/>
      <c r="AE99" s="611"/>
      <c r="AF99" s="611"/>
      <c r="AG99" s="611"/>
      <c r="AH99" s="611"/>
      <c r="AI99" s="611"/>
      <c r="AJ99" s="611"/>
      <c r="AK99" s="611"/>
      <c r="AL99" s="611"/>
      <c r="AM99" s="611"/>
      <c r="AN99" s="611"/>
      <c r="AO99" s="611"/>
      <c r="AP99" s="611"/>
      <c r="AQ99" s="612"/>
      <c r="AR99" s="612"/>
      <c r="AS99" s="611"/>
      <c r="BB99" s="651" t="s">
        <v>362</v>
      </c>
      <c r="BC99" s="638"/>
      <c r="BD99" s="638"/>
      <c r="BE99" s="638"/>
      <c r="BF99" s="638"/>
      <c r="BG99" s="638"/>
      <c r="BH99" s="638"/>
      <c r="BI99" s="638"/>
      <c r="BJ99" s="638"/>
      <c r="BK99" s="638"/>
      <c r="BL99" s="638"/>
      <c r="BM99" s="638"/>
      <c r="BN99" s="638"/>
      <c r="BO99" s="638"/>
      <c r="BP99" s="639" t="s">
        <v>363</v>
      </c>
      <c r="BQ99" s="640"/>
      <c r="BR99" s="641"/>
    </row>
    <row r="100" spans="20:70" ht="13.8" x14ac:dyDescent="0.25">
      <c r="BB100" s="638"/>
      <c r="BC100" s="638"/>
      <c r="BD100" s="638"/>
      <c r="BE100" s="638"/>
      <c r="BF100" s="638"/>
      <c r="BG100" s="638"/>
      <c r="BH100" s="638"/>
      <c r="BI100" s="638"/>
      <c r="BJ100" s="638"/>
      <c r="BK100" s="638"/>
      <c r="BL100" s="638"/>
      <c r="BM100" s="638"/>
      <c r="BN100" s="638"/>
      <c r="BO100" s="638"/>
      <c r="BP100" s="642">
        <f ca="1">[2]Opsheet!$C$4-1</f>
        <v>37137</v>
      </c>
      <c r="BQ100" s="643"/>
      <c r="BR100" s="644">
        <f ca="1">VLOOKUP(BP100,[2]Alliance!$D$1:$AK$65536,[2]Alliance!AF$1)</f>
        <v>0</v>
      </c>
    </row>
    <row r="101" spans="20:70" ht="13.8" x14ac:dyDescent="0.25">
      <c r="BB101" s="638"/>
      <c r="BC101" s="638"/>
      <c r="BD101" s="638"/>
      <c r="BE101" s="638"/>
      <c r="BF101" s="638"/>
      <c r="BG101" s="638"/>
      <c r="BH101" s="638"/>
      <c r="BI101" s="638"/>
      <c r="BJ101" s="638"/>
      <c r="BK101" s="638"/>
      <c r="BL101" s="638"/>
      <c r="BM101" s="638"/>
      <c r="BN101" s="638"/>
      <c r="BO101" s="638"/>
      <c r="BP101" s="642">
        <f ca="1">BP100-1</f>
        <v>37136</v>
      </c>
      <c r="BQ101" s="643"/>
      <c r="BR101" s="644">
        <f ca="1">VLOOKUP(BP101,[2]Alliance!$D$1:$AK$65536,[2]Alliance!AF$1)</f>
        <v>0</v>
      </c>
    </row>
    <row r="102" spans="20:70" ht="13.8" x14ac:dyDescent="0.25">
      <c r="BB102" s="638"/>
      <c r="BC102" s="638"/>
      <c r="BD102" s="638"/>
      <c r="BE102" s="638"/>
      <c r="BF102" s="638"/>
      <c r="BG102" s="638"/>
      <c r="BH102" s="638"/>
      <c r="BI102" s="638"/>
      <c r="BJ102" s="638"/>
      <c r="BK102" s="638"/>
      <c r="BL102" s="638"/>
      <c r="BM102" s="638"/>
      <c r="BN102" s="638"/>
      <c r="BO102" s="638"/>
      <c r="BP102" s="645" t="s">
        <v>355</v>
      </c>
      <c r="BQ102" s="646"/>
      <c r="BR102" s="647">
        <v>600</v>
      </c>
    </row>
    <row r="103" spans="20:70" ht="13.8" x14ac:dyDescent="0.25">
      <c r="BB103" s="638"/>
      <c r="BC103" s="638"/>
      <c r="BD103" s="638"/>
      <c r="BE103" s="638"/>
      <c r="BF103" s="638"/>
      <c r="BG103" s="638"/>
      <c r="BH103" s="638"/>
      <c r="BI103" s="638"/>
      <c r="BJ103" s="638"/>
      <c r="BK103" s="638"/>
      <c r="BL103" s="638"/>
      <c r="BM103" s="638"/>
      <c r="BN103" s="638"/>
      <c r="BO103" s="638"/>
      <c r="BP103" s="648" t="s">
        <v>356</v>
      </c>
      <c r="BQ103" s="649">
        <v>600</v>
      </c>
      <c r="BR103" s="650"/>
    </row>
    <row r="104" spans="20:70" ht="13.8" x14ac:dyDescent="0.25">
      <c r="BB104" s="638"/>
      <c r="BC104" s="638"/>
      <c r="BD104" s="638"/>
      <c r="BE104" s="638"/>
      <c r="BF104" s="638"/>
      <c r="BG104" s="638"/>
      <c r="BH104" s="638"/>
      <c r="BI104" s="638"/>
      <c r="BJ104" s="638"/>
      <c r="BK104" s="638"/>
      <c r="BL104" s="639" t="s">
        <v>352</v>
      </c>
      <c r="BM104" s="640"/>
      <c r="BN104" s="641"/>
      <c r="BO104" s="638"/>
      <c r="BP104" s="638"/>
      <c r="BQ104" s="638"/>
      <c r="BR104" s="638"/>
    </row>
    <row r="105" spans="20:70" ht="13.8" x14ac:dyDescent="0.25">
      <c r="BB105" s="638"/>
      <c r="BC105" s="638"/>
      <c r="BD105" s="638"/>
      <c r="BE105" s="638"/>
      <c r="BF105" s="638"/>
      <c r="BG105" s="638"/>
      <c r="BH105" s="638"/>
      <c r="BI105" s="638"/>
      <c r="BJ105" s="638"/>
      <c r="BK105" s="638"/>
      <c r="BL105" s="642">
        <f ca="1">[2]Opsheet!$C$4-1</f>
        <v>37137</v>
      </c>
      <c r="BM105" s="643"/>
      <c r="BN105" s="644">
        <f ca="1">VLOOKUP(BL105,[2]Alliance!$D$1:$AK$65536,[2]Alliance!AI$1)</f>
        <v>0</v>
      </c>
      <c r="BO105" s="638"/>
      <c r="BP105" s="638"/>
      <c r="BQ105" s="638"/>
      <c r="BR105" s="638"/>
    </row>
    <row r="106" spans="20:70" ht="13.8" x14ac:dyDescent="0.25">
      <c r="BB106" s="638"/>
      <c r="BC106" s="638"/>
      <c r="BD106" s="638"/>
      <c r="BE106" s="638"/>
      <c r="BF106" s="638"/>
      <c r="BG106" s="638"/>
      <c r="BH106" s="638"/>
      <c r="BI106" s="638"/>
      <c r="BJ106" s="638"/>
      <c r="BK106" s="638"/>
      <c r="BL106" s="642">
        <f ca="1">BL105-1</f>
        <v>37136</v>
      </c>
      <c r="BM106" s="643"/>
      <c r="BN106" s="644">
        <f ca="1">VLOOKUP(BL106,[2]Alliance!$D$1:$AK$65536,[2]Alliance!AI$1)</f>
        <v>0</v>
      </c>
      <c r="BO106" s="638"/>
      <c r="BP106" s="638"/>
      <c r="BQ106" s="638"/>
      <c r="BR106" s="638"/>
    </row>
    <row r="107" spans="20:70" ht="13.8" x14ac:dyDescent="0.25">
      <c r="BB107" s="638"/>
      <c r="BC107" s="638"/>
      <c r="BD107" s="638"/>
      <c r="BE107" s="638"/>
      <c r="BF107" s="638"/>
      <c r="BG107" s="638"/>
      <c r="BH107" s="638"/>
      <c r="BI107" s="638"/>
      <c r="BJ107" s="638"/>
      <c r="BK107" s="638"/>
      <c r="BL107" s="645" t="s">
        <v>355</v>
      </c>
      <c r="BM107" s="646"/>
      <c r="BN107" s="647">
        <v>264</v>
      </c>
      <c r="BO107" s="638"/>
      <c r="BP107" s="638"/>
      <c r="BQ107" s="638"/>
      <c r="BR107" s="638"/>
    </row>
    <row r="108" spans="20:70" ht="13.8" x14ac:dyDescent="0.25">
      <c r="BB108" s="638"/>
      <c r="BC108" s="638"/>
      <c r="BD108" s="638"/>
      <c r="BE108" s="638"/>
      <c r="BF108" s="638"/>
      <c r="BG108" s="638"/>
      <c r="BH108" s="638"/>
      <c r="BI108" s="638"/>
      <c r="BJ108" s="638"/>
      <c r="BK108" s="638"/>
      <c r="BL108" s="648" t="s">
        <v>356</v>
      </c>
      <c r="BM108" s="649">
        <v>1000</v>
      </c>
      <c r="BN108" s="650"/>
      <c r="BO108" s="638"/>
      <c r="BP108" s="638"/>
      <c r="BQ108" s="638"/>
      <c r="BR108" s="638"/>
    </row>
  </sheetData>
  <sheetCalcPr fullCalcOnLoad="1"/>
  <phoneticPr fontId="0" type="noConversion"/>
  <printOptions horizontalCentered="1"/>
  <pageMargins left="0" right="0" top="0.64" bottom="0.56999999999999995" header="0.5" footer="0.5"/>
  <pageSetup scale="33" orientation="landscape" horizont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>
    <pageSetUpPr fitToPage="1"/>
  </sheetPr>
  <dimension ref="A1:BK178"/>
  <sheetViews>
    <sheetView showGridLines="0" zoomScale="40" zoomScaleNormal="50" workbookViewId="0">
      <selection activeCell="I15" sqref="I15"/>
    </sheetView>
  </sheetViews>
  <sheetFormatPr defaultColWidth="9.109375" defaultRowHeight="17.399999999999999" x14ac:dyDescent="0.3"/>
  <cols>
    <col min="1" max="1" width="2.88671875" style="40" customWidth="1"/>
    <col min="2" max="2" width="24.5546875" style="40" customWidth="1"/>
    <col min="3" max="3" width="14.5546875" style="40" customWidth="1"/>
    <col min="4" max="4" width="17.6640625" style="40" customWidth="1"/>
    <col min="5" max="5" width="19.6640625" style="40" customWidth="1"/>
    <col min="6" max="6" width="20.44140625" style="40" customWidth="1"/>
    <col min="7" max="7" width="17.5546875" style="40" customWidth="1"/>
    <col min="8" max="8" width="17.88671875" style="40" customWidth="1"/>
    <col min="9" max="9" width="18.109375" style="40" customWidth="1"/>
    <col min="10" max="10" width="19.6640625" style="40" customWidth="1"/>
    <col min="11" max="11" width="18.44140625" style="40" customWidth="1"/>
    <col min="12" max="12" width="18" style="40" customWidth="1"/>
    <col min="13" max="13" width="13.44140625" style="40" customWidth="1"/>
    <col min="14" max="14" width="2" style="40" customWidth="1"/>
    <col min="15" max="15" width="16.6640625" style="40" customWidth="1"/>
    <col min="16" max="16" width="23.88671875" style="40" customWidth="1"/>
    <col min="17" max="17" width="20.5546875" style="40" customWidth="1"/>
    <col min="18" max="18" width="17.33203125" style="40" customWidth="1"/>
    <col min="19" max="19" width="15.109375" style="40" customWidth="1"/>
    <col min="20" max="20" width="20.33203125" style="40" customWidth="1"/>
    <col min="21" max="21" width="14" style="40" customWidth="1"/>
    <col min="22" max="22" width="15.6640625" style="40" customWidth="1"/>
    <col min="23" max="23" width="20.6640625" style="40" customWidth="1"/>
    <col min="24" max="24" width="25.109375" style="40" customWidth="1"/>
    <col min="25" max="25" width="23.88671875" style="40" customWidth="1"/>
    <col min="26" max="26" width="24.6640625" style="40" bestFit="1" customWidth="1"/>
    <col min="27" max="27" width="22.5546875" style="40" customWidth="1"/>
    <col min="28" max="28" width="21.33203125" style="40" customWidth="1"/>
    <col min="29" max="29" width="21.88671875" style="40" customWidth="1"/>
    <col min="30" max="30" width="20.33203125" style="40" customWidth="1"/>
    <col min="31" max="31" width="16.33203125" style="40" customWidth="1"/>
    <col min="32" max="32" width="22.109375" style="40" customWidth="1"/>
    <col min="33" max="33" width="14.88671875" style="40" customWidth="1"/>
    <col min="34" max="34" width="21" style="40" customWidth="1"/>
    <col min="35" max="35" width="12.109375" style="40" customWidth="1"/>
    <col min="36" max="36" width="8.109375" style="40" customWidth="1"/>
    <col min="37" max="42" width="9.109375" style="40"/>
    <col min="43" max="43" width="13.5546875" style="40" bestFit="1" customWidth="1"/>
    <col min="44" max="44" width="16.44140625" style="40" bestFit="1" customWidth="1"/>
    <col min="45" max="45" width="14.6640625" style="40" bestFit="1" customWidth="1"/>
    <col min="46" max="46" width="13.6640625" style="40" bestFit="1" customWidth="1"/>
    <col min="47" max="47" width="11.88671875" style="40" bestFit="1" customWidth="1"/>
    <col min="48" max="48" width="9.88671875" style="40" bestFit="1" customWidth="1"/>
    <col min="49" max="49" width="11" style="40" bestFit="1" customWidth="1"/>
    <col min="50" max="50" width="11.88671875" style="40" bestFit="1" customWidth="1"/>
    <col min="51" max="51" width="15.33203125" style="40" bestFit="1" customWidth="1"/>
    <col min="52" max="52" width="13.88671875" style="40" bestFit="1" customWidth="1"/>
    <col min="53" max="53" width="14.6640625" style="40" bestFit="1" customWidth="1"/>
    <col min="54" max="54" width="15.88671875" style="40" bestFit="1" customWidth="1"/>
    <col min="55" max="16384" width="9.109375" style="40"/>
  </cols>
  <sheetData>
    <row r="1" spans="1:43" s="4" customFormat="1" ht="20.25" customHeight="1" x14ac:dyDescent="0.25">
      <c r="A1" s="1">
        <f ca="1">TODAY()</f>
        <v>37138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F1" s="5"/>
      <c r="AG1" s="6"/>
    </row>
    <row r="2" spans="1:43" s="7" customFormat="1" ht="3.75" customHeight="1" x14ac:dyDescent="0.3">
      <c r="AF2" s="5"/>
    </row>
    <row r="3" spans="1:43" s="15" customFormat="1" ht="53.25" customHeight="1" x14ac:dyDescent="0.25">
      <c r="A3" s="8"/>
      <c r="B3" s="9" t="s">
        <v>91</v>
      </c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  <c r="AE3" s="14"/>
      <c r="AF3" s="5"/>
      <c r="AH3" s="16"/>
    </row>
    <row r="4" spans="1:43" s="17" customFormat="1" ht="28.5" customHeight="1" thickBot="1" x14ac:dyDescent="0.4">
      <c r="B4" s="18">
        <f ca="1">TODAY()</f>
        <v>37138</v>
      </c>
      <c r="C4" s="19"/>
      <c r="D4" s="19"/>
      <c r="E4" s="19"/>
      <c r="F4" s="19"/>
      <c r="G4" s="19"/>
      <c r="H4" s="19"/>
      <c r="I4" s="19"/>
      <c r="J4" s="19"/>
      <c r="K4" s="19"/>
      <c r="L4" s="20"/>
      <c r="M4" s="21"/>
      <c r="N4" s="22"/>
      <c r="O4" s="23"/>
      <c r="P4" s="24"/>
      <c r="Q4" s="24"/>
      <c r="R4" s="24"/>
      <c r="S4" s="24"/>
      <c r="T4" s="24"/>
      <c r="U4" s="24"/>
      <c r="V4" s="24"/>
      <c r="W4" s="24"/>
      <c r="X4" s="25" t="s">
        <v>92</v>
      </c>
      <c r="Y4" s="25" t="s">
        <v>93</v>
      </c>
      <c r="Z4" s="24" t="s">
        <v>94</v>
      </c>
      <c r="AA4" s="26"/>
      <c r="AB4" s="27" t="s">
        <v>95</v>
      </c>
      <c r="AC4" s="16"/>
      <c r="AD4" s="16"/>
      <c r="AE4" s="16"/>
      <c r="AF4" s="5"/>
      <c r="AG4" s="15"/>
      <c r="AH4" s="16"/>
      <c r="AI4" s="15"/>
      <c r="AJ4" s="15"/>
      <c r="AK4" s="15"/>
      <c r="AL4" s="15"/>
      <c r="AM4" s="15"/>
      <c r="AN4" s="15"/>
      <c r="AO4" s="15"/>
      <c r="AP4" s="15"/>
      <c r="AQ4" s="15"/>
    </row>
    <row r="5" spans="1:43" ht="37.5" customHeight="1" thickBot="1" x14ac:dyDescent="0.45">
      <c r="A5" s="28"/>
      <c r="B5" s="29"/>
      <c r="C5" s="7"/>
      <c r="D5" s="30"/>
      <c r="E5" s="31" t="s">
        <v>96</v>
      </c>
      <c r="F5" s="31" t="s">
        <v>97</v>
      </c>
      <c r="G5" s="31"/>
      <c r="H5" s="31"/>
      <c r="I5" s="31"/>
      <c r="J5" s="31"/>
      <c r="K5" s="31" t="s">
        <v>98</v>
      </c>
      <c r="L5" s="32"/>
      <c r="M5" s="33"/>
      <c r="N5" s="22"/>
      <c r="O5" s="34"/>
      <c r="P5" s="35" t="s">
        <v>99</v>
      </c>
      <c r="Q5" s="35" t="s">
        <v>100</v>
      </c>
      <c r="R5" s="35" t="s">
        <v>101</v>
      </c>
      <c r="S5" s="35" t="s">
        <v>102</v>
      </c>
      <c r="T5" s="35" t="s">
        <v>103</v>
      </c>
      <c r="U5" s="35" t="s">
        <v>104</v>
      </c>
      <c r="V5" s="35" t="s">
        <v>105</v>
      </c>
      <c r="W5" s="36" t="s">
        <v>106</v>
      </c>
      <c r="X5" s="36" t="s">
        <v>107</v>
      </c>
      <c r="Y5" s="36" t="s">
        <v>107</v>
      </c>
      <c r="Z5" s="36" t="s">
        <v>108</v>
      </c>
      <c r="AA5" s="37" t="s">
        <v>109</v>
      </c>
      <c r="AB5" s="27" t="s">
        <v>110</v>
      </c>
      <c r="AC5" s="17"/>
      <c r="AD5" s="17"/>
      <c r="AE5" s="17"/>
      <c r="AF5" s="38" t="s">
        <v>111</v>
      </c>
      <c r="AG5" s="39"/>
      <c r="AH5" s="17"/>
      <c r="AI5" s="17"/>
      <c r="AJ5" s="17"/>
      <c r="AK5" s="17"/>
      <c r="AL5" s="17"/>
      <c r="AM5" s="17"/>
      <c r="AN5" s="17"/>
      <c r="AO5" s="17"/>
      <c r="AP5" s="17"/>
      <c r="AQ5" s="17"/>
    </row>
    <row r="6" spans="1:43" ht="24" customHeight="1" x14ac:dyDescent="0.4">
      <c r="A6" s="41"/>
      <c r="B6" s="29"/>
      <c r="C6" s="7"/>
      <c r="D6" s="42" t="s">
        <v>112</v>
      </c>
      <c r="E6" s="43">
        <f t="shared" ref="E6:J6" ca="1" si="0">E7</f>
        <v>37138</v>
      </c>
      <c r="F6" s="44">
        <f t="shared" ca="1" si="0"/>
        <v>37137</v>
      </c>
      <c r="G6" s="44">
        <f t="shared" ca="1" si="0"/>
        <v>37136</v>
      </c>
      <c r="H6" s="44">
        <f t="shared" ca="1" si="0"/>
        <v>37135</v>
      </c>
      <c r="I6" s="44">
        <f t="shared" ca="1" si="0"/>
        <v>37134</v>
      </c>
      <c r="J6" s="44">
        <f t="shared" ca="1" si="0"/>
        <v>37133</v>
      </c>
      <c r="K6" s="45" t="s">
        <v>113</v>
      </c>
      <c r="L6" s="46" t="s">
        <v>114</v>
      </c>
      <c r="M6" s="47"/>
      <c r="N6" s="22"/>
      <c r="O6" s="48">
        <v>36617</v>
      </c>
      <c r="P6" s="49">
        <f>VLOOKUP($O6,'[2]OPS Historicals'!$A$30:$AA$97,11,FALSE)</f>
        <v>6276.9666666666662</v>
      </c>
      <c r="Q6" s="49">
        <f>VLOOKUP($O6,'[2]OPS Historicals'!$A$30:$AA$97,13,FALSE)</f>
        <v>0</v>
      </c>
      <c r="R6" s="49">
        <f>VLOOKUP($O6,'[2]OPS Historicals'!$A$30:$AA$97,15,FALSE)</f>
        <v>2173.2333333333331</v>
      </c>
      <c r="S6" s="49">
        <f>VLOOKUP($O6,'[2]OPS Historicals'!$A$30:$AA$97,17,FALSE)</f>
        <v>2040.6</v>
      </c>
      <c r="T6" s="49">
        <f>VLOOKUP($O6,'[2]OPS Historicals'!$A$30:$AA$97,19,FALSE)</f>
        <v>-79.666666666666671</v>
      </c>
      <c r="U6" s="49">
        <f>VLOOKUP($O6,'[2]OPS Historicals'!$A$30:$AA$97,21,FALSE)</f>
        <v>28.633333333333333</v>
      </c>
      <c r="V6" s="49">
        <f>VLOOKUP($O6,'[2]OPS Historicals'!$A$30:$AA$97,23,FALSE)</f>
        <v>1572.0593058097422</v>
      </c>
      <c r="W6" s="49">
        <f t="shared" ref="W6:W12" si="1">SUM(P6:V6)</f>
        <v>12011.825972476408</v>
      </c>
      <c r="X6" s="49">
        <f t="shared" ref="X6:X12" si="2">Y6+Q6</f>
        <v>12485.965121284291</v>
      </c>
      <c r="Y6" s="49">
        <f>VLOOKUP($O6,'[2]OPS Historicals'!$A$30:$AA$97,3,FALSE)</f>
        <v>12485.965121284291</v>
      </c>
      <c r="Z6" s="49">
        <f>SUMIF([2]data!$FR$1344:$FR$3270,O6,[2]data!$AU$1344:$AU$3270)/COUNTIF([2]data!$FR$1344:$FR$3270,$O6)*-1</f>
        <v>463.13914881688436</v>
      </c>
      <c r="AA6" s="50">
        <f>VLOOKUP(DATE(YEAR(O6),MONTH(O6)+1,1)-1,[2]Storage!$B$800:$R$2175,17)*1000</f>
        <v>139484.32429941607</v>
      </c>
      <c r="AF6" s="51">
        <v>37128</v>
      </c>
      <c r="AG6" s="52">
        <v>78.086178746361895</v>
      </c>
      <c r="AI6" s="17"/>
      <c r="AJ6" s="17"/>
      <c r="AK6" s="17"/>
      <c r="AL6" s="17"/>
      <c r="AM6" s="17"/>
      <c r="AN6" s="17"/>
      <c r="AO6" s="17"/>
      <c r="AP6" s="17"/>
      <c r="AQ6" s="17"/>
    </row>
    <row r="7" spans="1:43" ht="28.5" customHeight="1" x14ac:dyDescent="0.4">
      <c r="A7" s="53"/>
      <c r="B7" s="29"/>
      <c r="C7" s="7"/>
      <c r="D7" s="30"/>
      <c r="E7" s="54">
        <f ca="1">$B$4</f>
        <v>37138</v>
      </c>
      <c r="F7" s="55">
        <f ca="1">E7-1</f>
        <v>37137</v>
      </c>
      <c r="G7" s="56">
        <f ca="1">F7-1</f>
        <v>37136</v>
      </c>
      <c r="H7" s="56">
        <f ca="1">G7-1</f>
        <v>37135</v>
      </c>
      <c r="I7" s="56">
        <f ca="1">H7-1</f>
        <v>37134</v>
      </c>
      <c r="J7" s="56">
        <f ca="1">I7-1</f>
        <v>37133</v>
      </c>
      <c r="K7" s="57" t="s">
        <v>115</v>
      </c>
      <c r="L7" s="58" t="s">
        <v>116</v>
      </c>
      <c r="M7" s="59"/>
      <c r="N7" s="22"/>
      <c r="O7" s="48">
        <v>36647</v>
      </c>
      <c r="P7" s="60">
        <f>VLOOKUP($O7,'[2]OPS Historicals'!$A$30:$AA$97,11,FALSE)</f>
        <v>6132.2580645161288</v>
      </c>
      <c r="Q7" s="49">
        <f>VLOOKUP($O7,'[2]OPS Historicals'!$A$30:$AA$97,13,FALSE)</f>
        <v>0</v>
      </c>
      <c r="R7" s="49">
        <f>VLOOKUP($O7,'[2]OPS Historicals'!$A$30:$AA$97,15,FALSE)</f>
        <v>2161.3225806451615</v>
      </c>
      <c r="S7" s="49">
        <f>VLOOKUP($O7,'[2]OPS Historicals'!$A$30:$AA$97,17,FALSE)</f>
        <v>2141.1935483870966</v>
      </c>
      <c r="T7" s="49">
        <f>VLOOKUP($O7,'[2]OPS Historicals'!$A$30:$AA$97,19,FALSE)</f>
        <v>-67.516129032258064</v>
      </c>
      <c r="U7" s="49">
        <f>VLOOKUP($O7,'[2]OPS Historicals'!$A$30:$AA$97,21,FALSE)</f>
        <v>39.225806451612904</v>
      </c>
      <c r="V7" s="49">
        <f>VLOOKUP($O7,'[2]OPS Historicals'!$A$30:$AA$97,23,FALSE)</f>
        <v>1308.1496723829475</v>
      </c>
      <c r="W7" s="49">
        <f t="shared" si="1"/>
        <v>11714.63354335069</v>
      </c>
      <c r="X7" s="49">
        <f t="shared" si="2"/>
        <v>12262.390224094584</v>
      </c>
      <c r="Y7" s="49">
        <f>VLOOKUP($O7,'[2]OPS Historicals'!$A$30:$AA$97,3,FALSE)</f>
        <v>12262.390224094584</v>
      </c>
      <c r="Z7" s="49">
        <f>SUMIF([2]data!$FR$1344:$FR$3270,O7,[2]data!$AU$1344:$AU$3270)/COUNTIF([2]data!$FR$1344:$FR$3270,$O7)*-1</f>
        <v>561.46635817205913</v>
      </c>
      <c r="AA7" s="50">
        <f>VLOOKUP(DATE(YEAR(O7),MONTH(O7)+1,1)-1,[2]Storage!$B$800:$R$2175,17)*1000</f>
        <v>159203.66497894208</v>
      </c>
      <c r="AF7" s="51">
        <v>37129</v>
      </c>
      <c r="AG7" s="52">
        <v>78.086178746361895</v>
      </c>
      <c r="AI7" s="17"/>
      <c r="AJ7" s="17"/>
      <c r="AK7" s="17"/>
      <c r="AL7" s="17"/>
      <c r="AM7" s="17"/>
      <c r="AN7" s="17"/>
      <c r="AO7" s="17"/>
      <c r="AP7" s="17"/>
      <c r="AQ7" s="17"/>
    </row>
    <row r="8" spans="1:43" ht="23.25" customHeight="1" x14ac:dyDescent="0.4">
      <c r="A8" s="61"/>
      <c r="B8" s="62" t="s">
        <v>99</v>
      </c>
      <c r="C8" s="7"/>
      <c r="D8" s="63">
        <f ca="1">E8-F8</f>
        <v>40</v>
      </c>
      <c r="E8" s="64">
        <f ca="1">VLOOKUP(E$7,[2]data!$E$1:$DG$65536,[2]data!$F$1,FALSE)</f>
        <v>5219</v>
      </c>
      <c r="F8" s="65">
        <f ca="1">VLOOKUP(F$7,[2]data!$E$1:$DG$65536,[2]data!$P$1,FALSE)</f>
        <v>5179</v>
      </c>
      <c r="G8" s="66">
        <f ca="1">VLOOKUP(G$7,[2]data!$E$1:$DG$65536,[2]data!$P$1,FALSE)</f>
        <v>5343</v>
      </c>
      <c r="H8" s="66">
        <f ca="1">VLOOKUP(H$7,[2]data!$E$1:$DG$65536,[2]data!$P$1,FALSE)</f>
        <v>5546</v>
      </c>
      <c r="I8" s="66">
        <f ca="1">VLOOKUP(I$7,[2]data!$E$1:$DG$65536,[2]data!$P$1,FALSE)</f>
        <v>5532</v>
      </c>
      <c r="J8" s="67">
        <f ca="1">VLOOKUP(J$7,[2]data!$E$1:$DG$65536,[2]data!$P$1,FALSE)</f>
        <v>5471</v>
      </c>
      <c r="K8" s="68">
        <f ca="1">(SUMPRODUCT([2]data!$A6:$A2106,[2]data!$P$6:$P$2106))/(SUM([2]data!$A$6:$A$2106)-1)</f>
        <v>5356</v>
      </c>
      <c r="L8" s="68">
        <f ca="1">(SUMPRODUCT([2]data!$C$6:$C$2106,[2]data!$P$6:$P$2106))/SUM([2]data!$C$6:$C$2106)</f>
        <v>6204.3666666666668</v>
      </c>
      <c r="M8" s="59"/>
      <c r="N8" s="22"/>
      <c r="O8" s="48">
        <v>36678</v>
      </c>
      <c r="P8" s="60">
        <f>VLOOKUP($O8,'[2]OPS Historicals'!$A$30:$AA$97,11,FALSE)</f>
        <v>6059.3666666666668</v>
      </c>
      <c r="Q8" s="49">
        <f>VLOOKUP($O8,'[2]OPS Historicals'!$A$30:$AA$97,13,FALSE)</f>
        <v>0</v>
      </c>
      <c r="R8" s="49">
        <f>VLOOKUP($O8,'[2]OPS Historicals'!$A$30:$AA$97,15,FALSE)</f>
        <v>2136.1999999999998</v>
      </c>
      <c r="S8" s="49">
        <f>VLOOKUP($O8,'[2]OPS Historicals'!$A$30:$AA$97,17,FALSE)</f>
        <v>2295.0333333333333</v>
      </c>
      <c r="T8" s="49">
        <f>VLOOKUP($O8,'[2]OPS Historicals'!$A$30:$AA$97,19,FALSE)</f>
        <v>-58.7</v>
      </c>
      <c r="U8" s="49">
        <f>VLOOKUP($O8,'[2]OPS Historicals'!$A$30:$AA$97,21,FALSE)</f>
        <v>42.133333333333333</v>
      </c>
      <c r="V8" s="49">
        <f>VLOOKUP($O8,'[2]OPS Historicals'!$A$30:$AA$97,23,FALSE)</f>
        <v>1243.6508388994721</v>
      </c>
      <c r="W8" s="49">
        <f t="shared" si="1"/>
        <v>11717.684172232803</v>
      </c>
      <c r="X8" s="49">
        <f t="shared" si="2"/>
        <v>12096.066614721316</v>
      </c>
      <c r="Y8" s="49">
        <f>VLOOKUP($O8,'[2]OPS Historicals'!$A$30:$AA$97,3,FALSE)</f>
        <v>12096.066614721316</v>
      </c>
      <c r="Z8" s="49">
        <f>SUMIF([2]data!$FR$1344:$FR$3270,O8,[2]data!$AU$1344:$AU$3270)/COUNTIF([2]data!$FR$1344:$FR$3270,$O8)*-1</f>
        <v>359.43782129852792</v>
      </c>
      <c r="AA8" s="50">
        <f>VLOOKUP(DATE(YEAR(O8),MONTH(O8)+1,1)-1,[2]Storage!$B$800:$R$2175,17)*1000</f>
        <v>168061.06019401108</v>
      </c>
      <c r="AF8" s="51">
        <v>37130</v>
      </c>
      <c r="AG8" s="52">
        <v>57.677291119471853</v>
      </c>
      <c r="AI8" s="17"/>
      <c r="AJ8" s="17"/>
      <c r="AK8" s="17"/>
      <c r="AL8" s="17"/>
      <c r="AM8" s="17"/>
      <c r="AN8" s="17"/>
      <c r="AO8" s="17"/>
    </row>
    <row r="9" spans="1:43" ht="23.25" customHeight="1" x14ac:dyDescent="0.4">
      <c r="A9" s="53"/>
      <c r="B9" s="62" t="s">
        <v>100</v>
      </c>
      <c r="C9" s="7"/>
      <c r="D9" s="63">
        <f ca="1">E9-F9</f>
        <v>0</v>
      </c>
      <c r="E9" s="69">
        <f ca="1">F9</f>
        <v>-14</v>
      </c>
      <c r="F9" s="70">
        <f ca="1">G9</f>
        <v>-14</v>
      </c>
      <c r="G9" s="71">
        <f ca="1">VLOOKUP(G7,[2]Alliance!$D$1:$BA$65536,22)</f>
        <v>-14</v>
      </c>
      <c r="H9" s="71">
        <f ca="1">VLOOKUP(H7,[2]Alliance!$D$1:$BA$65536,22)</f>
        <v>1178.5</v>
      </c>
      <c r="I9" s="71">
        <f ca="1">VLOOKUP(I7,[2]Alliance!$D$1:$BA$65536,22)</f>
        <v>1224.0999999999999</v>
      </c>
      <c r="J9" s="72">
        <f ca="1">VLOOKUP(J7,[2]Alliance!$D$1:$BA$65536,22)</f>
        <v>1280.5</v>
      </c>
      <c r="K9" s="73">
        <f ca="1">(SUMPRODUCT([2]Alliance!$A$66:$A$491,[2]Alliance!$Y$66:$Y$491)+G9)/(SUM([2]Alliance!A66:A491)+1)</f>
        <v>813.13333333333333</v>
      </c>
      <c r="L9" s="73"/>
      <c r="M9" s="59"/>
      <c r="N9" s="22"/>
      <c r="O9" s="48">
        <v>36708</v>
      </c>
      <c r="P9" s="60">
        <f>VLOOKUP($O9,'[2]OPS Historicals'!$A$30:$AA$97,11,FALSE)</f>
        <v>6114.1935483870966</v>
      </c>
      <c r="Q9" s="49">
        <f>VLOOKUP($O9,'[2]OPS Historicals'!$A$30:$AA$97,13,FALSE)</f>
        <v>0</v>
      </c>
      <c r="R9" s="49">
        <f>VLOOKUP($O9,'[2]OPS Historicals'!$A$30:$AA$97,15,FALSE)</f>
        <v>2122.2580645161293</v>
      </c>
      <c r="S9" s="49">
        <f>VLOOKUP($O9,'[2]OPS Historicals'!$A$30:$AA$97,17,FALSE)</f>
        <v>2397.2580645161293</v>
      </c>
      <c r="T9" s="49">
        <f>VLOOKUP($O9,'[2]OPS Historicals'!$A$30:$AA$97,19,FALSE)</f>
        <v>-25.806451612903224</v>
      </c>
      <c r="U9" s="49">
        <f>VLOOKUP($O9,'[2]OPS Historicals'!$A$30:$AA$97,21,FALSE)</f>
        <v>31.93548387096774</v>
      </c>
      <c r="V9" s="49">
        <f>VLOOKUP($O9,'[2]OPS Historicals'!$A$30:$AA$97,23,FALSE)</f>
        <v>1390.5806451612902</v>
      </c>
      <c r="W9" s="49">
        <f t="shared" si="1"/>
        <v>12030.419354838708</v>
      </c>
      <c r="X9" s="49">
        <f t="shared" si="2"/>
        <v>12440.843232656918</v>
      </c>
      <c r="Y9" s="49">
        <f>VLOOKUP($O9,'[2]OPS Historicals'!$A$30:$AA$97,3,FALSE)</f>
        <v>12440.843232656918</v>
      </c>
      <c r="Z9" s="49">
        <f>SUMIF([2]data!$FR$1344:$FR$3270,O9,[2]data!$AU$1344:$AU$3270)/COUNTIF([2]data!$FR$1344:$FR$3270,$O9)*-1</f>
        <v>430.03678105379356</v>
      </c>
      <c r="AA9" s="50">
        <f>VLOOKUP(DATE(YEAR(O9),MONTH(O9)+1,1)-1,[2]Storage!$B$800:$R$2175,17)*1000</f>
        <v>185559.86668696627</v>
      </c>
      <c r="AF9" s="51">
        <v>37131</v>
      </c>
      <c r="AG9" s="52">
        <v>57.677291119471853</v>
      </c>
      <c r="AI9" s="17"/>
      <c r="AJ9" s="17"/>
      <c r="AK9" s="17"/>
      <c r="AL9" s="17"/>
      <c r="AM9" s="17"/>
      <c r="AN9" s="17"/>
      <c r="AO9" s="17"/>
    </row>
    <row r="10" spans="1:43" ht="23.25" customHeight="1" x14ac:dyDescent="0.4">
      <c r="A10" s="61"/>
      <c r="B10" s="62" t="s">
        <v>101</v>
      </c>
      <c r="C10" s="7"/>
      <c r="D10" s="63">
        <f ca="1">E10-F10</f>
        <v>-8</v>
      </c>
      <c r="E10" s="69">
        <f ca="1">VLOOKUP(E$7,[2]data!$E$5:$X$2106,[2]data!$G1,FALSE)</f>
        <v>1612</v>
      </c>
      <c r="F10" s="74">
        <f ca="1">VLOOKUP(F$7,[2]data!$E$5:$X$2106,[2]data!$Q1,FALSE)</f>
        <v>1620</v>
      </c>
      <c r="G10" s="71">
        <f ca="1">VLOOKUP(G$7,[2]data!$E$5:$X$2106,[2]data!$Q1,FALSE)</f>
        <v>1604</v>
      </c>
      <c r="H10" s="71">
        <f ca="1">VLOOKUP(H$7,[2]data!$E$5:$X$2106,[2]data!$Q1,FALSE)</f>
        <v>1596</v>
      </c>
      <c r="I10" s="71">
        <f ca="1">VLOOKUP(I$7,[2]data!$E$5:$X$2106,[2]data!$Q1,FALSE)</f>
        <v>2087</v>
      </c>
      <c r="J10" s="72">
        <f ca="1">VLOOKUP(J$7,[2]data!$E$5:$X$2106,[2]data!$Q1,FALSE)</f>
        <v>1991</v>
      </c>
      <c r="K10" s="73">
        <f ca="1">(SUMPRODUCT([2]data!$A$6:$A$2106,[2]data!$Q$6:$Q$2106))/(SUM([2]data!$A$6:$A$2106)-1)</f>
        <v>1606.6666666666667</v>
      </c>
      <c r="L10" s="73">
        <f ca="1">(SUMPRODUCT([2]data!$C$6:$C$2106,[2]data!$Q$6:$Q$2106))/SUM([2]data!$C$6:$C$2106)</f>
        <v>2187.8000000000002</v>
      </c>
      <c r="M10" s="59"/>
      <c r="N10" s="22"/>
      <c r="O10" s="48">
        <v>36739</v>
      </c>
      <c r="P10" s="60">
        <f>VLOOKUP($O10,'[2]OPS Historicals'!$A$30:$AA$97,11,FALSE)</f>
        <v>6260.9032258064517</v>
      </c>
      <c r="Q10" s="49">
        <f>VLOOKUP($O10,'[2]OPS Historicals'!$A$30:$AA$97,13,FALSE)</f>
        <v>0</v>
      </c>
      <c r="R10" s="49">
        <f>VLOOKUP($O10,'[2]OPS Historicals'!$A$30:$AA$97,15,FALSE)</f>
        <v>2148.7741935483873</v>
      </c>
      <c r="S10" s="49">
        <f>VLOOKUP($O10,'[2]OPS Historicals'!$A$30:$AA$97,17,FALSE)</f>
        <v>2125.0322580645161</v>
      </c>
      <c r="T10" s="49">
        <f>VLOOKUP($O10,'[2]OPS Historicals'!$A$30:$AA$97,19,FALSE)</f>
        <v>-71.387096774193552</v>
      </c>
      <c r="U10" s="49">
        <f>VLOOKUP($O10,'[2]OPS Historicals'!$A$30:$AA$97,21,FALSE)</f>
        <v>36.741935483870968</v>
      </c>
      <c r="V10" s="49">
        <f>VLOOKUP($O10,'[2]OPS Historicals'!$A$30:$AA$97,23,FALSE)</f>
        <v>1488.3225806451612</v>
      </c>
      <c r="W10" s="49">
        <f t="shared" si="1"/>
        <v>11988.387096774195</v>
      </c>
      <c r="X10" s="49">
        <f t="shared" si="2"/>
        <v>12377.161290313221</v>
      </c>
      <c r="Y10" s="49">
        <f>VLOOKUP($O10,'[2]OPS Historicals'!$A$30:$AA$97,3,FALSE)</f>
        <v>12377.161290313221</v>
      </c>
      <c r="Z10" s="49">
        <f>SUMIF([2]data!$FR$1344:$FR$3270,O10,[2]data!$AU$1344:$AU$3270)/COUNTIF([2]data!$FR$1344:$FR$3270,$O10)*-1</f>
        <v>384.35483870967744</v>
      </c>
      <c r="AA10" s="50">
        <f>VLOOKUP(DATE(YEAR(O10),MONTH(O10)+1,1)-1,[2]Storage!$B$800:$R$2175,17)*1000</f>
        <v>201084.51652846829</v>
      </c>
      <c r="AF10" s="51">
        <v>37132</v>
      </c>
      <c r="AG10" s="52">
        <v>57.677291119471853</v>
      </c>
      <c r="AI10" s="17"/>
      <c r="AJ10" s="17"/>
      <c r="AK10" s="17"/>
      <c r="AL10" s="17"/>
      <c r="AM10" s="17"/>
      <c r="AN10" s="17"/>
      <c r="AO10" s="17"/>
    </row>
    <row r="11" spans="1:43" ht="23.25" customHeight="1" x14ac:dyDescent="0.4">
      <c r="A11" s="61"/>
      <c r="B11" s="62" t="s">
        <v>102</v>
      </c>
      <c r="C11" s="7"/>
      <c r="D11" s="63">
        <f ca="1">E11-F11</f>
        <v>-226</v>
      </c>
      <c r="E11" s="69">
        <f ca="1">VLOOKUP(E$7,[2]data!$E$5:$X$2106,[2]data!$H1,FALSE)</f>
        <v>2015</v>
      </c>
      <c r="F11" s="74">
        <f ca="1">VLOOKUP(F$7,[2]data!$E$5:$X$2106,[2]data!$R1,FALSE)</f>
        <v>2241</v>
      </c>
      <c r="G11" s="71">
        <f ca="1">VLOOKUP(G$7,[2]data!$E$5:$X$2106,[2]data!$R1,FALSE)</f>
        <v>1981</v>
      </c>
      <c r="H11" s="71">
        <f ca="1">VLOOKUP(H$7,[2]data!$E$5:$X$2106,[2]data!$R1,FALSE)</f>
        <v>1838</v>
      </c>
      <c r="I11" s="71">
        <f ca="1">VLOOKUP(I$7,[2]data!$E$5:$X$2106,[2]data!$R1,FALSE)</f>
        <v>2040</v>
      </c>
      <c r="J11" s="72">
        <f ca="1">VLOOKUP(J$7,[2]data!$E$5:$X$2106,[2]data!$R1,FALSE)</f>
        <v>2121</v>
      </c>
      <c r="K11" s="73">
        <f ca="1">(SUMPRODUCT([2]data!$A$6:$A$2106,[2]data!$R$6:$R$2106))/(SUM([2]data!$A$6:$A$2106)-1)</f>
        <v>2020</v>
      </c>
      <c r="L11" s="73">
        <f ca="1">(SUMPRODUCT([2]data!$C$6:$C$2106,[2]data!$R$6:$R$2106))/SUM([2]data!$C$6:$C$2106)</f>
        <v>2296</v>
      </c>
      <c r="M11" s="59"/>
      <c r="N11" s="22"/>
      <c r="O11" s="48">
        <v>36770</v>
      </c>
      <c r="P11" s="60">
        <f>VLOOKUP($O11,'[2]OPS Historicals'!$A$30:$AA$97,11,FALSE)</f>
        <v>6204.3666666666668</v>
      </c>
      <c r="Q11" s="49">
        <f>VLOOKUP($O11,'[2]OPS Historicals'!$A$30:$AA$97,13,FALSE)</f>
        <v>0</v>
      </c>
      <c r="R11" s="49">
        <f>VLOOKUP($O11,'[2]OPS Historicals'!$A$30:$AA$97,15,FALSE)</f>
        <v>2187.8000000000002</v>
      </c>
      <c r="S11" s="49">
        <f>VLOOKUP($O11,'[2]OPS Historicals'!$A$30:$AA$97,17,FALSE)</f>
        <v>2296</v>
      </c>
      <c r="T11" s="49">
        <f>VLOOKUP($O11,'[2]OPS Historicals'!$A$30:$AA$97,19,FALSE)</f>
        <v>-43.733333333333334</v>
      </c>
      <c r="U11" s="49">
        <f>VLOOKUP($O11,'[2]OPS Historicals'!$A$30:$AA$97,21,FALSE)</f>
        <v>23.766666666666666</v>
      </c>
      <c r="V11" s="49">
        <f>VLOOKUP($O11,'[2]OPS Historicals'!$A$30:$AA$97,23,FALSE)</f>
        <v>1468.8333333333333</v>
      </c>
      <c r="W11" s="49">
        <f t="shared" si="1"/>
        <v>12137.033333333335</v>
      </c>
      <c r="X11" s="49">
        <f t="shared" si="2"/>
        <v>12023.666666660865</v>
      </c>
      <c r="Y11" s="49">
        <f>VLOOKUP($O11,'[2]OPS Historicals'!$A$30:$AA$97,3,FALSE)</f>
        <v>12023.666666660865</v>
      </c>
      <c r="Z11" s="49">
        <f>SUMIF([2]data!$FR$1344:$FR$3270,O11,[2]data!$AU$1344:$AU$3270)/COUNTIF([2]data!$FR$1344:$FR$3270,$O11)*-1</f>
        <v>-114.87228414181332</v>
      </c>
      <c r="AA11" s="50">
        <f>VLOOKUP(DATE(YEAR(O11),MONTH(O11)+1,1)-1,[2]Storage!$B$800:$R$2175,17)*1000</f>
        <v>201815.22347308151</v>
      </c>
      <c r="AF11" s="51">
        <v>37133</v>
      </c>
      <c r="AG11" s="52">
        <v>57.677291119471853</v>
      </c>
      <c r="AI11" s="17"/>
      <c r="AJ11" s="17"/>
      <c r="AK11" s="17"/>
      <c r="AL11" s="17"/>
      <c r="AM11" s="17"/>
      <c r="AN11" s="17"/>
      <c r="AO11" s="17"/>
    </row>
    <row r="12" spans="1:43" ht="23.25" customHeight="1" x14ac:dyDescent="0.4">
      <c r="A12" s="7"/>
      <c r="B12" s="62" t="s">
        <v>117</v>
      </c>
      <c r="C12" s="7"/>
      <c r="D12" s="63">
        <f ca="1">E12-F12</f>
        <v>-149</v>
      </c>
      <c r="E12" s="69">
        <f ca="1">VLOOKUP(E$7,[2]data!$E$5:$X$2106,[2]data!$I1,FALSE)</f>
        <v>6</v>
      </c>
      <c r="F12" s="74">
        <f ca="1">VLOOKUP(F$7,[2]data!$E$5:$X$2106,[2]data!$S1,FALSE)</f>
        <v>155</v>
      </c>
      <c r="G12" s="71">
        <f ca="1">VLOOKUP(G$7,[2]data!$E$5:$X$2106,[2]data!$S1,FALSE)</f>
        <v>129</v>
      </c>
      <c r="H12" s="71">
        <f ca="1">VLOOKUP(H$7,[2]data!$E$5:$X$2106,[2]data!$S1,FALSE)</f>
        <v>104</v>
      </c>
      <c r="I12" s="71">
        <f ca="1">VLOOKUP(I$7,[2]data!$E$5:$X$2106,[2]data!$S1,FALSE)</f>
        <v>5</v>
      </c>
      <c r="J12" s="72">
        <f ca="1">VLOOKUP(J$7,[2]data!$E$5:$X$2106,[2]data!$S1,FALSE)</f>
        <v>95</v>
      </c>
      <c r="K12" s="73">
        <f ca="1">(SUMPRODUCT([2]data!$A$6:$A$2106,[2]data!$S$6:$S$2106))/(SUM([2]data!$A$6:$A$2106)-1)</f>
        <v>129.33333333333334</v>
      </c>
      <c r="L12" s="73">
        <f ca="1">(SUMPRODUCT([2]data!$C$6:$C$2106,[2]data!$S$6:$S$2106))/SUM([2]data!$C$6:$C$2106)</f>
        <v>-43.733333333333334</v>
      </c>
      <c r="M12" s="59"/>
      <c r="N12" s="22"/>
      <c r="O12" s="75">
        <v>36800</v>
      </c>
      <c r="P12" s="76">
        <f>VLOOKUP($O12,'[2]OPS Historicals'!$A$30:$AA$97,11,FALSE)</f>
        <v>6166.2258064516127</v>
      </c>
      <c r="Q12" s="77">
        <f>VLOOKUP($O12,'[2]OPS Historicals'!$A$30:$AA$97,13,FALSE)</f>
        <v>238.60546235612904</v>
      </c>
      <c r="R12" s="77">
        <f>VLOOKUP($O12,'[2]OPS Historicals'!$A$30:$AA$97,15,FALSE)</f>
        <v>2168.7741935483873</v>
      </c>
      <c r="S12" s="77">
        <f>VLOOKUP($O12,'[2]OPS Historicals'!$A$30:$AA$97,17,FALSE)</f>
        <v>2406.9032258064517</v>
      </c>
      <c r="T12" s="77">
        <f>VLOOKUP($O12,'[2]OPS Historicals'!$A$30:$AA$97,19,FALSE)</f>
        <v>27.258064516129032</v>
      </c>
      <c r="U12" s="77">
        <f>VLOOKUP($O12,'[2]OPS Historicals'!$A$30:$AA$97,21,FALSE)</f>
        <v>23.70967741935484</v>
      </c>
      <c r="V12" s="77">
        <f>VLOOKUP($O12,'[2]OPS Historicals'!$A$30:$AA$97,23,FALSE)</f>
        <v>1629.6556427114451</v>
      </c>
      <c r="W12" s="77">
        <f t="shared" si="1"/>
        <v>12661.132072809507</v>
      </c>
      <c r="X12" s="77">
        <f t="shared" si="2"/>
        <v>12218.960301064229</v>
      </c>
      <c r="Y12" s="77">
        <f>VLOOKUP($O12,'[2]OPS Historicals'!$A$30:$AA$97,3,FALSE)</f>
        <v>11980.354838708101</v>
      </c>
      <c r="Z12" s="77">
        <f>SUMIF([2]data!$FR$1344:$FR$3270,O12,[2]data!$AU$1344:$AU$3270)/COUNTIF([2]data!$FR$1344:$FR$3270,$O12)*-1</f>
        <v>-505.48435131678713</v>
      </c>
      <c r="AA12" s="78">
        <f>VLOOKUP(DATE(YEAR(O12),MONTH(O12)+1,1)-1,[2]Storage!$B$800:$R$2175,17)*1000</f>
        <v>189555.99015864893</v>
      </c>
      <c r="AF12" s="51">
        <v>37134</v>
      </c>
      <c r="AG12" s="52">
        <v>57.677291119471853</v>
      </c>
      <c r="AI12" s="17"/>
      <c r="AJ12" s="17"/>
      <c r="AK12" s="17"/>
      <c r="AL12" s="17"/>
      <c r="AM12" s="17"/>
      <c r="AN12" s="17"/>
      <c r="AO12" s="17"/>
    </row>
    <row r="13" spans="1:43" ht="23.25" hidden="1" customHeight="1" x14ac:dyDescent="0.4">
      <c r="A13" s="7"/>
      <c r="B13" s="62"/>
      <c r="C13" s="7"/>
      <c r="D13" s="63"/>
      <c r="E13" s="69"/>
      <c r="F13" s="74"/>
      <c r="G13" s="71"/>
      <c r="H13" s="71"/>
      <c r="I13" s="71"/>
      <c r="J13" s="72"/>
      <c r="K13" s="73"/>
      <c r="L13" s="73"/>
      <c r="M13" s="59"/>
      <c r="N13" s="22"/>
      <c r="O13" s="48"/>
      <c r="P13" s="60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F13" s="51">
        <v>37135</v>
      </c>
      <c r="AG13" s="52">
        <v>57.677291119471853</v>
      </c>
      <c r="AI13" s="17"/>
      <c r="AJ13" s="17"/>
      <c r="AK13" s="17"/>
      <c r="AL13" s="17"/>
      <c r="AM13" s="17"/>
      <c r="AN13" s="17"/>
      <c r="AO13" s="17"/>
    </row>
    <row r="14" spans="1:43" ht="23.25" customHeight="1" x14ac:dyDescent="0.4">
      <c r="A14" s="61"/>
      <c r="B14" s="62" t="s">
        <v>118</v>
      </c>
      <c r="C14" s="7"/>
      <c r="D14" s="63">
        <f ca="1">E14-F14</f>
        <v>-8</v>
      </c>
      <c r="E14" s="69">
        <f ca="1">VLOOKUP(E$7,[2]data!$E$5:$X$2106,[2]data!$J1,FALSE)</f>
        <v>0</v>
      </c>
      <c r="F14" s="74">
        <f ca="1">VLOOKUP(F$7,[2]data!$E$5:$X$2106,[2]data!$T1,FALSE)</f>
        <v>8</v>
      </c>
      <c r="G14" s="71">
        <f ca="1">VLOOKUP(G$7,[2]data!$E$5:$X$2106,[2]data!$T1,FALSE)</f>
        <v>5</v>
      </c>
      <c r="H14" s="71">
        <f ca="1">VLOOKUP(H$7,[2]data!$E$5:$X$2106,[2]data!$T1,FALSE)</f>
        <v>31</v>
      </c>
      <c r="I14" s="71">
        <f ca="1">VLOOKUP(I$7,[2]data!$E$5:$X$2106,[2]data!$T1,FALSE)</f>
        <v>45</v>
      </c>
      <c r="J14" s="72">
        <f ca="1">VLOOKUP(J$7,[2]data!$E$5:$X$2106,[2]data!$T1,FALSE)</f>
        <v>59</v>
      </c>
      <c r="K14" s="73">
        <f ca="1">(SUMPRODUCT([2]data!$A$6:$A$2106,[2]data!$T$6:$T$2106))/(SUM([2]data!$A$6:$A$2106)-1)</f>
        <v>14.666666666666666</v>
      </c>
      <c r="L14" s="73">
        <f ca="1">(SUMPRODUCT([2]data!$C$6:$C$2106,[2]data!$T$6:$T$2106))/SUM([2]data!$C$6:$C$2106)</f>
        <v>23.766666666666666</v>
      </c>
      <c r="M14" s="59"/>
      <c r="N14" s="22"/>
      <c r="O14" s="48">
        <v>36831</v>
      </c>
      <c r="P14" s="60">
        <f>VLOOKUP($O14,'[2]OPS Historicals'!$A$30:$AA$97,11,FALSE)</f>
        <v>5905.1</v>
      </c>
      <c r="Q14" s="49">
        <f>VLOOKUP($O14,'[2]OPS Historicals'!$A$30:$AA$97,13,FALSE)</f>
        <v>505.39940133929628</v>
      </c>
      <c r="R14" s="49">
        <f>VLOOKUP($O14,'[2]OPS Historicals'!$A$30:$AA$97,15,FALSE)</f>
        <v>2235.5333333333333</v>
      </c>
      <c r="S14" s="49">
        <f>VLOOKUP($O14,'[2]OPS Historicals'!$A$30:$AA$97,17,FALSE)</f>
        <v>2589.8000000000002</v>
      </c>
      <c r="T14" s="49">
        <f>VLOOKUP($O14,'[2]OPS Historicals'!$A$30:$AA$97,19,FALSE)</f>
        <v>78.066666666666663</v>
      </c>
      <c r="U14" s="49">
        <f>VLOOKUP($O14,'[2]OPS Historicals'!$A$30:$AA$97,21,FALSE)</f>
        <v>42.466666666666669</v>
      </c>
      <c r="V14" s="49">
        <f>VLOOKUP($O14,'[2]OPS Historicals'!$A$30:$AA$97,23,FALSE)</f>
        <v>1801.1808540611869</v>
      </c>
      <c r="W14" s="49">
        <f t="shared" ref="W14:W22" si="3">SUM(P14:V14)</f>
        <v>13157.546922067151</v>
      </c>
      <c r="X14" s="49">
        <f t="shared" ref="X14:X22" si="4">Y14+Q14</f>
        <v>12290.580255398854</v>
      </c>
      <c r="Y14" s="49">
        <f>VLOOKUP($O14,'[2]OPS Historicals'!$A$30:$AA$97,3,FALSE)</f>
        <v>11785.180854059558</v>
      </c>
      <c r="Z14" s="49">
        <f>SUMIF([2]data!$FR$1344:$FR$3270,O14,[2]data!$AU$1344:$AU$3270)/COUNTIF([2]data!$FR$1344:$FR$3270,$O14)*-1</f>
        <v>-853.56666666666672</v>
      </c>
      <c r="AA14" s="50">
        <f>VLOOKUP(DATE(YEAR(O14),MONTH(O14)+1,1)-1,[2]Storage!$B$800:$R$2175,17)*1000</f>
        <v>164998.99015864896</v>
      </c>
      <c r="AF14" s="51">
        <v>37136</v>
      </c>
      <c r="AG14" s="52">
        <v>57.677291119471853</v>
      </c>
      <c r="AI14" s="17"/>
      <c r="AJ14" s="17"/>
      <c r="AK14" s="17"/>
      <c r="AL14" s="17"/>
      <c r="AM14" s="17"/>
      <c r="AN14" s="17"/>
      <c r="AO14" s="17"/>
    </row>
    <row r="15" spans="1:43" ht="23.25" customHeight="1" x14ac:dyDescent="0.4">
      <c r="A15" s="61"/>
      <c r="B15" s="62" t="s">
        <v>119</v>
      </c>
      <c r="C15" s="7"/>
      <c r="D15" s="79">
        <f ca="1">E15-F15</f>
        <v>0</v>
      </c>
      <c r="E15" s="80">
        <f ca="1">F15</f>
        <v>1151</v>
      </c>
      <c r="F15" s="81">
        <f ca="1">VLOOKUP(F$7,[2]data!$E$5:$X$2106,[2]data!$W1,FALSE)</f>
        <v>1151</v>
      </c>
      <c r="G15" s="82">
        <f ca="1">VLOOKUP(G$7,[2]data!$E$5:$X$2106,[2]data!$W1,FALSE)</f>
        <v>1106</v>
      </c>
      <c r="H15" s="82">
        <f ca="1">VLOOKUP(H$7,[2]data!$E$5:$X$2106,[2]data!$W1,FALSE)</f>
        <v>1079</v>
      </c>
      <c r="I15" s="82">
        <f ca="1">VLOOKUP(I$7,[2]data!$E$5:$X$2106,[2]data!$W1,FALSE)</f>
        <v>1095</v>
      </c>
      <c r="J15" s="83">
        <f ca="1">VLOOKUP(J$7,[2]data!$E$5:$X$2106,[2]data!$W1,FALSE)</f>
        <v>1137.9249005652</v>
      </c>
      <c r="K15" s="84">
        <f ca="1">SUMPRODUCT([2]data!$A$5:$A$2106,[2]data!$W$5:$W$2106)/(SUM([2]data!$A$5:$A$2106)-1)</f>
        <v>1112</v>
      </c>
      <c r="L15" s="84">
        <f ca="1">(SUMPRODUCT([2]data!$C$6:$C$2106,[2]data!$W$6:$W$2106))/SUM([2]data!$C$6:$C$2106)</f>
        <v>1470.4389508084798</v>
      </c>
      <c r="M15" s="59"/>
      <c r="N15" s="22"/>
      <c r="O15" s="48">
        <v>36861</v>
      </c>
      <c r="P15" s="60">
        <f>VLOOKUP($O15,'[2]OPS Historicals'!$A$30:$AA$97,11,FALSE)</f>
        <v>5811.7741935483873</v>
      </c>
      <c r="Q15" s="49">
        <f>VLOOKUP($O15,'[2]OPS Historicals'!$A$30:$AA$97,13,FALSE)</f>
        <v>1062.413263337377</v>
      </c>
      <c r="R15" s="49">
        <f>VLOOKUP($O15,'[2]OPS Historicals'!$A$30:$AA$97,15,FALSE)</f>
        <v>2226.2903225806454</v>
      </c>
      <c r="S15" s="49">
        <f>VLOOKUP($O15,'[2]OPS Historicals'!$A$30:$AA$97,17,FALSE)</f>
        <v>2709.516129032258</v>
      </c>
      <c r="T15" s="49">
        <f>VLOOKUP($O15,'[2]OPS Historicals'!$A$30:$AA$97,19,FALSE)</f>
        <v>106.51612903225806</v>
      </c>
      <c r="U15" s="49">
        <f>VLOOKUP($O15,'[2]OPS Historicals'!$A$30:$AA$97,21,FALSE)</f>
        <v>70.806451612903231</v>
      </c>
      <c r="V15" s="49">
        <f>VLOOKUP($O15,'[2]OPS Historicals'!$A$30:$AA$97,23,FALSE)</f>
        <v>1849.8354305569937</v>
      </c>
      <c r="W15" s="49">
        <f t="shared" si="3"/>
        <v>13837.151919700822</v>
      </c>
      <c r="X15" s="49">
        <f t="shared" si="4"/>
        <v>12150.087403570797</v>
      </c>
      <c r="Y15" s="49">
        <f>VLOOKUP($O15,'[2]OPS Historicals'!$A$30:$AA$97,3,FALSE)</f>
        <v>11087.674140233419</v>
      </c>
      <c r="Z15" s="49">
        <f>SUMIF([2]data!$FR$1344:$FR$3270,O15,[2]data!$AU$1344:$AU$3270)/COUNTIF([2]data!$FR$1344:$FR$3270,$O15)*-1</f>
        <v>-1692.9354838709678</v>
      </c>
      <c r="AA15" s="50">
        <f>VLOOKUP(DATE(YEAR(O15),MONTH(O15)+1,1)-1,[2]Storage!$B$800:$R$2175,17)*1000</f>
        <v>113602.99015864893</v>
      </c>
      <c r="AF15" s="51">
        <v>37137</v>
      </c>
      <c r="AG15" s="52">
        <v>57.677291119471853</v>
      </c>
      <c r="AI15" s="17"/>
      <c r="AJ15" s="17"/>
      <c r="AK15" s="17"/>
      <c r="AL15" s="17"/>
      <c r="AM15" s="17"/>
      <c r="AN15" s="17"/>
      <c r="AO15" s="17"/>
    </row>
    <row r="16" spans="1:43" ht="23.25" customHeight="1" x14ac:dyDescent="0.4">
      <c r="A16" s="61"/>
      <c r="B16" s="62" t="s">
        <v>120</v>
      </c>
      <c r="C16" s="7"/>
      <c r="D16" s="63">
        <f ca="1">E16-F16</f>
        <v>-351</v>
      </c>
      <c r="E16" s="85">
        <f t="shared" ref="E16:L16" ca="1" si="5">SUM(E8:E15)</f>
        <v>9989</v>
      </c>
      <c r="F16" s="86">
        <f t="shared" ca="1" si="5"/>
        <v>10340</v>
      </c>
      <c r="G16" s="87">
        <f t="shared" ca="1" si="5"/>
        <v>10154</v>
      </c>
      <c r="H16" s="87">
        <f t="shared" ca="1" si="5"/>
        <v>11372.5</v>
      </c>
      <c r="I16" s="87">
        <f t="shared" ca="1" si="5"/>
        <v>12028.1</v>
      </c>
      <c r="J16" s="88">
        <f t="shared" ca="1" si="5"/>
        <v>12155.4249005652</v>
      </c>
      <c r="K16" s="69">
        <f t="shared" ca="1" si="5"/>
        <v>11051.8</v>
      </c>
      <c r="L16" s="69">
        <f t="shared" ca="1" si="5"/>
        <v>12138.638950808481</v>
      </c>
      <c r="M16" s="59"/>
      <c r="N16" s="22"/>
      <c r="O16" s="48">
        <v>36892</v>
      </c>
      <c r="P16" s="60">
        <f>VLOOKUP($O16,'[2]OPS Historicals'!$A$30:$AA$97,11,FALSE)</f>
        <v>6104.1612903225805</v>
      </c>
      <c r="Q16" s="49">
        <f>VLOOKUP($O16,'[2]OPS Historicals'!$A$30:$AA$97,13,FALSE)</f>
        <v>1117.2838709677421</v>
      </c>
      <c r="R16" s="49">
        <f>VLOOKUP($O16,'[2]OPS Historicals'!$A$30:$AA$97,15,FALSE)</f>
        <v>2278.9354838709678</v>
      </c>
      <c r="S16" s="49">
        <f>VLOOKUP($O16,'[2]OPS Historicals'!$A$30:$AA$97,17,FALSE)</f>
        <v>2667.3870967741937</v>
      </c>
      <c r="T16" s="49">
        <f>VLOOKUP($O16,'[2]OPS Historicals'!$A$30:$AA$97,19,FALSE)</f>
        <v>66.354838709677423</v>
      </c>
      <c r="U16" s="49">
        <f>VLOOKUP($O16,'[2]OPS Historicals'!$A$30:$AA$97,21,FALSE)</f>
        <v>52.677419354838712</v>
      </c>
      <c r="V16" s="49">
        <f>VLOOKUP($O16,'[2]OPS Historicals'!$A$30:$AA$97,23,FALSE)</f>
        <v>1378.2139920466452</v>
      </c>
      <c r="W16" s="49">
        <f t="shared" si="3"/>
        <v>13665.013992046646</v>
      </c>
      <c r="X16" s="49">
        <f t="shared" si="4"/>
        <v>12433.97665492439</v>
      </c>
      <c r="Y16" s="49">
        <f>VLOOKUP($O16,'[2]OPS Historicals'!$A$30:$AA$97,3,FALSE)</f>
        <v>11316.692783956649</v>
      </c>
      <c r="Z16" s="49">
        <f>SUMIF([2]data!$FR$1344:$FR$3270,O16,[2]data!$AU$1344:$AU$3270)/COUNTIF([2]data!$FR$1344:$FR$3270,$O16)*-1</f>
        <v>-1227.8760467987097</v>
      </c>
      <c r="AA16" s="50">
        <f>VLOOKUP(DATE(YEAR(O16),MONTH(O16)+1,1)-1,[2]Storage!$B$800:$R$2175,17)*1000</f>
        <v>76623.832707888942</v>
      </c>
      <c r="AF16" s="89">
        <v>37138</v>
      </c>
      <c r="AG16" s="90">
        <v>198.76481862710301</v>
      </c>
      <c r="AI16" s="17"/>
      <c r="AJ16" s="17"/>
      <c r="AK16" s="17"/>
      <c r="AL16" s="17"/>
      <c r="AM16" s="17"/>
      <c r="AN16" s="17"/>
      <c r="AO16" s="17"/>
    </row>
    <row r="17" spans="1:63" ht="23.25" customHeight="1" x14ac:dyDescent="0.4">
      <c r="A17" s="7"/>
      <c r="B17" s="62" t="s">
        <v>121</v>
      </c>
      <c r="C17" s="7"/>
      <c r="D17" s="30"/>
      <c r="E17" s="91"/>
      <c r="F17" s="92">
        <f ca="1">VLOOKUP(F$7,[2]data!$E$5:$X$2106,[2]data!$V1,FALSE)</f>
        <v>1328</v>
      </c>
      <c r="G17" s="93">
        <f ca="1">VLOOKUP(G$7,[2]data!$E$5:$X$2106,[2]data!$V1,FALSE)</f>
        <v>1262</v>
      </c>
      <c r="H17" s="93">
        <f ca="1">VLOOKUP(H$7,[2]data!$E$5:$X$2106,[2]data!$V1,FALSE)</f>
        <v>1130</v>
      </c>
      <c r="I17" s="93">
        <f ca="1">VLOOKUP(I$7,[2]data!$E$5:$X$2106,[2]data!$V1,FALSE)</f>
        <v>756</v>
      </c>
      <c r="J17" s="94">
        <f ca="1">VLOOKUP(J$7,[2]data!$E$5:$X$2106,[2]data!$V1,FALSE)</f>
        <v>558.07509943479999</v>
      </c>
      <c r="K17" s="84">
        <f ca="1">SUMPRODUCT([2]data!$A$5:$A$2106,[2]data!$V$5:$V$2106)/(SUM([2]data!$A$5:$A$2106)-1)</f>
        <v>1240</v>
      </c>
      <c r="L17" s="84">
        <f ca="1">SUMPRODUCT([2]data!$C$5:$C$2106,[2]data!$V$5:$V$2106)/SUM([2]data!$C$5:$C$2106)</f>
        <v>132.26104919152002</v>
      </c>
      <c r="M17" s="59"/>
      <c r="N17" s="22"/>
      <c r="O17" s="95">
        <v>36923</v>
      </c>
      <c r="P17" s="96">
        <f>VLOOKUP($O17,'[2]OPS Historicals'!$A$30:$AA$97,11,FALSE)</f>
        <v>5569.8214285714284</v>
      </c>
      <c r="Q17" s="49">
        <f>VLOOKUP($O17,'[2]OPS Historicals'!$A$30:$AA$97,13,FALSE)</f>
        <v>1221.0035714285714</v>
      </c>
      <c r="R17" s="49">
        <f>VLOOKUP($O17,'[2]OPS Historicals'!$A$30:$AA$97,15,FALSE)</f>
        <v>2222.8214285714284</v>
      </c>
      <c r="S17" s="49">
        <f>VLOOKUP($O17,'[2]OPS Historicals'!$A$30:$AA$97,17,FALSE)</f>
        <v>2645.9642857142858</v>
      </c>
      <c r="T17" s="49">
        <f>VLOOKUP($O17,'[2]OPS Historicals'!$A$30:$AA$97,19,FALSE)</f>
        <v>97.535714285714292</v>
      </c>
      <c r="U17" s="49">
        <f>VLOOKUP($O17,'[2]OPS Historicals'!$A$30:$AA$97,21,FALSE)</f>
        <v>45.285714285714285</v>
      </c>
      <c r="V17" s="49">
        <f>VLOOKUP($O17,'[2]OPS Historicals'!$A$30:$AA$97,23,FALSE)</f>
        <v>1696.1707605791</v>
      </c>
      <c r="W17" s="49">
        <f t="shared" si="3"/>
        <v>13498.602903436242</v>
      </c>
      <c r="X17" s="49">
        <f t="shared" si="4"/>
        <v>12334.495760578104</v>
      </c>
      <c r="Y17" s="49">
        <f>VLOOKUP($O17,'[2]OPS Historicals'!$A$30:$AA$97,3,FALSE)</f>
        <v>11113.492189149532</v>
      </c>
      <c r="Z17" s="49">
        <f>SUMIF([2]data!$FR$1344:$FR$3270,O17,[2]data!$AU$1344:$AU$3270)/COUNTIF([2]data!$FR$1344:$FR$3270,$O17)*-1</f>
        <v>-1208.25</v>
      </c>
      <c r="AA17" s="50">
        <f>VLOOKUP(DATE(YEAR(O17),MONTH(O17)+1,1)-1,[2]Storage!$B$800:$R$2175,17)*1000</f>
        <v>43772.832707888927</v>
      </c>
      <c r="AF17" s="89">
        <v>37139</v>
      </c>
      <c r="AG17" s="90">
        <v>198.76481862710301</v>
      </c>
      <c r="AI17" s="17"/>
      <c r="AJ17" s="17"/>
      <c r="AK17" s="17"/>
      <c r="AL17" s="17"/>
      <c r="AM17" s="17"/>
      <c r="AN17" s="17"/>
      <c r="AO17" s="17"/>
    </row>
    <row r="18" spans="1:63" ht="21" customHeight="1" x14ac:dyDescent="0.4">
      <c r="A18" s="7"/>
      <c r="B18" s="97" t="s">
        <v>122</v>
      </c>
      <c r="C18" s="98"/>
      <c r="D18" s="99"/>
      <c r="E18" s="100"/>
      <c r="F18" s="82">
        <f t="shared" ref="F18:L18" ca="1" si="6">F17+F16</f>
        <v>11668</v>
      </c>
      <c r="G18" s="82">
        <f t="shared" ca="1" si="6"/>
        <v>11416</v>
      </c>
      <c r="H18" s="82">
        <f t="shared" ca="1" si="6"/>
        <v>12502.5</v>
      </c>
      <c r="I18" s="82">
        <f t="shared" ca="1" si="6"/>
        <v>12784.1</v>
      </c>
      <c r="J18" s="82">
        <f t="shared" ca="1" si="6"/>
        <v>12713.5</v>
      </c>
      <c r="K18" s="80">
        <f t="shared" ca="1" si="6"/>
        <v>12291.8</v>
      </c>
      <c r="L18" s="80">
        <f t="shared" ca="1" si="6"/>
        <v>12270.900000000001</v>
      </c>
      <c r="M18" s="59"/>
      <c r="N18" s="22"/>
      <c r="O18" s="101">
        <v>36951</v>
      </c>
      <c r="P18" s="76">
        <f>VLOOKUP($O18,'[2]OPS Historicals'!$A$30:$AA$97,11,FALSE)</f>
        <v>5375.3548387096771</v>
      </c>
      <c r="Q18" s="77">
        <f>VLOOKUP($O18,'[2]OPS Historicals'!$A$30:$AA$97,13,FALSE)</f>
        <v>1248.1677419354837</v>
      </c>
      <c r="R18" s="77">
        <f>VLOOKUP($O18,'[2]OPS Historicals'!$A$30:$AA$97,15,FALSE)</f>
        <v>2191.4516129032259</v>
      </c>
      <c r="S18" s="77">
        <f>VLOOKUP($O18,'[2]OPS Historicals'!$A$30:$AA$97,17,FALSE)</f>
        <v>2537.2258064516127</v>
      </c>
      <c r="T18" s="77">
        <f>VLOOKUP($O18,'[2]OPS Historicals'!$A$30:$AA$97,19,FALSE)</f>
        <v>61.967741935483872</v>
      </c>
      <c r="U18" s="77">
        <f>VLOOKUP($O18,'[2]OPS Historicals'!$A$30:$AA$97,21,FALSE)</f>
        <v>9.5161290322580641</v>
      </c>
      <c r="V18" s="77">
        <f>VLOOKUP($O18,'[2]OPS Historicals'!$A$30:$AA$97,23,FALSE)</f>
        <v>1414.2379840931485</v>
      </c>
      <c r="W18" s="77">
        <f t="shared" si="3"/>
        <v>12837.921855060889</v>
      </c>
      <c r="X18" s="77">
        <f t="shared" si="4"/>
        <v>12391.904146165127</v>
      </c>
      <c r="Y18" s="77">
        <f>VLOOKUP($O18,'[2]OPS Historicals'!$A$30:$AA$97,3,FALSE)</f>
        <v>11143.736404229643</v>
      </c>
      <c r="Z18" s="77">
        <f>SUMIF([2]data!$FR$1344:$FR$3270,O18,[2]data!$AU$1344:$AU$3270)/COUNTIF([2]data!$FR$1344:$FR$3270,$O18)*-1</f>
        <v>-436.29032258064518</v>
      </c>
      <c r="AA18" s="78">
        <f>VLOOKUP(DATE(YEAR(O18),MONTH(O18)+1,1)-1,[2]Storage!$B$800:$R$2175,17)*1000</f>
        <v>31332.832707888916</v>
      </c>
      <c r="AF18" s="89">
        <v>37140</v>
      </c>
      <c r="AG18" s="90">
        <v>198.76481862710301</v>
      </c>
      <c r="AI18" s="17"/>
      <c r="AJ18" s="17"/>
      <c r="AK18" s="17"/>
      <c r="AL18" s="17"/>
      <c r="AM18" s="17"/>
      <c r="AN18" s="17"/>
      <c r="AO18" s="17"/>
    </row>
    <row r="19" spans="1:63" ht="23.25" customHeight="1" x14ac:dyDescent="0.4">
      <c r="A19" s="7"/>
      <c r="B19" s="62"/>
      <c r="C19" s="7"/>
      <c r="D19" s="30"/>
      <c r="E19" s="102"/>
      <c r="F19" s="71"/>
      <c r="G19" s="71"/>
      <c r="H19" s="71"/>
      <c r="I19" s="71"/>
      <c r="J19" s="71"/>
      <c r="K19" s="71"/>
      <c r="L19" s="66"/>
      <c r="M19" s="103"/>
      <c r="N19" s="22"/>
      <c r="O19" s="95">
        <v>36982</v>
      </c>
      <c r="P19" s="60">
        <f>VLOOKUP($O19,'[2]OPS Historicals'!$A$30:$AA$97,11,FALSE)</f>
        <v>5101.3666666666668</v>
      </c>
      <c r="Q19" s="49">
        <f>VLOOKUP($O19,'[2]OPS Historicals'!$A$30:$AA$97,13,FALSE)</f>
        <v>1263.5933333333335</v>
      </c>
      <c r="R19" s="49">
        <f>VLOOKUP($O19,'[2]OPS Historicals'!$A$30:$AA$97,15,FALSE)</f>
        <v>2029.2666666666667</v>
      </c>
      <c r="S19" s="49">
        <f>VLOOKUP($O19,'[2]OPS Historicals'!$A$30:$AA$97,17,FALSE)</f>
        <v>2456.7666666666669</v>
      </c>
      <c r="T19" s="49">
        <f>VLOOKUP($O19,'[2]OPS Historicals'!$A$30:$AA$97,19,FALSE)</f>
        <v>37.866666666666667</v>
      </c>
      <c r="U19" s="49">
        <f>VLOOKUP($O19,'[2]OPS Historicals'!$A$30:$AA$97,21,FALSE)</f>
        <v>26</v>
      </c>
      <c r="V19" s="49">
        <f>VLOOKUP($O19,'[2]OPS Historicals'!$A$30:$AA$97,23,FALSE)</f>
        <v>1340.3838864764268</v>
      </c>
      <c r="W19" s="49">
        <f t="shared" si="3"/>
        <v>12255.243886476428</v>
      </c>
      <c r="X19" s="49">
        <f t="shared" si="4"/>
        <v>12682.677219807461</v>
      </c>
      <c r="Y19" s="49">
        <f>VLOOKUP($O19,'[2]OPS Historicals'!$A$30:$AA$97,3,FALSE)</f>
        <v>11419.083886474127</v>
      </c>
      <c r="Z19" s="49">
        <f>428</f>
        <v>428</v>
      </c>
      <c r="AA19" s="50">
        <f>VLOOKUP(DATE(YEAR(O19),MONTH(O19)+1,1)-1,[2]Storage!$B$800:$R$2175,17)*1000</f>
        <v>53498.83270788892</v>
      </c>
      <c r="AB19" s="40" t="s">
        <v>123</v>
      </c>
      <c r="AF19" s="89">
        <v>37141</v>
      </c>
      <c r="AG19" s="90">
        <v>198.76481862710301</v>
      </c>
      <c r="AI19" s="17"/>
      <c r="AJ19" s="17"/>
      <c r="AK19" s="17"/>
      <c r="AL19" s="17"/>
      <c r="AM19" s="17"/>
      <c r="AN19" s="17"/>
      <c r="AO19" s="17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</row>
    <row r="20" spans="1:63" ht="23.25" customHeight="1" x14ac:dyDescent="0.4">
      <c r="A20" s="7"/>
      <c r="B20" s="105" t="s">
        <v>124</v>
      </c>
      <c r="C20" s="106"/>
      <c r="D20" s="107"/>
      <c r="E20" s="108">
        <f ca="1">-VLOOKUP(E7,[2]data!$E$1:$Y$65536,[2]data!$Y$1)</f>
        <v>-942</v>
      </c>
      <c r="F20" s="108">
        <f ca="1">-VLOOKUP(F7,[2]data!$E$1:$Y$65536,[2]data!$Y$1)</f>
        <v>-1406</v>
      </c>
      <c r="G20" s="109">
        <f ca="1">-VLOOKUP(G7,[2]data!$E$1:$Y$65536,[2]data!$Y$1)</f>
        <v>-1230</v>
      </c>
      <c r="H20" s="109">
        <f ca="1">-VLOOKUP(H7,[2]data!$E$1:$Y$65536,[2]data!$Y$1)</f>
        <v>-872</v>
      </c>
      <c r="I20" s="109">
        <f ca="1">-VLOOKUP(I7,[2]data!$E$1:$Y$65536,[2]data!$Y$1)</f>
        <v>-72</v>
      </c>
      <c r="J20" s="110">
        <f ca="1">-VLOOKUP(J7,[2]data!$E$1:$Y$65536,[2]data!$Y$1)</f>
        <v>-150</v>
      </c>
      <c r="K20" s="111">
        <f ca="1">-SUMPRODUCT([2]data!$A$5:$A$2106,[2]data!$Y$5:$Y$2106)/(SUM([2]data!$A$5:$A$2106))</f>
        <v>-1112.5</v>
      </c>
      <c r="L20" s="112"/>
      <c r="M20" s="113"/>
      <c r="N20" s="7"/>
      <c r="O20" s="95">
        <v>37012</v>
      </c>
      <c r="P20" s="49">
        <f>VLOOKUP($O20,'[2]OPS Historicals'!$A$30:$AA$97,11,FALSE)</f>
        <v>5101.322580645161</v>
      </c>
      <c r="Q20" s="49">
        <f>VLOOKUP($O20,'[2]OPS Historicals'!$A$30:$AA$97,13,FALSE)</f>
        <v>1295.7096774193549</v>
      </c>
      <c r="R20" s="49">
        <f>VLOOKUP($O20,'[2]OPS Historicals'!$A$30:$AA$97,15,FALSE)</f>
        <v>1930.0322580645161</v>
      </c>
      <c r="S20" s="49">
        <f>VLOOKUP($O20,'[2]OPS Historicals'!$A$30:$AA$97,17,FALSE)</f>
        <v>2333.8064516129034</v>
      </c>
      <c r="T20" s="49">
        <f>VLOOKUP($O20,'[2]OPS Historicals'!$A$30:$AA$97,19,FALSE)</f>
        <v>61.612903225806448</v>
      </c>
      <c r="U20" s="49">
        <f>VLOOKUP($O20,'[2]OPS Historicals'!$A$30:$AA$97,21,FALSE)</f>
        <v>13.096774193548388</v>
      </c>
      <c r="V20" s="49">
        <f>VLOOKUP($O20,'[2]OPS Historicals'!$A$30:$AA$97,23,FALSE)</f>
        <v>1191.7778425423355</v>
      </c>
      <c r="W20" s="49">
        <f t="shared" si="3"/>
        <v>11927.358487703626</v>
      </c>
      <c r="X20" s="49">
        <f t="shared" si="4"/>
        <v>12907.423003825528</v>
      </c>
      <c r="Y20" s="49">
        <f>VLOOKUP($O20,'[2]OPS Historicals'!$A$30:$AA$97,3,FALSE)</f>
        <v>11611.713326406174</v>
      </c>
      <c r="Z20" s="49">
        <f>SUMIF([2]data!$FR$1344:$FR$3270,O20,[2]data!$AU$1344:$AU$3270)/COUNTIF([2]data!$FR$1344:$FR$3270,$O20)*-1</f>
        <v>992.93548387096769</v>
      </c>
      <c r="AA20" s="50">
        <f>VLOOKUP(DATE(YEAR(O20),MONTH(O20)+1,1)-1,[2]Storage!$B$800:$R$2175,17)*1000</f>
        <v>87689.832707888927</v>
      </c>
      <c r="AF20" s="89">
        <v>37142</v>
      </c>
      <c r="AG20" s="90">
        <v>198.76481862710301</v>
      </c>
      <c r="AI20" s="17"/>
      <c r="AJ20" s="17"/>
      <c r="AK20" s="17"/>
      <c r="AL20" s="17"/>
      <c r="AM20" s="17"/>
      <c r="AN20" s="17"/>
      <c r="AO20" s="17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</row>
    <row r="21" spans="1:63" ht="23.25" customHeight="1" x14ac:dyDescent="0.4">
      <c r="A21" s="7"/>
      <c r="B21" s="62"/>
      <c r="C21" s="7"/>
      <c r="D21" s="30"/>
      <c r="E21" s="102"/>
      <c r="F21" s="71"/>
      <c r="G21" s="71"/>
      <c r="H21" s="71"/>
      <c r="I21" s="71"/>
      <c r="J21" s="71"/>
      <c r="K21" s="71"/>
      <c r="L21" s="71"/>
      <c r="M21" s="103"/>
      <c r="N21" s="7"/>
      <c r="O21" s="95">
        <v>37043</v>
      </c>
      <c r="P21" s="49">
        <f>VLOOKUP($O21,'[2]OPS Historicals'!$A$30:$AA$97,11,FALSE)</f>
        <v>5383.7</v>
      </c>
      <c r="Q21" s="49">
        <f>VLOOKUP($O21,'[2]OPS Historicals'!$A$30:$AA$97,13,FALSE)</f>
        <v>1228.7033333333331</v>
      </c>
      <c r="R21" s="49">
        <f>VLOOKUP($O21,'[2]OPS Historicals'!$A$30:$AA$97,15,FALSE)</f>
        <v>2146.3000000000002</v>
      </c>
      <c r="S21" s="49">
        <f>VLOOKUP($O21,'[2]OPS Historicals'!$A$30:$AA$97,17,FALSE)</f>
        <v>2099.5333333333333</v>
      </c>
      <c r="T21" s="49">
        <f>VLOOKUP($O21,'[2]OPS Historicals'!$A$30:$AA$97,19,FALSE)</f>
        <v>10.166666666666666</v>
      </c>
      <c r="U21" s="49">
        <f>VLOOKUP($O21,'[2]OPS Historicals'!$A$30:$AA$97,21,FALSE)</f>
        <v>32.56666666666667</v>
      </c>
      <c r="V21" s="49">
        <f>VLOOKUP($O21,'[2]OPS Historicals'!$A$30:$AA$97,23,FALSE)</f>
        <v>1061.7606187827066</v>
      </c>
      <c r="W21" s="49">
        <f t="shared" si="3"/>
        <v>11962.730618782705</v>
      </c>
      <c r="X21" s="49">
        <f t="shared" si="4"/>
        <v>13157.663952105439</v>
      </c>
      <c r="Y21" s="49">
        <f>VLOOKUP($O21,'[2]OPS Historicals'!$A$30:$AA$97,3,FALSE)</f>
        <v>11928.960618772106</v>
      </c>
      <c r="Z21" s="49">
        <f>SUMIF([2]data!$FR$1344:$FR$3270,O21,[2]data!$AU$1344:$AU$3270)/COUNTIF([2]data!$FR$1344:$FR$3270,$O21)*-1</f>
        <v>1199.8666666666666</v>
      </c>
      <c r="AA21" s="50">
        <f>VLOOKUP(DATE(YEAR(O21),MONTH(O21)+1,1)-1,[2]Storage!$B$800:$R$2175,17)*1000</f>
        <v>126985.8327078889</v>
      </c>
      <c r="AF21" s="89">
        <v>37143</v>
      </c>
      <c r="AG21" s="90">
        <v>198.76481862710301</v>
      </c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</row>
    <row r="22" spans="1:63" ht="23.25" customHeight="1" thickBot="1" x14ac:dyDescent="0.45">
      <c r="A22" s="7"/>
      <c r="B22" s="62"/>
      <c r="C22" s="114"/>
      <c r="D22" s="114"/>
      <c r="E22" s="115"/>
      <c r="F22" s="116"/>
      <c r="G22" s="117"/>
      <c r="H22" s="118" t="s">
        <v>125</v>
      </c>
      <c r="I22" s="118"/>
      <c r="J22" s="119"/>
      <c r="K22" s="120" t="s">
        <v>113</v>
      </c>
      <c r="L22" s="121" t="s">
        <v>114</v>
      </c>
      <c r="M22" s="103"/>
      <c r="N22" s="7"/>
      <c r="O22" s="122">
        <v>37073</v>
      </c>
      <c r="P22" s="123">
        <f>VLOOKUP($O22,'[2]OPS Historicals'!$A$30:$AA$97,11,FALSE)</f>
        <v>5646.5806451612907</v>
      </c>
      <c r="Q22" s="123">
        <f>VLOOKUP($O22,'[2]OPS Historicals'!$A$30:$AA$97,13,FALSE)</f>
        <v>1283.6483870967743</v>
      </c>
      <c r="R22" s="123">
        <f>VLOOKUP($O22,'[2]OPS Historicals'!$A$30:$AA$97,15,FALSE)</f>
        <v>2104.3548387096776</v>
      </c>
      <c r="S22" s="123">
        <f>VLOOKUP($O22,'[2]OPS Historicals'!$A$30:$AA$97,17,FALSE)</f>
        <v>2076.7419354838707</v>
      </c>
      <c r="T22" s="123">
        <f>VLOOKUP($O22,'[2]OPS Historicals'!$A$30:$AA$97,19,FALSE)</f>
        <v>1.2258064516129032</v>
      </c>
      <c r="U22" s="123">
        <f>VLOOKUP($O22,'[2]OPS Historicals'!$A$30:$AA$97,21,FALSE)</f>
        <v>17.774193548387096</v>
      </c>
      <c r="V22" s="123">
        <f>VLOOKUP($O22,'[2]OPS Historicals'!$A$30:$AA$97,23,FALSE)</f>
        <v>1118.4093171135228</v>
      </c>
      <c r="W22" s="123">
        <f t="shared" si="3"/>
        <v>12248.735123565137</v>
      </c>
      <c r="X22" s="123">
        <f t="shared" si="4"/>
        <v>13152.348026780521</v>
      </c>
      <c r="Y22" s="123">
        <f>VLOOKUP($O22,'[2]OPS Historicals'!$A$30:$AA$97,3,FALSE)</f>
        <v>11868.699639683746</v>
      </c>
      <c r="Z22" s="123">
        <f>SUMIF([2]data!$FR$1344:$FR$3270,O22,[2]data!$AU$1344:$AU$3270)/COUNTIF([2]data!$FR$1344:$FR$3270,$O22)*-1</f>
        <v>899.83870967741939</v>
      </c>
      <c r="AA22" s="124">
        <f>VLOOKUP(DATE(YEAR(O22),MONTH(O22)+1,1)-1,[2]Storage!$B$800:$R$2175,17)*1000</f>
        <v>158290.83270788891</v>
      </c>
      <c r="AF22" s="89">
        <v>37144</v>
      </c>
      <c r="AG22" s="90">
        <v>397.52963725420602</v>
      </c>
      <c r="AP22" s="104"/>
      <c r="AQ22" s="104"/>
      <c r="AR22" s="125"/>
      <c r="AS22" s="126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8"/>
      <c r="BG22" s="129"/>
      <c r="BH22" s="104"/>
      <c r="BI22" s="104"/>
      <c r="BJ22" s="104"/>
      <c r="BK22" s="104"/>
    </row>
    <row r="23" spans="1:63" ht="23.25" customHeight="1" x14ac:dyDescent="0.4">
      <c r="A23" s="114"/>
      <c r="B23" s="130"/>
      <c r="C23" s="114"/>
      <c r="D23" s="131"/>
      <c r="E23" s="132"/>
      <c r="F23" s="133"/>
      <c r="G23" s="134"/>
      <c r="H23" s="134"/>
      <c r="I23" s="134"/>
      <c r="J23" s="135"/>
      <c r="K23" s="36" t="s">
        <v>115</v>
      </c>
      <c r="L23" s="136" t="s">
        <v>116</v>
      </c>
      <c r="M23" s="137"/>
      <c r="N23" s="7">
        <f t="shared" ref="N23:N52" ca="1" si="7">IF(P26&lt;=$F$7,1,0)</f>
        <v>1</v>
      </c>
      <c r="O23" s="138">
        <v>37073</v>
      </c>
      <c r="P23" s="63"/>
      <c r="Q23" s="139"/>
      <c r="R23" s="63"/>
      <c r="S23" s="63"/>
      <c r="T23" s="63"/>
      <c r="U23" s="63"/>
      <c r="V23" s="63"/>
      <c r="W23" s="63"/>
      <c r="X23" s="140"/>
      <c r="Y23" s="140"/>
      <c r="Z23" s="140"/>
      <c r="AA23" s="140"/>
      <c r="AF23" s="89">
        <v>37145</v>
      </c>
      <c r="AG23" s="90">
        <v>408.17775253780081</v>
      </c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</row>
    <row r="24" spans="1:63" ht="24.6" x14ac:dyDescent="0.4">
      <c r="A24" s="7"/>
      <c r="B24" s="141" t="s">
        <v>126</v>
      </c>
      <c r="C24" s="142"/>
      <c r="D24" s="143"/>
      <c r="E24" s="144">
        <f ca="1">VLOOKUP(E$7,[2]data!$E$5:$EO$2106,[2]data!$AQ$1,FALSE)</f>
        <v>0</v>
      </c>
      <c r="F24" s="144">
        <f ca="1">VLOOKUP(F$7,[2]data!$E$5:$EO$2106,[2]data!$AQ$1,FALSE)</f>
        <v>-685.03226817159998</v>
      </c>
      <c r="G24" s="145">
        <f ca="1">VLOOKUP(G$7,[2]data!$E$5:$EO$2106,[2]data!$AQ$1,FALSE)</f>
        <v>-674.88461476720011</v>
      </c>
      <c r="H24" s="145">
        <f ca="1">VLOOKUP(H$7,[2]data!$E$5:$EO$2106,[2]data!$AQ$1,FALSE)</f>
        <v>-582.59030505240003</v>
      </c>
      <c r="I24" s="145">
        <f ca="1">VLOOKUP(I$7,[2]data!$E$5:$EO$2106,[2]data!$AQ$1,FALSE)</f>
        <v>-264.13003698560004</v>
      </c>
      <c r="J24" s="146">
        <f ca="1">VLOOKUP(J$7,[2]data!$E$5:$EO$2106,[2]data!$AQ$1,FALSE)</f>
        <v>-80.691413954400005</v>
      </c>
      <c r="K24" s="73">
        <f ca="1">SUMPRODUCT([2]data!$A$6:$A$2106,[2]data!$AQ$6:$AQ$2106)/(SUM([2]data!$A$6:$A$2106)-1)</f>
        <v>-647.50239599706663</v>
      </c>
      <c r="L24" s="73">
        <f ca="1">SUMPRODUCT([2]data!$C$6:$C$2106,[2]data!$AQ$6:$AQ$2106)/SUM([2]data!$C$5:$C$2106)</f>
        <v>95.310092450933311</v>
      </c>
      <c r="M24" s="137"/>
      <c r="N24" s="7">
        <f t="shared" ca="1" si="7"/>
        <v>1</v>
      </c>
      <c r="O24" s="138">
        <v>36951</v>
      </c>
      <c r="P24" s="30"/>
      <c r="Q24" s="147"/>
      <c r="R24" s="148"/>
      <c r="S24" s="148"/>
      <c r="T24" s="148"/>
      <c r="U24" s="148"/>
      <c r="V24" s="148"/>
      <c r="W24" s="148"/>
      <c r="X24" s="148" t="s">
        <v>127</v>
      </c>
      <c r="Y24" s="46" t="s">
        <v>92</v>
      </c>
      <c r="Z24" s="45" t="s">
        <v>93</v>
      </c>
      <c r="AA24" s="46" t="s">
        <v>128</v>
      </c>
      <c r="AB24" s="45" t="s">
        <v>129</v>
      </c>
      <c r="AC24" s="45" t="s">
        <v>130</v>
      </c>
      <c r="AD24" s="46" t="s">
        <v>129</v>
      </c>
      <c r="AE24" s="149"/>
      <c r="AF24" s="89">
        <v>37146</v>
      </c>
      <c r="AG24" s="90">
        <v>408.17775253780081</v>
      </c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</row>
    <row r="25" spans="1:63" ht="23.25" customHeight="1" x14ac:dyDescent="0.4">
      <c r="A25" s="7"/>
      <c r="B25" s="150" t="s">
        <v>131</v>
      </c>
      <c r="C25" s="7"/>
      <c r="D25" s="151"/>
      <c r="E25" s="144">
        <f ca="1">VLOOKUP(E$7,[2]data!$E$5:$EO$2106,[2]data!$AR$1,FALSE)</f>
        <v>0</v>
      </c>
      <c r="F25" s="144">
        <f ca="1">VLOOKUP(F$7,[2]data!$E$5:$EO$2106,[2]data!$AR$1,FALSE)</f>
        <v>-236.62240708560003</v>
      </c>
      <c r="G25" s="145">
        <f ca="1">VLOOKUP(G$7,[2]data!$E$5:$EO$2106,[2]data!$AR$1,FALSE)</f>
        <v>-241.020078498</v>
      </c>
      <c r="H25" s="145">
        <f ca="1">VLOOKUP(H$7,[2]data!$E$5:$EO$2106,[2]data!$AR$1,FALSE)</f>
        <v>-221.03001764680002</v>
      </c>
      <c r="I25" s="145">
        <f ca="1">VLOOKUP(I$7,[2]data!$E$5:$EO$2106,[2]data!$AR$1,FALSE)</f>
        <v>-213.3775724772</v>
      </c>
      <c r="J25" s="146">
        <f ca="1">VLOOKUP(J$7,[2]data!$E$5:$EO$2106,[2]data!$AR$1,FALSE)</f>
        <v>-214.96059221080003</v>
      </c>
      <c r="K25" s="73">
        <f ca="1">SUMPRODUCT([2]data!$A$6:$A$2106,[2]data!$AR$6:$AR$2106)/(SUM([2]data!$A$5:$A$2106)-1)</f>
        <v>-232.89083441013335</v>
      </c>
      <c r="L25" s="73">
        <f ca="1">SUMPRODUCT([2]data!$C$6:$C$2106,[2]data!$AR$6:$AR$2106)/SUM([2]data!$C$5:$C$2106)</f>
        <v>-0.28288491651999759</v>
      </c>
      <c r="M25" s="137"/>
      <c r="N25" s="7">
        <f t="shared" ca="1" si="7"/>
        <v>1</v>
      </c>
      <c r="O25" s="99"/>
      <c r="P25" s="152"/>
      <c r="Q25" s="153" t="s">
        <v>99</v>
      </c>
      <c r="R25" s="31" t="s">
        <v>100</v>
      </c>
      <c r="S25" s="31" t="s">
        <v>101</v>
      </c>
      <c r="T25" s="31" t="s">
        <v>102</v>
      </c>
      <c r="U25" s="31" t="s">
        <v>103</v>
      </c>
      <c r="V25" s="31" t="s">
        <v>104</v>
      </c>
      <c r="W25" s="31" t="s">
        <v>105</v>
      </c>
      <c r="X25" s="31" t="s">
        <v>106</v>
      </c>
      <c r="Y25" s="32" t="s">
        <v>107</v>
      </c>
      <c r="Z25" s="57" t="s">
        <v>107</v>
      </c>
      <c r="AA25" s="31" t="s">
        <v>132</v>
      </c>
      <c r="AB25" s="57" t="s">
        <v>133</v>
      </c>
      <c r="AC25" s="57" t="s">
        <v>134</v>
      </c>
      <c r="AD25" s="32" t="s">
        <v>135</v>
      </c>
      <c r="AE25" s="154"/>
      <c r="AF25" s="89">
        <v>37147</v>
      </c>
      <c r="AG25" s="90">
        <v>408.17775253780081</v>
      </c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</row>
    <row r="26" spans="1:63" ht="24" customHeight="1" x14ac:dyDescent="0.4">
      <c r="A26" s="7"/>
      <c r="B26" s="150" t="s">
        <v>136</v>
      </c>
      <c r="C26" s="7"/>
      <c r="D26" s="151"/>
      <c r="E26" s="144">
        <f ca="1">VLOOKUP(E$7,[2]data!$E$5:$EO$2106,[2]data!$AS$1,FALSE)</f>
        <v>0</v>
      </c>
      <c r="F26" s="144">
        <f ca="1">VLOOKUP(F$7,[2]data!$E$5:$EO$2106,[2]data!$AS$1,FALSE)+VLOOKUP(F$7,[2]data!$E$5:$EO$2106,[2]data!$AO$1,FALSE)</f>
        <v>-122.50656077400001</v>
      </c>
      <c r="G26" s="145">
        <f ca="1">VLOOKUP(G$7,[2]data!$E$5:$EO$2106,[2]data!$AS$1,FALSE)+VLOOKUP(G$7,[2]data!$E$5:$EO$2106,[2]data!$AO$1,FALSE)</f>
        <v>-86.476889662400012</v>
      </c>
      <c r="H26" s="145">
        <f ca="1">VLOOKUP(H$7,[2]data!$E$5:$EO$2106,[2]data!$AS$1,FALSE)+VLOOKUP(H$7,[2]data!$E$5:$EO$2106,[2]data!$AO$1,FALSE)</f>
        <v>-69.965212979200004</v>
      </c>
      <c r="I26" s="145">
        <f ca="1">VLOOKUP(I$7,[2]data!$E$5:$EO$2106,[2]data!$AS$1,FALSE)+VLOOKUP(I$7,[2]data!$E$5:$EO$2106,[2]data!$AO$1,FALSE)</f>
        <v>-7.6879388856000004</v>
      </c>
      <c r="J26" s="145">
        <f ca="1">VLOOKUP(J$7,[2]data!$E$5:$EO$2106,[2]data!$AS$1,FALSE)+VLOOKUP(J$7,[2]data!$E$5:$EO$2106,[2]data!$AO$1,FALSE)</f>
        <v>116.07509943480001</v>
      </c>
      <c r="K26" s="73">
        <f ca="1">SUMPRODUCT([2]data!$A$5:$A$2106,[2]data!$AS$5:$AS$2106)/(SUM([2]data!$A$5:$A$2106)-1)</f>
        <v>-92.982887805199994</v>
      </c>
      <c r="L26" s="73">
        <f ca="1">SUMPRODUCT([2]data!$C$5:$C$2106,[2]data!$AS$5:$AS$2106)/SUM([2]data!$C$5:$C$2106)  +  SUMPRODUCT([2]data!$C$5:$C$2106,[2]data!$AP$5:$AP$2106)/SUM([2]data!$C$5:$C$2106)</f>
        <v>1.0423988687866483</v>
      </c>
      <c r="M26" s="137"/>
      <c r="N26" s="7">
        <f t="shared" ca="1" si="7"/>
        <v>0</v>
      </c>
      <c r="O26" s="155" t="s">
        <v>137</v>
      </c>
      <c r="P26" s="156">
        <v>37135</v>
      </c>
      <c r="Q26" s="157">
        <f>VLOOKUP($P26,[2]data!$E$1465:$V$2106,[2]data!$P$1)</f>
        <v>5546</v>
      </c>
      <c r="R26" s="157">
        <f>VLOOKUP(P26,[2]Alliance!D$1:Z$65536,22)</f>
        <v>1178.5</v>
      </c>
      <c r="S26" s="157">
        <f>VLOOKUP($P26,[2]data!$E$1465:$V$2106,[2]data!Q$1)</f>
        <v>1596</v>
      </c>
      <c r="T26" s="157">
        <f>VLOOKUP($P26,[2]data!$E$1465:$V$2106,[2]data!R$1)</f>
        <v>1838</v>
      </c>
      <c r="U26" s="157">
        <f>VLOOKUP($P26,[2]data!$E$1465:$V$2106,[2]data!S$1)</f>
        <v>104</v>
      </c>
      <c r="V26" s="157">
        <f>VLOOKUP($P26,[2]data!$E$1465:$V$2106,[2]data!T$1)</f>
        <v>31</v>
      </c>
      <c r="W26" s="157">
        <f>VLOOKUP($P26,[2]data!$E$1465:$W$2106,[2]data!W$1)</f>
        <v>1079</v>
      </c>
      <c r="X26" s="157">
        <f t="shared" ref="X26:X55" si="8">SUM(S26:W26)+Q26</f>
        <v>10194</v>
      </c>
      <c r="Y26" s="158">
        <f>Z26+R26</f>
        <v>12964.499999988999</v>
      </c>
      <c r="Z26" s="158">
        <f>VLOOKUP(P26,[2]data!$E$1463:$BO$2106,[2]data!$BH$1)</f>
        <v>11785.999999988999</v>
      </c>
      <c r="AA26" s="159">
        <f t="shared" ref="AA26:AA55" si="9">Z26-X26</f>
        <v>1591.9999999889988</v>
      </c>
      <c r="AB26" s="159">
        <f>-SUMIF([2]data!$E$1405:$E$2106,$P26,[2]data!$AU$1405:$AU$2106)</f>
        <v>1130</v>
      </c>
      <c r="AC26" s="159">
        <f>SUMIF([2]data!$E$1405:$E$2106,$P26,[2]data!$BM$1405:$BM$2106)</f>
        <v>462</v>
      </c>
      <c r="AD26" s="160">
        <f>VLOOKUP(P26,[2]data!$E$1459:$BI$2000,[2]data!$BI$1)</f>
        <v>13906</v>
      </c>
      <c r="AE26" s="161"/>
      <c r="AF26" s="89">
        <v>37148</v>
      </c>
      <c r="AG26" s="90">
        <v>358.48654788102505</v>
      </c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</row>
    <row r="27" spans="1:63" ht="24" customHeight="1" x14ac:dyDescent="0.4">
      <c r="A27" s="7"/>
      <c r="B27" s="150" t="s">
        <v>138</v>
      </c>
      <c r="C27" s="7"/>
      <c r="D27" s="151"/>
      <c r="E27" s="144">
        <f ca="1">VLOOKUP(E$7,[2]data!$E$5:$EO$2106,[2]data!$AS$1,FALSE)</f>
        <v>0</v>
      </c>
      <c r="F27" s="144">
        <f ca="1">VLOOKUP(F$7,[2]data!$E$5:$EO$2106,[2]data!$AP$1,FALSE)</f>
        <v>-111.69424136879991</v>
      </c>
      <c r="G27" s="145">
        <f ca="1">VLOOKUP(G$7,[2]data!$E$5:$EO$2106,[2]data!$AP$1,FALSE)</f>
        <v>-92.095176295599799</v>
      </c>
      <c r="H27" s="145">
        <f ca="1">VLOOKUP(H$7,[2]data!$E$5:$EO$2106,[2]data!$AP$1,FALSE)</f>
        <v>-94.481483814799844</v>
      </c>
      <c r="I27" s="145">
        <f ca="1">VLOOKUP(I$7,[2]data!$E$5:$EO$2106,[2]data!$AP$1,FALSE)</f>
        <v>-108.7649899967999</v>
      </c>
      <c r="J27" s="145">
        <f ca="1">VLOOKUP(J$7,[2]data!$E$5:$EO$2106,[2]data!$AP$1,FALSE)</f>
        <v>-108.69625990199994</v>
      </c>
      <c r="K27" s="73">
        <f ca="1">SUMPRODUCT([2]data!$A$5:$A$2106,[2]data!$AP$5:$AP$2106)/(SUM([2]data!$A$5:$A$2106)-1)</f>
        <v>-99.42363382639985</v>
      </c>
      <c r="L27" s="73"/>
      <c r="M27" s="137"/>
      <c r="N27" s="7">
        <f t="shared" ca="1" si="7"/>
        <v>0</v>
      </c>
      <c r="O27" s="155" t="s">
        <v>139</v>
      </c>
      <c r="P27" s="156">
        <v>37136</v>
      </c>
      <c r="Q27" s="157">
        <f>VLOOKUP($P27,[2]data!$E$1465:$V$2106,[2]data!$P$1)</f>
        <v>5343</v>
      </c>
      <c r="R27" s="157">
        <f>VLOOKUP(P27,[2]Alliance!D$1:Z$65536,22)</f>
        <v>-14</v>
      </c>
      <c r="S27" s="157">
        <f>VLOOKUP($P27,[2]data!$E$1465:$V$2106,[2]data!Q$1)</f>
        <v>1604</v>
      </c>
      <c r="T27" s="157">
        <f>VLOOKUP($P27,[2]data!$E$1465:$V$2106,[2]data!R$1)</f>
        <v>1981</v>
      </c>
      <c r="U27" s="157">
        <f>VLOOKUP($P27,[2]data!$E$1465:$V$2106,[2]data!S$1)</f>
        <v>129</v>
      </c>
      <c r="V27" s="157">
        <f>VLOOKUP($P27,[2]data!$E$1465:$V$2106,[2]data!T$1)</f>
        <v>5</v>
      </c>
      <c r="W27" s="157">
        <f>VLOOKUP($P27,[2]data!$E$1465:$W$2106,[2]data!W$1)</f>
        <v>1106</v>
      </c>
      <c r="X27" s="157">
        <f t="shared" si="8"/>
        <v>10168</v>
      </c>
      <c r="Y27" s="158">
        <f>Z27+R27</f>
        <v>11633.999999988999</v>
      </c>
      <c r="Z27" s="158">
        <f>VLOOKUP(P27,[2]data!$E$1463:$BO$2106,[2]data!$BH$1)</f>
        <v>11647.999999988999</v>
      </c>
      <c r="AA27" s="159">
        <f t="shared" si="9"/>
        <v>1479.9999999889988</v>
      </c>
      <c r="AB27" s="159">
        <f>-SUMIF([2]data!$E$1405:$E$2106,$P27,[2]data!$AU$1405:$AU$2106)</f>
        <v>1262</v>
      </c>
      <c r="AC27" s="159">
        <f>SUMIF([2]data!$E$1405:$E$2106,$P27,[2]data!$BM$1405:$BM$2106)</f>
        <v>208</v>
      </c>
      <c r="AD27" s="160">
        <f>VLOOKUP(P27,[2]data!$E$1459:$BI$2000,[2]data!$BI$1)</f>
        <v>14368</v>
      </c>
      <c r="AE27" s="161"/>
      <c r="AF27" s="89">
        <v>37149</v>
      </c>
      <c r="AG27" s="90">
        <v>358.48654788102505</v>
      </c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</row>
    <row r="28" spans="1:63" ht="24" customHeight="1" x14ac:dyDescent="0.4">
      <c r="A28" s="7"/>
      <c r="B28" s="150" t="s">
        <v>140</v>
      </c>
      <c r="C28" s="7"/>
      <c r="D28" s="151"/>
      <c r="E28" s="132">
        <f ca="1">VLOOKUP(E$7,[2]data!$E$5:$EO$2106,[2]data!$AT$1,FALSE)</f>
        <v>0</v>
      </c>
      <c r="F28" s="132">
        <f ca="1">VLOOKUP(F$7,[2]data!$E$5:$EO$2106,[2]data!$AT$1,FALSE)</f>
        <v>-172.14452260000002</v>
      </c>
      <c r="G28" s="162">
        <f ca="1">VLOOKUP(G$7,[2]data!$E$5:$EO$2106,[2]data!$AT$1,FALSE)</f>
        <v>-167.52324077680001</v>
      </c>
      <c r="H28" s="162">
        <f ca="1">VLOOKUP(H$7,[2]data!$E$5:$EO$2106,[2]data!$AT$1,FALSE)</f>
        <v>-161.93298050680002</v>
      </c>
      <c r="I28" s="162">
        <f ca="1">VLOOKUP(I$7,[2]data!$E$5:$EO$2106,[2]data!$AT$1,FALSE)</f>
        <v>-162.03946165480002</v>
      </c>
      <c r="J28" s="163">
        <f ca="1">VLOOKUP(J$7,[2]data!$E$5:$EO$2106,[2]data!$AT$1,FALSE)</f>
        <v>-153.72683336760002</v>
      </c>
      <c r="K28" s="73">
        <f ca="1">SUMPRODUCT([2]data!$A$5:$A$2106,[2]data!$AT$5:$AT$2106)/(SUM([2]data!$A$5:$A$2106)-1)</f>
        <v>-167.20024796120001</v>
      </c>
      <c r="L28" s="73">
        <f ca="1">SUMPRODUCT([2]data!$C$5:$C$2106,[2]data!$AT$5:$AT$2106)/SUM([2]data!$C$5:$C$2106)</f>
        <v>18.802677738613337</v>
      </c>
      <c r="M28" s="137"/>
      <c r="N28" s="7">
        <f t="shared" ca="1" si="7"/>
        <v>0</v>
      </c>
      <c r="O28" s="155" t="s">
        <v>141</v>
      </c>
      <c r="P28" s="156">
        <v>37137</v>
      </c>
      <c r="Q28" s="157">
        <f>VLOOKUP($P28,[2]data!$E$1465:$V$2106,[2]data!$P$1)</f>
        <v>5179</v>
      </c>
      <c r="R28" s="157">
        <f>VLOOKUP(P28,[2]Alliance!D$1:Z$65536,22)</f>
        <v>0</v>
      </c>
      <c r="S28" s="157">
        <f>VLOOKUP($P28,[2]data!$E$1465:$V$2106,[2]data!Q$1)</f>
        <v>1620</v>
      </c>
      <c r="T28" s="157">
        <f>VLOOKUP($P28,[2]data!$E$1465:$V$2106,[2]data!R$1)</f>
        <v>2241</v>
      </c>
      <c r="U28" s="157">
        <f>VLOOKUP($P28,[2]data!$E$1465:$V$2106,[2]data!S$1)</f>
        <v>155</v>
      </c>
      <c r="V28" s="157">
        <f>VLOOKUP($P28,[2]data!$E$1465:$V$2106,[2]data!T$1)</f>
        <v>8</v>
      </c>
      <c r="W28" s="157">
        <f>VLOOKUP($P28,[2]data!$E$1465:$W$2106,[2]data!W$1)</f>
        <v>1151</v>
      </c>
      <c r="X28" s="157">
        <f t="shared" si="8"/>
        <v>10354</v>
      </c>
      <c r="Y28" s="158">
        <f>Z28+R28</f>
        <v>11484.999999988999</v>
      </c>
      <c r="Z28" s="158">
        <f>VLOOKUP(P28,[2]data!$E$1463:$BO$2106,[2]data!$BH$1)</f>
        <v>11484.999999988999</v>
      </c>
      <c r="AA28" s="159">
        <f t="shared" si="9"/>
        <v>1130.9999999889988</v>
      </c>
      <c r="AB28" s="159">
        <f>-SUMIF([2]data!$E$1405:$E$2106,$P28,[2]data!$AU$1405:$AU$2106)</f>
        <v>1328</v>
      </c>
      <c r="AC28" s="159">
        <f>SUMIF([2]data!$E$1405:$E$2106,$P28,[2]data!$BM$1405:$BM$2106)</f>
        <v>-197</v>
      </c>
      <c r="AD28" s="160">
        <f>VLOOKUP(P28,[2]data!$E$1459:$BI$2000,[2]data!$BI$1)</f>
        <v>14576</v>
      </c>
      <c r="AE28" s="161"/>
      <c r="AF28" s="89">
        <v>37150</v>
      </c>
      <c r="AG28" s="90">
        <v>358.48654788102505</v>
      </c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</row>
    <row r="29" spans="1:63" ht="24" customHeight="1" x14ac:dyDescent="0.4">
      <c r="B29" s="164" t="s">
        <v>142</v>
      </c>
      <c r="C29" s="98"/>
      <c r="D29" s="165"/>
      <c r="E29" s="166">
        <f t="shared" ref="E29:L29" ca="1" si="10">SUM(E24:E28)</f>
        <v>0</v>
      </c>
      <c r="F29" s="166">
        <f t="shared" ca="1" si="10"/>
        <v>-1328</v>
      </c>
      <c r="G29" s="167">
        <f t="shared" ca="1" si="10"/>
        <v>-1262</v>
      </c>
      <c r="H29" s="167">
        <f t="shared" ca="1" si="10"/>
        <v>-1130</v>
      </c>
      <c r="I29" s="167">
        <f t="shared" ca="1" si="10"/>
        <v>-755.99999999999989</v>
      </c>
      <c r="J29" s="168">
        <f t="shared" ca="1" si="10"/>
        <v>-442</v>
      </c>
      <c r="K29" s="169">
        <f t="shared" ca="1" si="10"/>
        <v>-1239.9999999999998</v>
      </c>
      <c r="L29" s="169">
        <f t="shared" ca="1" si="10"/>
        <v>114.8722841418133</v>
      </c>
      <c r="M29" s="137"/>
      <c r="N29" s="7">
        <f t="shared" ca="1" si="7"/>
        <v>0</v>
      </c>
      <c r="O29" s="170" t="s">
        <v>143</v>
      </c>
      <c r="P29" s="171">
        <v>37138</v>
      </c>
      <c r="Q29" s="127">
        <v>5684</v>
      </c>
      <c r="R29" s="127">
        <v>1325</v>
      </c>
      <c r="S29" s="127">
        <v>2175</v>
      </c>
      <c r="T29" s="127">
        <v>2193</v>
      </c>
      <c r="U29" s="127">
        <v>0</v>
      </c>
      <c r="V29" s="127">
        <v>6</v>
      </c>
      <c r="W29" s="127">
        <v>1029</v>
      </c>
      <c r="X29" s="127">
        <f t="shared" si="8"/>
        <v>11087</v>
      </c>
      <c r="Y29" s="172">
        <f t="shared" ref="Y29:Y55" si="11">Z29</f>
        <v>11600</v>
      </c>
      <c r="Z29" s="172">
        <v>11600</v>
      </c>
      <c r="AA29" s="173">
        <f t="shared" si="9"/>
        <v>513</v>
      </c>
      <c r="AB29" s="173">
        <f t="shared" ref="AB29:AB55" si="12">AA29</f>
        <v>513</v>
      </c>
      <c r="AC29" s="173">
        <f t="shared" ref="AC29:AC55" si="13">AA29-AB29</f>
        <v>0</v>
      </c>
      <c r="AD29" s="174">
        <f t="shared" ref="AD29:AD55" si="14">AD28+AC29</f>
        <v>14576</v>
      </c>
      <c r="AE29" s="161"/>
      <c r="AF29" s="89">
        <v>37151</v>
      </c>
      <c r="AG29" s="90">
        <v>358.48654788102505</v>
      </c>
      <c r="AH29" s="7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</row>
    <row r="30" spans="1:63" s="176" customFormat="1" ht="24" customHeight="1" x14ac:dyDescent="0.4">
      <c r="A30" s="7"/>
      <c r="B30" s="29"/>
      <c r="C30" s="7"/>
      <c r="D30" s="7"/>
      <c r="E30" s="7"/>
      <c r="F30" s="7"/>
      <c r="G30" s="7"/>
      <c r="H30" s="7"/>
      <c r="I30" s="7"/>
      <c r="J30" s="7"/>
      <c r="K30" s="7"/>
      <c r="L30" s="7"/>
      <c r="M30" s="137"/>
      <c r="N30" s="7">
        <f t="shared" ca="1" si="7"/>
        <v>0</v>
      </c>
      <c r="O30" s="170" t="s">
        <v>144</v>
      </c>
      <c r="P30" s="171">
        <v>37139</v>
      </c>
      <c r="Q30" s="127">
        <v>5684</v>
      </c>
      <c r="R30" s="127">
        <v>1325</v>
      </c>
      <c r="S30" s="127">
        <v>2175</v>
      </c>
      <c r="T30" s="127">
        <v>2193</v>
      </c>
      <c r="U30" s="127">
        <v>0</v>
      </c>
      <c r="V30" s="127">
        <v>6</v>
      </c>
      <c r="W30" s="127">
        <v>1029</v>
      </c>
      <c r="X30" s="127">
        <f t="shared" si="8"/>
        <v>11087</v>
      </c>
      <c r="Y30" s="172">
        <f t="shared" si="11"/>
        <v>11601</v>
      </c>
      <c r="Z30" s="172">
        <v>11601</v>
      </c>
      <c r="AA30" s="173">
        <f t="shared" si="9"/>
        <v>514</v>
      </c>
      <c r="AB30" s="173">
        <f t="shared" si="12"/>
        <v>514</v>
      </c>
      <c r="AC30" s="173">
        <f t="shared" si="13"/>
        <v>0</v>
      </c>
      <c r="AD30" s="174">
        <f t="shared" si="14"/>
        <v>14576</v>
      </c>
      <c r="AE30" s="161"/>
      <c r="AF30" s="89">
        <v>37152</v>
      </c>
      <c r="AG30" s="90">
        <v>358.48654788102505</v>
      </c>
      <c r="AH30" s="7"/>
      <c r="AI30" s="40"/>
      <c r="AJ30" s="40"/>
      <c r="AK30" s="40"/>
      <c r="AL30" s="40"/>
      <c r="AM30" s="40"/>
      <c r="AN30" s="40"/>
      <c r="AO30" s="40"/>
      <c r="AP30" s="104"/>
      <c r="AQ30" s="104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04"/>
      <c r="BI30" s="104"/>
      <c r="BJ30" s="175"/>
      <c r="BK30" s="175"/>
    </row>
    <row r="31" spans="1:63" ht="23.25" customHeight="1" x14ac:dyDescent="0.4">
      <c r="A31" s="7"/>
      <c r="B31" s="177" t="s">
        <v>145</v>
      </c>
      <c r="C31" s="106"/>
      <c r="D31" s="107"/>
      <c r="E31" s="166"/>
      <c r="F31" s="178">
        <f t="shared" ref="F31:L31" ca="1" si="15">F40-F29</f>
        <v>1131</v>
      </c>
      <c r="G31" s="179">
        <f t="shared" ca="1" si="15"/>
        <v>1470</v>
      </c>
      <c r="H31" s="179">
        <f t="shared" ca="1" si="15"/>
        <v>1592</v>
      </c>
      <c r="I31" s="179">
        <f t="shared" ca="1" si="15"/>
        <v>962.99999999999989</v>
      </c>
      <c r="J31" s="180">
        <f t="shared" ca="1" si="15"/>
        <v>479</v>
      </c>
      <c r="K31" s="181">
        <f t="shared" ca="1" si="15"/>
        <v>1239.9999999999998</v>
      </c>
      <c r="L31" s="181">
        <f t="shared" ca="1" si="15"/>
        <v>-114.8722841418133</v>
      </c>
      <c r="M31" s="137"/>
      <c r="N31" s="7">
        <f t="shared" ca="1" si="7"/>
        <v>0</v>
      </c>
      <c r="O31" s="170" t="s">
        <v>146</v>
      </c>
      <c r="P31" s="171">
        <v>37140</v>
      </c>
      <c r="Q31" s="127">
        <v>5684</v>
      </c>
      <c r="R31" s="127">
        <v>1325</v>
      </c>
      <c r="S31" s="127">
        <v>2175</v>
      </c>
      <c r="T31" s="127">
        <v>2193</v>
      </c>
      <c r="U31" s="127">
        <v>0</v>
      </c>
      <c r="V31" s="127">
        <v>6</v>
      </c>
      <c r="W31" s="127">
        <v>1029</v>
      </c>
      <c r="X31" s="127">
        <f t="shared" si="8"/>
        <v>11087</v>
      </c>
      <c r="Y31" s="172">
        <f t="shared" si="11"/>
        <v>11602</v>
      </c>
      <c r="Z31" s="172">
        <v>11602</v>
      </c>
      <c r="AA31" s="173">
        <f t="shared" si="9"/>
        <v>515</v>
      </c>
      <c r="AB31" s="173">
        <f t="shared" si="12"/>
        <v>515</v>
      </c>
      <c r="AC31" s="173">
        <f t="shared" si="13"/>
        <v>0</v>
      </c>
      <c r="AD31" s="174">
        <f t="shared" si="14"/>
        <v>14576</v>
      </c>
      <c r="AE31" s="161"/>
      <c r="AF31" s="89">
        <v>37153</v>
      </c>
      <c r="AG31" s="90">
        <v>385.10683609001205</v>
      </c>
      <c r="AH31" s="7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</row>
    <row r="32" spans="1:63" ht="23.25" customHeight="1" thickBot="1" x14ac:dyDescent="0.45">
      <c r="A32" s="22"/>
      <c r="B32" s="62"/>
      <c r="C32" s="7"/>
      <c r="D32" s="30" t="s">
        <v>147</v>
      </c>
      <c r="E32" s="102"/>
      <c r="F32" s="71"/>
      <c r="G32" s="71"/>
      <c r="H32" s="71"/>
      <c r="I32" s="71"/>
      <c r="J32" s="71"/>
      <c r="K32" s="71"/>
      <c r="L32" s="72"/>
      <c r="M32" s="137"/>
      <c r="N32" s="7">
        <f t="shared" ca="1" si="7"/>
        <v>0</v>
      </c>
      <c r="O32" s="170" t="s">
        <v>148</v>
      </c>
      <c r="P32" s="171">
        <v>37141</v>
      </c>
      <c r="Q32" s="127">
        <v>5684</v>
      </c>
      <c r="R32" s="127">
        <v>1325</v>
      </c>
      <c r="S32" s="127">
        <v>2175</v>
      </c>
      <c r="T32" s="127">
        <v>2193</v>
      </c>
      <c r="U32" s="127">
        <v>0</v>
      </c>
      <c r="V32" s="127">
        <v>6</v>
      </c>
      <c r="W32" s="127">
        <v>1029</v>
      </c>
      <c r="X32" s="127">
        <f t="shared" si="8"/>
        <v>11087</v>
      </c>
      <c r="Y32" s="172">
        <f t="shared" si="11"/>
        <v>11603</v>
      </c>
      <c r="Z32" s="172">
        <v>11603</v>
      </c>
      <c r="AA32" s="173">
        <f t="shared" si="9"/>
        <v>516</v>
      </c>
      <c r="AB32" s="173">
        <f t="shared" si="12"/>
        <v>516</v>
      </c>
      <c r="AC32" s="173">
        <f t="shared" si="13"/>
        <v>0</v>
      </c>
      <c r="AD32" s="174">
        <f t="shared" si="14"/>
        <v>14576</v>
      </c>
      <c r="AE32" s="161"/>
      <c r="AF32" s="89">
        <v>37154</v>
      </c>
      <c r="AG32" s="90">
        <v>347.83843259743026</v>
      </c>
      <c r="AH32" s="11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</row>
    <row r="33" spans="1:43" ht="24" customHeight="1" thickTop="1" x14ac:dyDescent="0.4">
      <c r="A33" s="7"/>
      <c r="B33" s="182" t="s">
        <v>149</v>
      </c>
      <c r="C33" s="183"/>
      <c r="D33" s="184">
        <f ca="1">F33-G33</f>
        <v>-163</v>
      </c>
      <c r="E33" s="185"/>
      <c r="F33" s="186">
        <f ca="1">F34+G9</f>
        <v>11470.999999988999</v>
      </c>
      <c r="G33" s="187">
        <f ca="1">VLOOKUP(G$7,[2]data!$E$5:$EO$2106,[2]data!$DQ$1,FALSE)</f>
        <v>11633.999999988999</v>
      </c>
      <c r="H33" s="187">
        <f ca="1">VLOOKUP(H$7,[2]data!$E$5:$EO$2106,[2]data!$DQ$1,FALSE)</f>
        <v>12964.499999988999</v>
      </c>
      <c r="I33" s="187">
        <f ca="1">VLOOKUP(I$7,[2]data!$E$5:$EO$2106,[2]data!$DQ$1,FALSE)</f>
        <v>12991.099999988999</v>
      </c>
      <c r="J33" s="188">
        <f ca="1">VLOOKUP(J$7,[2]data!$E$5:$EO$2106,[2]data!$DQ$1,FALSE)</f>
        <v>12644.424900554199</v>
      </c>
      <c r="K33" s="189">
        <f ca="1">K34+K9</f>
        <v>12452.799999985331</v>
      </c>
      <c r="L33" s="190">
        <f ca="1">SUMPRODUCT([2]data!$C$5:$C$2106,[2]data!$DQ$5:$DQ$2106)/SUM([2]data!$C$5:$C$2106)</f>
        <v>12027.084666799719</v>
      </c>
      <c r="M33" s="113"/>
      <c r="N33" s="7">
        <f t="shared" ca="1" si="7"/>
        <v>0</v>
      </c>
      <c r="O33" s="170" t="s">
        <v>137</v>
      </c>
      <c r="P33" s="171">
        <v>37142</v>
      </c>
      <c r="Q33" s="127">
        <v>5684</v>
      </c>
      <c r="R33" s="127">
        <v>1325</v>
      </c>
      <c r="S33" s="127">
        <v>2175</v>
      </c>
      <c r="T33" s="127">
        <v>2193</v>
      </c>
      <c r="U33" s="127">
        <v>0</v>
      </c>
      <c r="V33" s="127">
        <v>6</v>
      </c>
      <c r="W33" s="127">
        <v>1029</v>
      </c>
      <c r="X33" s="127">
        <f t="shared" si="8"/>
        <v>11087</v>
      </c>
      <c r="Y33" s="172">
        <f t="shared" si="11"/>
        <v>11604</v>
      </c>
      <c r="Z33" s="172">
        <v>11604</v>
      </c>
      <c r="AA33" s="173">
        <f t="shared" si="9"/>
        <v>517</v>
      </c>
      <c r="AB33" s="173">
        <f t="shared" si="12"/>
        <v>517</v>
      </c>
      <c r="AC33" s="173">
        <f t="shared" si="13"/>
        <v>0</v>
      </c>
      <c r="AD33" s="174">
        <f t="shared" si="14"/>
        <v>14576</v>
      </c>
      <c r="AE33" s="161"/>
      <c r="AF33" s="89">
        <v>37155</v>
      </c>
      <c r="AG33" s="90">
        <v>347.83843259743026</v>
      </c>
      <c r="AH33" s="7"/>
      <c r="AP33" s="175"/>
      <c r="AQ33" s="175"/>
    </row>
    <row r="34" spans="1:43" ht="24" customHeight="1" thickBot="1" x14ac:dyDescent="0.45">
      <c r="A34" s="7"/>
      <c r="B34" s="191" t="s">
        <v>150</v>
      </c>
      <c r="C34" s="192"/>
      <c r="D34" s="193">
        <f ca="1">F34-G34</f>
        <v>-163</v>
      </c>
      <c r="E34" s="194"/>
      <c r="F34" s="194">
        <f ca="1">VLOOKUP(F$7,[2]data!$E$5:$EO$2106,[2]data!$BC$1,FALSE)</f>
        <v>11484.999999988999</v>
      </c>
      <c r="G34" s="195">
        <f ca="1">VLOOKUP(G$7,[2]data!$E$5:$EO$2106,[2]data!$BC$1,FALSE)</f>
        <v>11647.999999988999</v>
      </c>
      <c r="H34" s="195">
        <f ca="1">VLOOKUP(H$7,[2]data!$E$5:$EO$2106,[2]data!$BC$1,FALSE)</f>
        <v>11785.999999988999</v>
      </c>
      <c r="I34" s="195">
        <f ca="1">VLOOKUP(I$7,[2]data!$E$5:$EO$2106,[2]data!$BC$1,FALSE)</f>
        <v>11766.999999988999</v>
      </c>
      <c r="J34" s="196">
        <f ca="1">VLOOKUP(J$7,[2]data!$E$5:$EO$2106,[2]data!$BC$1,FALSE)</f>
        <v>11363.924900554199</v>
      </c>
      <c r="K34" s="197">
        <f ca="1">SUMPRODUCT([2]data!$A$5:$A$2106,[2]data!$BC$5:$BC$2106)/(SUM([2]data!$A$5:$A$2106)-1)</f>
        <v>11639.666666651998</v>
      </c>
      <c r="L34" s="198">
        <f ca="1">SUMPRODUCT([2]data!$C$5:$C$2106,[2]data!$BC$5:$BC$2106)/SUM([2]data!$C$5:$C$2106)</f>
        <v>12027.084666799719</v>
      </c>
      <c r="M34" s="137"/>
      <c r="N34" s="7">
        <f t="shared" ca="1" si="7"/>
        <v>0</v>
      </c>
      <c r="O34" s="170" t="s">
        <v>139</v>
      </c>
      <c r="P34" s="171">
        <v>37143</v>
      </c>
      <c r="Q34" s="127">
        <v>5684</v>
      </c>
      <c r="R34" s="127">
        <v>1325</v>
      </c>
      <c r="S34" s="127">
        <v>2175</v>
      </c>
      <c r="T34" s="127">
        <v>2193</v>
      </c>
      <c r="U34" s="127">
        <v>0</v>
      </c>
      <c r="V34" s="127">
        <v>6</v>
      </c>
      <c r="W34" s="127">
        <v>1029</v>
      </c>
      <c r="X34" s="127">
        <f t="shared" si="8"/>
        <v>11087</v>
      </c>
      <c r="Y34" s="172">
        <f t="shared" si="11"/>
        <v>11605</v>
      </c>
      <c r="Z34" s="172">
        <v>11605</v>
      </c>
      <c r="AA34" s="173">
        <f t="shared" si="9"/>
        <v>518</v>
      </c>
      <c r="AB34" s="173">
        <f t="shared" si="12"/>
        <v>518</v>
      </c>
      <c r="AC34" s="173">
        <f t="shared" si="13"/>
        <v>0</v>
      </c>
      <c r="AD34" s="174">
        <f t="shared" si="14"/>
        <v>14576</v>
      </c>
      <c r="AE34" s="161"/>
      <c r="AF34" s="89">
        <v>37156</v>
      </c>
      <c r="AG34" s="90">
        <v>347.83843259743026</v>
      </c>
      <c r="AI34" s="104"/>
      <c r="AJ34" s="104"/>
      <c r="AK34" s="104"/>
      <c r="AL34" s="104"/>
      <c r="AM34" s="104"/>
      <c r="AN34" s="104"/>
      <c r="AO34" s="104"/>
      <c r="AP34" s="104"/>
      <c r="AQ34" s="104"/>
    </row>
    <row r="35" spans="1:43" ht="24" customHeight="1" thickTop="1" x14ac:dyDescent="0.4">
      <c r="A35" s="199"/>
      <c r="B35" s="150" t="s">
        <v>151</v>
      </c>
      <c r="C35" s="7"/>
      <c r="D35" s="200"/>
      <c r="E35" s="201"/>
      <c r="F35" s="201">
        <f ca="1">VLOOKUP(F$7,[2]data!$E$5:$EO$2106,[2]data!$BD$1,FALSE)</f>
        <v>1.0000000000000001E-9</v>
      </c>
      <c r="G35" s="202">
        <f ca="1">VLOOKUP(G$7,[2]data!$E$5:$EO$2106,[2]data!$BD$1,FALSE)</f>
        <v>1.0000000000000001E-9</v>
      </c>
      <c r="H35" s="202">
        <f ca="1">VLOOKUP(H$7,[2]data!$E$5:$EO$2106,[2]data!$BD$1,FALSE)</f>
        <v>1.0000000000000001E-9</v>
      </c>
      <c r="I35" s="202">
        <f ca="1">VLOOKUP(I$7,[2]data!$E$5:$EO$2106,[2]data!$BD$1,FALSE)</f>
        <v>1.0000000000000001E-9</v>
      </c>
      <c r="J35" s="203">
        <f ca="1">VLOOKUP(J$7,[2]data!$E$5:$EO$2106,[2]data!$BD$1,FALSE)</f>
        <v>1.0000000000000001E-9</v>
      </c>
      <c r="K35" s="204"/>
      <c r="L35" s="205"/>
      <c r="M35" s="137"/>
      <c r="N35" s="7">
        <f t="shared" ca="1" si="7"/>
        <v>0</v>
      </c>
      <c r="O35" s="170" t="s">
        <v>141</v>
      </c>
      <c r="P35" s="171">
        <v>37144</v>
      </c>
      <c r="Q35" s="127">
        <v>5684</v>
      </c>
      <c r="R35" s="127">
        <v>1325</v>
      </c>
      <c r="S35" s="127">
        <v>2175</v>
      </c>
      <c r="T35" s="127">
        <v>2193</v>
      </c>
      <c r="U35" s="127">
        <v>0</v>
      </c>
      <c r="V35" s="127">
        <v>6</v>
      </c>
      <c r="W35" s="127">
        <v>1029</v>
      </c>
      <c r="X35" s="127">
        <f t="shared" si="8"/>
        <v>11087</v>
      </c>
      <c r="Y35" s="172">
        <f t="shared" si="11"/>
        <v>11606</v>
      </c>
      <c r="Z35" s="172">
        <v>11606</v>
      </c>
      <c r="AA35" s="173">
        <f t="shared" si="9"/>
        <v>519</v>
      </c>
      <c r="AB35" s="173">
        <f t="shared" si="12"/>
        <v>519</v>
      </c>
      <c r="AC35" s="173">
        <f t="shared" si="13"/>
        <v>0</v>
      </c>
      <c r="AD35" s="174">
        <f t="shared" si="14"/>
        <v>14576</v>
      </c>
      <c r="AE35" s="161"/>
      <c r="AF35" s="89">
        <v>37157</v>
      </c>
      <c r="AG35" s="90">
        <v>70.987435223965363</v>
      </c>
      <c r="AI35" s="104"/>
      <c r="AJ35" s="104"/>
      <c r="AK35" s="104"/>
      <c r="AL35" s="104"/>
      <c r="AM35" s="104"/>
      <c r="AN35" s="104"/>
      <c r="AO35" s="104"/>
      <c r="AP35" s="104"/>
      <c r="AQ35" s="104"/>
    </row>
    <row r="36" spans="1:43" ht="24" customHeight="1" x14ac:dyDescent="0.4">
      <c r="A36" s="7"/>
      <c r="B36" s="150" t="s">
        <v>152</v>
      </c>
      <c r="C36" s="7"/>
      <c r="D36" s="200"/>
      <c r="E36" s="206"/>
      <c r="F36" s="206">
        <f ca="1">VLOOKUP(F$7,[2]data!$E$5:$EO$2106,[2]data!$BE$1,FALSE)</f>
        <v>1E-8</v>
      </c>
      <c r="G36" s="207">
        <f ca="1">VLOOKUP(G$7,[2]data!$E$5:$EO$2106,[2]data!$BE$1,FALSE)</f>
        <v>1E-8</v>
      </c>
      <c r="H36" s="207">
        <f ca="1">VLOOKUP(H$7,[2]data!$E$5:$EO$2106,[2]data!$BE$1,FALSE)</f>
        <v>1E-8</v>
      </c>
      <c r="I36" s="207">
        <f ca="1">VLOOKUP(I$7,[2]data!$E$5:$EO$2106,[2]data!$BE$1,FALSE)</f>
        <v>1E-8</v>
      </c>
      <c r="J36" s="208">
        <f ca="1">VLOOKUP(J$7,[2]data!$E$5:$EO$2106,[2]data!$BE$1,FALSE)</f>
        <v>116.0750994448</v>
      </c>
      <c r="K36" s="209"/>
      <c r="L36" s="30"/>
      <c r="M36" s="33"/>
      <c r="N36" s="7">
        <f t="shared" ca="1" si="7"/>
        <v>0</v>
      </c>
      <c r="O36" s="170" t="s">
        <v>143</v>
      </c>
      <c r="P36" s="171">
        <v>37145</v>
      </c>
      <c r="Q36" s="127">
        <v>5684</v>
      </c>
      <c r="R36" s="127">
        <v>1325</v>
      </c>
      <c r="S36" s="127">
        <v>2175</v>
      </c>
      <c r="T36" s="127">
        <v>2193</v>
      </c>
      <c r="U36" s="127">
        <v>0</v>
      </c>
      <c r="V36" s="127">
        <v>6</v>
      </c>
      <c r="W36" s="127">
        <v>1029</v>
      </c>
      <c r="X36" s="127">
        <f t="shared" si="8"/>
        <v>11087</v>
      </c>
      <c r="Y36" s="172">
        <f t="shared" si="11"/>
        <v>11607</v>
      </c>
      <c r="Z36" s="172">
        <v>11607</v>
      </c>
      <c r="AA36" s="173">
        <f t="shared" si="9"/>
        <v>520</v>
      </c>
      <c r="AB36" s="173">
        <f t="shared" si="12"/>
        <v>520</v>
      </c>
      <c r="AC36" s="173">
        <f t="shared" si="13"/>
        <v>0</v>
      </c>
      <c r="AD36" s="174">
        <f t="shared" si="14"/>
        <v>14576</v>
      </c>
      <c r="AE36" s="161"/>
      <c r="AF36" s="89">
        <v>37158</v>
      </c>
      <c r="AG36" s="90">
        <v>70.987435223965363</v>
      </c>
      <c r="AI36" s="104"/>
      <c r="AJ36" s="104"/>
      <c r="AK36" s="104"/>
      <c r="AL36" s="104"/>
      <c r="AM36" s="104"/>
      <c r="AN36" s="104"/>
      <c r="AO36" s="104"/>
    </row>
    <row r="37" spans="1:43" ht="24" customHeight="1" x14ac:dyDescent="0.4">
      <c r="A37" s="7"/>
      <c r="B37" s="150" t="s">
        <v>153</v>
      </c>
      <c r="C37" s="7"/>
      <c r="D37" s="200"/>
      <c r="E37" s="206"/>
      <c r="F37" s="206">
        <f ca="1">VLOOKUP(F$7,[2]data!$E$5:$EO$2106,[2]data!$BF$1,FALSE)</f>
        <v>11485</v>
      </c>
      <c r="G37" s="207">
        <f ca="1">VLOOKUP(G$7,[2]data!$E$5:$EO$2106,[2]data!$BF$1,FALSE)</f>
        <v>11648</v>
      </c>
      <c r="H37" s="207">
        <f ca="1">VLOOKUP(H$7,[2]data!$E$5:$EO$2106,[2]data!$BF$1,FALSE)</f>
        <v>11786</v>
      </c>
      <c r="I37" s="207">
        <f ca="1">VLOOKUP(I$7,[2]data!$E$5:$EO$2106,[2]data!$BF$1,FALSE)</f>
        <v>11767</v>
      </c>
      <c r="J37" s="208">
        <f ca="1">VLOOKUP(J$7,[2]data!$E$5:$EO$2106,[2]data!$BF$1,FALSE)</f>
        <v>11480</v>
      </c>
      <c r="K37" s="7"/>
      <c r="L37" s="30"/>
      <c r="M37" s="33"/>
      <c r="N37" s="7">
        <f t="shared" ca="1" si="7"/>
        <v>0</v>
      </c>
      <c r="O37" s="170" t="s">
        <v>144</v>
      </c>
      <c r="P37" s="171">
        <v>37146</v>
      </c>
      <c r="Q37" s="127">
        <v>5684</v>
      </c>
      <c r="R37" s="127">
        <v>1325</v>
      </c>
      <c r="S37" s="127">
        <v>2175</v>
      </c>
      <c r="T37" s="127">
        <v>2193</v>
      </c>
      <c r="U37" s="127">
        <v>0</v>
      </c>
      <c r="V37" s="127">
        <v>6</v>
      </c>
      <c r="W37" s="127">
        <v>1029</v>
      </c>
      <c r="X37" s="127">
        <f t="shared" si="8"/>
        <v>11087</v>
      </c>
      <c r="Y37" s="172">
        <f t="shared" si="11"/>
        <v>11608</v>
      </c>
      <c r="Z37" s="172">
        <v>11608</v>
      </c>
      <c r="AA37" s="173">
        <f t="shared" si="9"/>
        <v>521</v>
      </c>
      <c r="AB37" s="173">
        <f t="shared" si="12"/>
        <v>521</v>
      </c>
      <c r="AC37" s="173">
        <f t="shared" si="13"/>
        <v>0</v>
      </c>
      <c r="AD37" s="174">
        <f t="shared" si="14"/>
        <v>14576</v>
      </c>
      <c r="AE37" s="161"/>
      <c r="AF37" s="89">
        <v>37159</v>
      </c>
      <c r="AG37" s="90">
        <v>70.987435223965363</v>
      </c>
      <c r="AI37" s="104"/>
      <c r="AJ37" s="104"/>
      <c r="AK37" s="104"/>
      <c r="AL37" s="104"/>
      <c r="AM37" s="104"/>
      <c r="AN37" s="104"/>
      <c r="AO37" s="104"/>
    </row>
    <row r="38" spans="1:43" ht="21" customHeight="1" x14ac:dyDescent="0.4">
      <c r="A38" s="7"/>
      <c r="B38" s="150" t="s">
        <v>154</v>
      </c>
      <c r="C38" s="7"/>
      <c r="D38" s="200"/>
      <c r="E38" s="210"/>
      <c r="F38" s="210">
        <f ca="1">VLOOKUP(F$7,[2]data!$E$5:$EO$2106,[2]data!$BK$1,FALSE)</f>
        <v>-11682</v>
      </c>
      <c r="G38" s="211">
        <f ca="1">VLOOKUP(G$7,[2]data!$E$5:$EO$2106,[2]data!$BK$1,FALSE)</f>
        <v>-11440</v>
      </c>
      <c r="H38" s="211">
        <f ca="1">VLOOKUP(H$7,[2]data!$E$5:$EO$2106,[2]data!$BK$1,FALSE)</f>
        <v>-11324</v>
      </c>
      <c r="I38" s="211">
        <f ca="1">VLOOKUP(I$7,[2]data!$E$5:$EO$2106,[2]data!$BK$1,FALSE)</f>
        <v>-11560</v>
      </c>
      <c r="J38" s="212">
        <f ca="1">VLOOKUP(J$7,[2]data!$E$5:$EO$2106,[2]data!$BK$1,FALSE)</f>
        <v>-11443</v>
      </c>
      <c r="K38" s="209"/>
      <c r="L38" s="30"/>
      <c r="M38" s="113"/>
      <c r="N38" s="7">
        <f t="shared" ca="1" si="7"/>
        <v>0</v>
      </c>
      <c r="O38" s="170" t="s">
        <v>146</v>
      </c>
      <c r="P38" s="171">
        <v>37147</v>
      </c>
      <c r="Q38" s="127">
        <v>5684</v>
      </c>
      <c r="R38" s="127">
        <v>1325</v>
      </c>
      <c r="S38" s="127">
        <v>2175</v>
      </c>
      <c r="T38" s="127">
        <v>2193</v>
      </c>
      <c r="U38" s="127">
        <v>0</v>
      </c>
      <c r="V38" s="127">
        <v>6</v>
      </c>
      <c r="W38" s="127">
        <v>1029</v>
      </c>
      <c r="X38" s="127">
        <f t="shared" si="8"/>
        <v>11087</v>
      </c>
      <c r="Y38" s="172">
        <f t="shared" si="11"/>
        <v>11609</v>
      </c>
      <c r="Z38" s="172">
        <v>11609</v>
      </c>
      <c r="AA38" s="173">
        <f t="shared" si="9"/>
        <v>522</v>
      </c>
      <c r="AB38" s="173">
        <f t="shared" si="12"/>
        <v>522</v>
      </c>
      <c r="AC38" s="173">
        <f t="shared" si="13"/>
        <v>0</v>
      </c>
      <c r="AD38" s="174">
        <f t="shared" si="14"/>
        <v>14576</v>
      </c>
      <c r="AE38" s="161"/>
      <c r="AF38" s="89">
        <v>37160</v>
      </c>
      <c r="AG38" s="90">
        <v>70.987435223965363</v>
      </c>
      <c r="AI38" s="104"/>
      <c r="AJ38" s="104"/>
      <c r="AK38" s="104"/>
      <c r="AL38" s="104"/>
      <c r="AM38" s="104"/>
      <c r="AN38" s="104"/>
      <c r="AO38" s="104"/>
    </row>
    <row r="39" spans="1:43" s="17" customFormat="1" ht="30" customHeight="1" x14ac:dyDescent="0.4">
      <c r="A39" s="7"/>
      <c r="B39" s="150" t="s">
        <v>155</v>
      </c>
      <c r="C39" s="7"/>
      <c r="D39" s="213"/>
      <c r="E39" s="214"/>
      <c r="F39" s="214">
        <f ca="1">VLOOKUP(F$7,[2]data!$E$1:$DG$65536,[2]data!$BL$1)</f>
        <v>0</v>
      </c>
      <c r="G39" s="215">
        <f ca="1">VLOOKUP(G$7,[2]data!$E$1:$DG$65536,[2]data!$BL$1)</f>
        <v>0</v>
      </c>
      <c r="H39" s="215">
        <f ca="1">VLOOKUP(H$7,[2]data!$E$1:$DG$65536,[2]data!$BL$1)</f>
        <v>0</v>
      </c>
      <c r="I39" s="215">
        <f ca="1">VLOOKUP(I$7,[2]data!$E$1:$DG$65536,[2]data!$BL$1)</f>
        <v>0</v>
      </c>
      <c r="J39" s="143">
        <f ca="1">VLOOKUP(J$7,[2]data!$E$1:$DG$65536,[2]data!$BL$1)</f>
        <v>0</v>
      </c>
      <c r="K39" s="129"/>
      <c r="L39" s="30"/>
      <c r="M39" s="113"/>
      <c r="N39" s="7">
        <f t="shared" ca="1" si="7"/>
        <v>0</v>
      </c>
      <c r="O39" s="170" t="s">
        <v>148</v>
      </c>
      <c r="P39" s="171">
        <v>37148</v>
      </c>
      <c r="Q39" s="127">
        <v>5684</v>
      </c>
      <c r="R39" s="127">
        <v>1325</v>
      </c>
      <c r="S39" s="127">
        <v>2175</v>
      </c>
      <c r="T39" s="127">
        <v>2193</v>
      </c>
      <c r="U39" s="127">
        <v>0</v>
      </c>
      <c r="V39" s="127">
        <v>6</v>
      </c>
      <c r="W39" s="127">
        <v>1029</v>
      </c>
      <c r="X39" s="127">
        <f t="shared" si="8"/>
        <v>11087</v>
      </c>
      <c r="Y39" s="172">
        <f t="shared" si="11"/>
        <v>11610</v>
      </c>
      <c r="Z39" s="172">
        <v>11610</v>
      </c>
      <c r="AA39" s="173">
        <f t="shared" si="9"/>
        <v>523</v>
      </c>
      <c r="AB39" s="173">
        <f t="shared" si="12"/>
        <v>523</v>
      </c>
      <c r="AC39" s="173">
        <f t="shared" si="13"/>
        <v>0</v>
      </c>
      <c r="AD39" s="174">
        <f t="shared" si="14"/>
        <v>14576</v>
      </c>
      <c r="AE39" s="161"/>
      <c r="AF39" s="89">
        <v>37161</v>
      </c>
      <c r="AG39" s="90">
        <v>70.987435223965363</v>
      </c>
      <c r="AH39" s="40"/>
      <c r="AI39" s="104"/>
      <c r="AJ39" s="104"/>
      <c r="AK39" s="104"/>
      <c r="AL39" s="104"/>
      <c r="AM39" s="104"/>
      <c r="AN39" s="104"/>
      <c r="AO39" s="104"/>
      <c r="AP39" s="40"/>
      <c r="AQ39" s="40"/>
    </row>
    <row r="40" spans="1:43" ht="30.75" customHeight="1" thickBot="1" x14ac:dyDescent="0.45">
      <c r="A40" s="7"/>
      <c r="B40" s="216" t="s">
        <v>156</v>
      </c>
      <c r="C40" s="217"/>
      <c r="D40" s="218"/>
      <c r="E40" s="219"/>
      <c r="F40" s="220">
        <f ca="1">VLOOKUP(F7,[2]data!$E$1:$DF$65536,[2]data!$BM$1)</f>
        <v>-197</v>
      </c>
      <c r="G40" s="221">
        <f ca="1">VLOOKUP(G7,[2]data!$E$1:$DF$65536,[2]data!$BM$1)</f>
        <v>208</v>
      </c>
      <c r="H40" s="221">
        <f ca="1">VLOOKUP(H7,[2]data!$E$1:$DF$65536,[2]data!$BM$1)</f>
        <v>462</v>
      </c>
      <c r="I40" s="221">
        <f ca="1">VLOOKUP(I7,[2]data!$E$1:$DF$65536,[2]data!$BM$1)</f>
        <v>207</v>
      </c>
      <c r="J40" s="222">
        <f ca="1">VLOOKUP(J7,[2]data!$E$1:$DF$65536,[2]data!$BM$1)</f>
        <v>37</v>
      </c>
      <c r="K40" s="129"/>
      <c r="L40" s="129"/>
      <c r="M40" s="113"/>
      <c r="N40" s="7">
        <f t="shared" ca="1" si="7"/>
        <v>0</v>
      </c>
      <c r="O40" s="170" t="s">
        <v>137</v>
      </c>
      <c r="P40" s="171">
        <v>37149</v>
      </c>
      <c r="Q40" s="127">
        <v>5684</v>
      </c>
      <c r="R40" s="127">
        <v>1325</v>
      </c>
      <c r="S40" s="127">
        <v>2175</v>
      </c>
      <c r="T40" s="127">
        <v>2193</v>
      </c>
      <c r="U40" s="127">
        <v>0</v>
      </c>
      <c r="V40" s="127">
        <v>6</v>
      </c>
      <c r="W40" s="127">
        <v>1029</v>
      </c>
      <c r="X40" s="127">
        <f t="shared" si="8"/>
        <v>11087</v>
      </c>
      <c r="Y40" s="172">
        <f t="shared" si="11"/>
        <v>11611</v>
      </c>
      <c r="Z40" s="172">
        <v>11611</v>
      </c>
      <c r="AA40" s="173">
        <f t="shared" si="9"/>
        <v>524</v>
      </c>
      <c r="AB40" s="173">
        <f t="shared" si="12"/>
        <v>524</v>
      </c>
      <c r="AC40" s="173">
        <f t="shared" si="13"/>
        <v>0</v>
      </c>
      <c r="AD40" s="174">
        <f t="shared" si="14"/>
        <v>14576</v>
      </c>
      <c r="AE40" s="161"/>
      <c r="AF40" s="89">
        <v>37162</v>
      </c>
      <c r="AG40" s="90">
        <v>70.987435223965363</v>
      </c>
      <c r="AI40" s="104"/>
      <c r="AJ40" s="104"/>
      <c r="AK40" s="104"/>
      <c r="AL40" s="104"/>
      <c r="AM40" s="104"/>
      <c r="AN40" s="104"/>
      <c r="AO40" s="104"/>
    </row>
    <row r="41" spans="1:43" ht="22.5" customHeight="1" thickTop="1" x14ac:dyDescent="0.4">
      <c r="A41" s="7"/>
      <c r="B41" s="223" t="s">
        <v>157</v>
      </c>
      <c r="C41" s="7"/>
      <c r="D41" s="213"/>
      <c r="E41" s="161">
        <f ca="1">VLOOKUP(E7,[2]data!$E$1:$DF$65536,[2]data!$BI$1)</f>
        <v>14379</v>
      </c>
      <c r="F41" s="161">
        <f ca="1">VLOOKUP(F7,[2]data!$E$1:$DF$65536,[2]data!$BI$1)</f>
        <v>14576</v>
      </c>
      <c r="G41" s="129">
        <f ca="1">VLOOKUP(G7,[2]data!$E$1:$DF$65536,[2]data!$BI$1)</f>
        <v>14368</v>
      </c>
      <c r="H41" s="129">
        <f ca="1">VLOOKUP(H7,[2]data!$E$1:$DF$65536,[2]data!$BI$1)</f>
        <v>13906</v>
      </c>
      <c r="I41" s="129">
        <f ca="1">VLOOKUP(I7,[2]data!$E$1:$DF$65536,[2]data!$BI$1)</f>
        <v>13699</v>
      </c>
      <c r="J41" s="129">
        <f ca="1">VLOOKUP(J7,[2]data!$E$1:$DF$65536,[2]data!$BI$1)</f>
        <v>13662</v>
      </c>
      <c r="K41" s="209"/>
      <c r="L41" s="30"/>
      <c r="M41" s="113"/>
      <c r="N41" s="7">
        <f t="shared" ca="1" si="7"/>
        <v>0</v>
      </c>
      <c r="O41" s="170" t="s">
        <v>139</v>
      </c>
      <c r="P41" s="171">
        <v>37150</v>
      </c>
      <c r="Q41" s="127">
        <v>5684</v>
      </c>
      <c r="R41" s="127">
        <v>1325</v>
      </c>
      <c r="S41" s="127">
        <v>2175</v>
      </c>
      <c r="T41" s="127">
        <v>2193</v>
      </c>
      <c r="U41" s="127">
        <v>0</v>
      </c>
      <c r="V41" s="127">
        <v>6</v>
      </c>
      <c r="W41" s="127">
        <v>1029</v>
      </c>
      <c r="X41" s="127">
        <f t="shared" si="8"/>
        <v>11087</v>
      </c>
      <c r="Y41" s="172">
        <f t="shared" si="11"/>
        <v>11612</v>
      </c>
      <c r="Z41" s="172">
        <v>11612</v>
      </c>
      <c r="AA41" s="173">
        <f t="shared" si="9"/>
        <v>525</v>
      </c>
      <c r="AB41" s="173">
        <f t="shared" si="12"/>
        <v>525</v>
      </c>
      <c r="AC41" s="173">
        <f t="shared" si="13"/>
        <v>0</v>
      </c>
      <c r="AD41" s="174">
        <f t="shared" si="14"/>
        <v>14576</v>
      </c>
      <c r="AE41" s="161"/>
      <c r="AF41" s="89">
        <v>37163</v>
      </c>
      <c r="AG41" s="90">
        <v>70.987435223965363</v>
      </c>
      <c r="AH41" s="17"/>
      <c r="AI41" s="104"/>
      <c r="AJ41" s="104"/>
      <c r="AK41" s="104"/>
      <c r="AL41" s="104"/>
      <c r="AM41" s="104"/>
      <c r="AN41" s="104"/>
      <c r="AO41" s="104"/>
    </row>
    <row r="42" spans="1:43" ht="23.25" customHeight="1" x14ac:dyDescent="0.4">
      <c r="A42" s="7"/>
      <c r="B42" s="224" t="s">
        <v>158</v>
      </c>
      <c r="C42" s="7"/>
      <c r="D42" s="225"/>
      <c r="E42" s="226">
        <f ca="1">VLOOKUP(E7,[2]data!$E$1:$DD$65536,[2]data!$BQ$1)</f>
        <v>13807.1</v>
      </c>
      <c r="F42" s="226">
        <f ca="1">VLOOKUP(F7,[2]data!$E$1:$DD$65536,[2]data!$BQ$1)</f>
        <v>13807.1</v>
      </c>
      <c r="G42" s="227">
        <f ca="1">VLOOKUP(G7,[2]data!$E$1:$DD$65536,[2]data!$BQ$1)</f>
        <v>13807.1</v>
      </c>
      <c r="H42" s="227">
        <f ca="1">VLOOKUP(H7,[2]data!$E$1:$DD$65536,[2]data!$BQ$1)</f>
        <v>13807.1</v>
      </c>
      <c r="I42" s="227">
        <f ca="1">VLOOKUP(I7,[2]data!$E$1:$DD$65536,[2]data!$BQ$1)</f>
        <v>13807.1</v>
      </c>
      <c r="J42" s="227">
        <f ca="1">VLOOKUP(J7,[2]data!$E$1:$DD$65536,[2]data!$BQ$1)</f>
        <v>13807.1</v>
      </c>
      <c r="K42" s="161"/>
      <c r="L42" s="30"/>
      <c r="M42" s="113"/>
      <c r="N42" s="7">
        <f t="shared" ca="1" si="7"/>
        <v>0</v>
      </c>
      <c r="O42" s="170" t="s">
        <v>141</v>
      </c>
      <c r="P42" s="171">
        <v>37151</v>
      </c>
      <c r="Q42" s="127">
        <v>5684</v>
      </c>
      <c r="R42" s="127">
        <v>1325</v>
      </c>
      <c r="S42" s="127">
        <v>2175</v>
      </c>
      <c r="T42" s="127">
        <v>2193</v>
      </c>
      <c r="U42" s="127">
        <v>0</v>
      </c>
      <c r="V42" s="127">
        <v>6</v>
      </c>
      <c r="W42" s="127">
        <v>1029</v>
      </c>
      <c r="X42" s="127">
        <f t="shared" si="8"/>
        <v>11087</v>
      </c>
      <c r="Y42" s="172">
        <f t="shared" si="11"/>
        <v>11613</v>
      </c>
      <c r="Z42" s="172">
        <v>11613</v>
      </c>
      <c r="AA42" s="173">
        <f t="shared" si="9"/>
        <v>526</v>
      </c>
      <c r="AB42" s="173">
        <f t="shared" si="12"/>
        <v>526</v>
      </c>
      <c r="AC42" s="173">
        <f t="shared" si="13"/>
        <v>0</v>
      </c>
      <c r="AD42" s="174">
        <f t="shared" si="14"/>
        <v>14576</v>
      </c>
      <c r="AE42" s="161"/>
      <c r="AF42" s="89">
        <v>37164</v>
      </c>
      <c r="AG42" s="90">
        <v>70.987435223965363</v>
      </c>
      <c r="AI42" s="104"/>
      <c r="AJ42" s="104"/>
      <c r="AK42" s="104"/>
      <c r="AL42" s="104"/>
      <c r="AM42" s="104"/>
      <c r="AN42" s="104"/>
      <c r="AO42" s="104"/>
      <c r="AP42" s="17"/>
      <c r="AQ42" s="17"/>
    </row>
    <row r="43" spans="1:43" ht="23.25" customHeight="1" x14ac:dyDescent="0.4">
      <c r="A43" s="7"/>
      <c r="B43" s="105" t="s">
        <v>159</v>
      </c>
      <c r="C43" s="106"/>
      <c r="D43" s="228"/>
      <c r="E43" s="229">
        <f t="shared" ref="E43:J43" ca="1" si="16">E41-E42</f>
        <v>571.89999999999964</v>
      </c>
      <c r="F43" s="229">
        <f t="shared" ca="1" si="16"/>
        <v>768.89999999999964</v>
      </c>
      <c r="G43" s="230">
        <f t="shared" ca="1" si="16"/>
        <v>560.89999999999964</v>
      </c>
      <c r="H43" s="230">
        <f t="shared" ca="1" si="16"/>
        <v>98.899999999999636</v>
      </c>
      <c r="I43" s="230">
        <f t="shared" ca="1" si="16"/>
        <v>-108.10000000000036</v>
      </c>
      <c r="J43" s="231">
        <f t="shared" ca="1" si="16"/>
        <v>-145.10000000000036</v>
      </c>
      <c r="K43" s="161"/>
      <c r="L43" s="30"/>
      <c r="M43" s="232"/>
      <c r="N43" s="7">
        <f t="shared" ca="1" si="7"/>
        <v>0</v>
      </c>
      <c r="O43" s="170" t="s">
        <v>143</v>
      </c>
      <c r="P43" s="171">
        <v>37152</v>
      </c>
      <c r="Q43" s="127">
        <v>5684</v>
      </c>
      <c r="R43" s="127">
        <v>1325</v>
      </c>
      <c r="S43" s="127">
        <v>2175</v>
      </c>
      <c r="T43" s="127">
        <v>2193</v>
      </c>
      <c r="U43" s="127">
        <v>0</v>
      </c>
      <c r="V43" s="127">
        <v>6</v>
      </c>
      <c r="W43" s="127">
        <v>1029</v>
      </c>
      <c r="X43" s="127">
        <f t="shared" si="8"/>
        <v>11087</v>
      </c>
      <c r="Y43" s="172">
        <f t="shared" si="11"/>
        <v>11614</v>
      </c>
      <c r="Z43" s="172">
        <v>11614</v>
      </c>
      <c r="AA43" s="173">
        <f t="shared" si="9"/>
        <v>527</v>
      </c>
      <c r="AB43" s="173">
        <f t="shared" si="12"/>
        <v>527</v>
      </c>
      <c r="AC43" s="173">
        <f t="shared" si="13"/>
        <v>0</v>
      </c>
      <c r="AD43" s="174">
        <f t="shared" si="14"/>
        <v>14576</v>
      </c>
      <c r="AE43" s="161"/>
      <c r="AF43" s="89">
        <v>37165</v>
      </c>
      <c r="AG43" s="90">
        <v>70.987435223965363</v>
      </c>
      <c r="AI43" s="104"/>
      <c r="AJ43" s="104"/>
      <c r="AK43" s="104"/>
      <c r="AL43" s="104"/>
      <c r="AM43" s="104"/>
      <c r="AN43" s="104"/>
      <c r="AO43" s="104"/>
    </row>
    <row r="44" spans="1:43" ht="23.25" customHeight="1" x14ac:dyDescent="0.4">
      <c r="A44" s="7"/>
      <c r="B44" s="224"/>
      <c r="C44" s="7"/>
      <c r="D44" s="225"/>
      <c r="E44" s="227"/>
      <c r="F44" s="227"/>
      <c r="G44" s="227"/>
      <c r="H44" s="227"/>
      <c r="I44" s="227"/>
      <c r="J44" s="227"/>
      <c r="K44" s="129"/>
      <c r="L44" s="30"/>
      <c r="M44" s="232"/>
      <c r="N44" s="7">
        <f t="shared" ca="1" si="7"/>
        <v>0</v>
      </c>
      <c r="O44" s="170" t="s">
        <v>144</v>
      </c>
      <c r="P44" s="171">
        <v>37153</v>
      </c>
      <c r="Q44" s="127">
        <v>5684</v>
      </c>
      <c r="R44" s="127">
        <v>1325</v>
      </c>
      <c r="S44" s="127">
        <v>2175</v>
      </c>
      <c r="T44" s="127">
        <v>2193</v>
      </c>
      <c r="U44" s="127">
        <v>0</v>
      </c>
      <c r="V44" s="127">
        <v>6</v>
      </c>
      <c r="W44" s="127">
        <v>1029</v>
      </c>
      <c r="X44" s="127">
        <f t="shared" si="8"/>
        <v>11087</v>
      </c>
      <c r="Y44" s="172">
        <f t="shared" si="11"/>
        <v>11615</v>
      </c>
      <c r="Z44" s="172">
        <v>11615</v>
      </c>
      <c r="AA44" s="173">
        <f t="shared" si="9"/>
        <v>528</v>
      </c>
      <c r="AB44" s="173">
        <f t="shared" si="12"/>
        <v>528</v>
      </c>
      <c r="AC44" s="173">
        <f t="shared" si="13"/>
        <v>0</v>
      </c>
      <c r="AD44" s="174">
        <f t="shared" si="14"/>
        <v>14576</v>
      </c>
      <c r="AE44" s="161"/>
      <c r="AF44" s="89">
        <v>37166</v>
      </c>
      <c r="AG44" s="90">
        <v>70.987435223965363</v>
      </c>
      <c r="AI44" s="104"/>
      <c r="AJ44" s="104"/>
      <c r="AK44" s="104"/>
      <c r="AL44" s="104"/>
      <c r="AM44" s="104"/>
      <c r="AN44" s="104"/>
      <c r="AO44" s="104"/>
    </row>
    <row r="45" spans="1:43" ht="23.25" customHeight="1" x14ac:dyDescent="0.4">
      <c r="A45" s="7"/>
      <c r="B45" s="233" t="s">
        <v>160</v>
      </c>
      <c r="C45" s="142"/>
      <c r="D45" s="234"/>
      <c r="E45" s="235">
        <f ca="1">VLOOKUP(E$7,[2]data!$E$5:$EO$2106,[2]data!$BT$1,FALSE)/38/0.028174</f>
        <v>0</v>
      </c>
      <c r="F45" s="214">
        <f ca="1">VLOOKUP(F$7,[2]data!$E$5:$EO$2106,[2]data!$BT$1,FALSE)/38/0.028174</f>
        <v>49.410991096681151</v>
      </c>
      <c r="G45" s="215">
        <f ca="1">VLOOKUP(G$7,[2]data!$E$5:$EO$2106,[2]data!$BT$1,FALSE)/38/0.028174</f>
        <v>176.44113833956652</v>
      </c>
      <c r="H45" s="215">
        <f ca="1">VLOOKUP(H$7,[2]data!$E$5:$EO$2106,[2]data!$BT$1,FALSE)/38/0.028174</f>
        <v>456.46788939410351</v>
      </c>
      <c r="I45" s="215">
        <f ca="1">VLOOKUP(I$7,[2]data!$E$5:$EO$2106,[2]data!$BT$1,FALSE)/38/0.028174</f>
        <v>129.92568736386289</v>
      </c>
      <c r="J45" s="143">
        <f ca="1">VLOOKUP(J$7,[2]data!$E$5:$EO$2106,[2]data!$BT$1,FALSE)/38/0.028174</f>
        <v>114.14032347853377</v>
      </c>
      <c r="K45" s="129"/>
      <c r="L45" s="30"/>
      <c r="M45" s="232"/>
      <c r="N45" s="7">
        <f t="shared" ca="1" si="7"/>
        <v>0</v>
      </c>
      <c r="O45" s="170" t="s">
        <v>146</v>
      </c>
      <c r="P45" s="171">
        <v>37154</v>
      </c>
      <c r="Q45" s="127">
        <v>5684</v>
      </c>
      <c r="R45" s="127">
        <v>1325</v>
      </c>
      <c r="S45" s="127">
        <v>2175</v>
      </c>
      <c r="T45" s="127">
        <v>2193</v>
      </c>
      <c r="U45" s="127">
        <v>0</v>
      </c>
      <c r="V45" s="127">
        <v>6</v>
      </c>
      <c r="W45" s="127">
        <v>1029</v>
      </c>
      <c r="X45" s="127">
        <f t="shared" si="8"/>
        <v>11087</v>
      </c>
      <c r="Y45" s="172">
        <f t="shared" si="11"/>
        <v>11616</v>
      </c>
      <c r="Z45" s="172">
        <v>11616</v>
      </c>
      <c r="AA45" s="173">
        <f t="shared" si="9"/>
        <v>529</v>
      </c>
      <c r="AB45" s="173">
        <f t="shared" si="12"/>
        <v>529</v>
      </c>
      <c r="AC45" s="173">
        <f t="shared" si="13"/>
        <v>0</v>
      </c>
      <c r="AD45" s="174">
        <f t="shared" si="14"/>
        <v>14576</v>
      </c>
      <c r="AE45" s="161"/>
      <c r="AF45" s="89">
        <v>37167</v>
      </c>
      <c r="AG45" s="90">
        <v>70.987435223965363</v>
      </c>
      <c r="AI45" s="175"/>
      <c r="AJ45" s="175"/>
      <c r="AK45" s="175"/>
      <c r="AL45" s="175"/>
      <c r="AM45" s="175"/>
      <c r="AN45" s="175"/>
      <c r="AO45" s="175"/>
    </row>
    <row r="46" spans="1:43" ht="23.25" customHeight="1" x14ac:dyDescent="0.4">
      <c r="A46" s="7"/>
      <c r="B46" s="224" t="s">
        <v>161</v>
      </c>
      <c r="C46" s="7"/>
      <c r="D46" s="236"/>
      <c r="E46" s="237">
        <f ca="1">VLOOKUP(E7,[2]data!$E$1:$DG$65536,[2]data!$BU$1)/38/0.028174</f>
        <v>0</v>
      </c>
      <c r="F46" s="161">
        <f ca="1">VLOOKUP(F7,[2]data!$E$1:$DG$65536,[2]data!$BU$1)/38/0.028174</f>
        <v>240.04961648104074</v>
      </c>
      <c r="G46" s="129">
        <f ca="1">VLOOKUP(G7,[2]data!$E$1:$DG$65536,[2]data!$BU$1)/38/0.028174</f>
        <v>441.33635714899515</v>
      </c>
      <c r="H46" s="129">
        <f ca="1">VLOOKUP(H7,[2]data!$E$1:$DG$65536,[2]data!$BU$1)/38/0.028174</f>
        <v>30.916896130437543</v>
      </c>
      <c r="I46" s="129">
        <f ca="1">VLOOKUP(I7,[2]data!$E$1:$DG$65536,[2]data!$BU$1)/38/0.028174</f>
        <v>-208.47888871038245</v>
      </c>
      <c r="J46" s="238">
        <f ca="1">VLOOKUP(J7,[2]data!$E$1:$DG$65536,[2]data!$BU$1)/38/0.028174</f>
        <v>-215.11060963262133</v>
      </c>
      <c r="K46" s="129"/>
      <c r="L46" s="30"/>
      <c r="M46" s="137"/>
      <c r="N46" s="7">
        <f t="shared" ca="1" si="7"/>
        <v>0</v>
      </c>
      <c r="O46" s="170" t="s">
        <v>148</v>
      </c>
      <c r="P46" s="171">
        <v>37155</v>
      </c>
      <c r="Q46" s="127">
        <v>5684</v>
      </c>
      <c r="R46" s="127">
        <v>1325</v>
      </c>
      <c r="S46" s="127">
        <v>2175</v>
      </c>
      <c r="T46" s="127">
        <v>2193</v>
      </c>
      <c r="U46" s="127">
        <v>0</v>
      </c>
      <c r="V46" s="127">
        <v>6</v>
      </c>
      <c r="W46" s="127">
        <v>1029</v>
      </c>
      <c r="X46" s="127">
        <f t="shared" si="8"/>
        <v>11087</v>
      </c>
      <c r="Y46" s="172">
        <f t="shared" si="11"/>
        <v>11617</v>
      </c>
      <c r="Z46" s="172">
        <v>11617</v>
      </c>
      <c r="AA46" s="173">
        <f t="shared" si="9"/>
        <v>530</v>
      </c>
      <c r="AB46" s="173">
        <f t="shared" si="12"/>
        <v>530</v>
      </c>
      <c r="AC46" s="173">
        <f t="shared" si="13"/>
        <v>0</v>
      </c>
      <c r="AD46" s="174">
        <f t="shared" si="14"/>
        <v>14576</v>
      </c>
      <c r="AE46" s="161"/>
      <c r="AF46" s="89">
        <v>37168</v>
      </c>
      <c r="AG46" s="90">
        <v>70.987435223965363</v>
      </c>
      <c r="AI46" s="104"/>
      <c r="AJ46" s="104"/>
      <c r="AK46" s="104"/>
      <c r="AL46" s="104"/>
      <c r="AM46" s="104"/>
      <c r="AN46" s="104"/>
      <c r="AO46" s="104"/>
    </row>
    <row r="47" spans="1:43" ht="23.25" customHeight="1" x14ac:dyDescent="0.4">
      <c r="A47" s="7"/>
      <c r="B47" s="224" t="s">
        <v>162</v>
      </c>
      <c r="C47" s="7"/>
      <c r="D47" s="236"/>
      <c r="E47" s="239">
        <f ca="1">VLOOKUP(E7,[2]data!$E$1:$DD$65536,[2]data!$BR$1)</f>
        <v>-0.2</v>
      </c>
      <c r="F47" s="240">
        <f ca="1">VLOOKUP(F7,[2]data!$E$1:$DD$65536,[2]data!$BR$1)</f>
        <v>-0.2</v>
      </c>
      <c r="G47" s="241">
        <f ca="1">VLOOKUP(G7,[2]data!$E$1:$DD$65536,[2]data!$BR$1)</f>
        <v>-0.2</v>
      </c>
      <c r="H47" s="241">
        <f ca="1">VLOOKUP(H7,[2]data!$E$1:$DD$65536,[2]data!$BR$1)</f>
        <v>-0.2</v>
      </c>
      <c r="I47" s="241">
        <f ca="1">VLOOKUP(I7,[2]data!$E$1:$DD$65536,[2]data!$BR$1)</f>
        <v>-0.1</v>
      </c>
      <c r="J47" s="242">
        <f ca="1">VLOOKUP(J7,[2]data!$E$1:$DD$65536,[2]data!$BR$1)</f>
        <v>-0.1</v>
      </c>
      <c r="K47" s="129"/>
      <c r="L47" s="30"/>
      <c r="M47" s="137"/>
      <c r="N47" s="7">
        <f t="shared" ca="1" si="7"/>
        <v>0</v>
      </c>
      <c r="O47" s="170" t="s">
        <v>137</v>
      </c>
      <c r="P47" s="171">
        <v>37156</v>
      </c>
      <c r="Q47" s="127">
        <v>5684</v>
      </c>
      <c r="R47" s="127">
        <v>1325</v>
      </c>
      <c r="S47" s="127">
        <v>2175</v>
      </c>
      <c r="T47" s="127">
        <v>2193</v>
      </c>
      <c r="U47" s="127">
        <v>0</v>
      </c>
      <c r="V47" s="127">
        <v>6</v>
      </c>
      <c r="W47" s="127">
        <v>1029</v>
      </c>
      <c r="X47" s="127">
        <f t="shared" si="8"/>
        <v>11087</v>
      </c>
      <c r="Y47" s="172">
        <f t="shared" si="11"/>
        <v>11618</v>
      </c>
      <c r="Z47" s="172">
        <v>11618</v>
      </c>
      <c r="AA47" s="173">
        <f t="shared" si="9"/>
        <v>531</v>
      </c>
      <c r="AB47" s="173">
        <f t="shared" si="12"/>
        <v>531</v>
      </c>
      <c r="AC47" s="173">
        <f t="shared" si="13"/>
        <v>0</v>
      </c>
      <c r="AD47" s="174">
        <f t="shared" si="14"/>
        <v>14576</v>
      </c>
      <c r="AE47" s="161"/>
      <c r="AF47" s="89">
        <v>37169</v>
      </c>
      <c r="AG47" s="90">
        <v>70.987435223965363</v>
      </c>
      <c r="AI47" s="104"/>
      <c r="AJ47" s="104"/>
      <c r="AK47" s="104"/>
      <c r="AL47" s="104"/>
      <c r="AM47" s="104"/>
      <c r="AN47" s="104"/>
      <c r="AO47" s="104"/>
    </row>
    <row r="48" spans="1:43" ht="23.25" customHeight="1" x14ac:dyDescent="0.4">
      <c r="A48" s="7"/>
      <c r="B48" s="224" t="s">
        <v>162</v>
      </c>
      <c r="C48" s="7"/>
      <c r="D48" s="137"/>
      <c r="E48" s="239">
        <f ca="1">VLOOKUP(E7,[2]data!$E$1:$DD$65536,[2]data!$BS$1)</f>
        <v>0</v>
      </c>
      <c r="F48" s="240">
        <f ca="1">VLOOKUP(F7,[2]data!$E$1:$DD$65536,[2]data!$BS$1)</f>
        <v>0</v>
      </c>
      <c r="G48" s="241">
        <f ca="1">VLOOKUP(G7,[2]data!$E$1:$DD$65536,[2]data!$BS$1)</f>
        <v>0</v>
      </c>
      <c r="H48" s="241">
        <f ca="1">VLOOKUP(H7,[2]data!$E$1:$DD$65536,[2]data!$BS$1)</f>
        <v>0</v>
      </c>
      <c r="I48" s="241">
        <f ca="1">VLOOKUP(I7,[2]data!$E$1:$DD$65536,[2]data!$BS$1)</f>
        <v>0.1</v>
      </c>
      <c r="J48" s="242">
        <f ca="1">VLOOKUP(J7,[2]data!$E$1:$DD$65536,[2]data!$BS$1)</f>
        <v>0.1</v>
      </c>
      <c r="K48" s="129"/>
      <c r="L48" s="30"/>
      <c r="M48" s="137"/>
      <c r="N48" s="7">
        <f t="shared" ca="1" si="7"/>
        <v>0</v>
      </c>
      <c r="O48" s="170" t="s">
        <v>139</v>
      </c>
      <c r="P48" s="171">
        <v>37157</v>
      </c>
      <c r="Q48" s="127">
        <v>5684</v>
      </c>
      <c r="R48" s="127">
        <v>1325</v>
      </c>
      <c r="S48" s="127">
        <v>2175</v>
      </c>
      <c r="T48" s="127">
        <v>2193</v>
      </c>
      <c r="U48" s="127">
        <v>0</v>
      </c>
      <c r="V48" s="127">
        <v>6</v>
      </c>
      <c r="W48" s="127">
        <v>1029</v>
      </c>
      <c r="X48" s="127">
        <f t="shared" si="8"/>
        <v>11087</v>
      </c>
      <c r="Y48" s="172">
        <f t="shared" si="11"/>
        <v>11619</v>
      </c>
      <c r="Z48" s="172">
        <v>11619</v>
      </c>
      <c r="AA48" s="173">
        <f t="shared" si="9"/>
        <v>532</v>
      </c>
      <c r="AB48" s="173">
        <f t="shared" si="12"/>
        <v>532</v>
      </c>
      <c r="AC48" s="173">
        <f t="shared" si="13"/>
        <v>0</v>
      </c>
      <c r="AD48" s="174">
        <f t="shared" si="14"/>
        <v>14576</v>
      </c>
      <c r="AE48" s="161"/>
      <c r="AF48" s="89">
        <v>37170</v>
      </c>
      <c r="AG48" s="90">
        <v>70.987435223965363</v>
      </c>
    </row>
    <row r="49" spans="1:41" ht="23.25" customHeight="1" x14ac:dyDescent="0.4">
      <c r="A49" s="7"/>
      <c r="B49" s="243" t="s">
        <v>163</v>
      </c>
      <c r="C49" s="98"/>
      <c r="D49" s="244"/>
      <c r="E49" s="245">
        <f ca="1">VLOOKUP(E7,[2]data!$E$1:$DG$65536,[2]data!$CL$1)</f>
        <v>0</v>
      </c>
      <c r="F49" s="246">
        <f ca="1">VLOOKUP(F7,[2]data!$E$1:$DG$65536,[2]data!$CL$1)</f>
        <v>121</v>
      </c>
      <c r="G49" s="247">
        <f ca="1">VLOOKUP(G7,[2]data!$E$1:$DG$65536,[2]data!$CL$1)</f>
        <v>55</v>
      </c>
      <c r="H49" s="247">
        <f ca="1">VLOOKUP(H7,[2]data!$E$1:$DG$65536,[2]data!$CL$1)</f>
        <v>-45</v>
      </c>
      <c r="I49" s="247">
        <f ca="1">VLOOKUP(I7,[2]data!$E$1:$DG$65536,[2]data!$CL$1)</f>
        <v>88</v>
      </c>
      <c r="J49" s="248">
        <f ca="1">VLOOKUP(J7,[2]data!$E$1:$DG$65536,[2]data!$CL$1)</f>
        <v>-13</v>
      </c>
      <c r="K49" s="249"/>
      <c r="L49" s="30"/>
      <c r="M49" s="113"/>
      <c r="N49" s="7">
        <f t="shared" ca="1" si="7"/>
        <v>0</v>
      </c>
      <c r="O49" s="170" t="s">
        <v>141</v>
      </c>
      <c r="P49" s="171">
        <v>37158</v>
      </c>
      <c r="Q49" s="127">
        <v>5684</v>
      </c>
      <c r="R49" s="127">
        <v>1325</v>
      </c>
      <c r="S49" s="127">
        <v>2175</v>
      </c>
      <c r="T49" s="127">
        <v>2193</v>
      </c>
      <c r="U49" s="127">
        <v>0</v>
      </c>
      <c r="V49" s="127">
        <v>6</v>
      </c>
      <c r="W49" s="127">
        <v>1029</v>
      </c>
      <c r="X49" s="127">
        <f t="shared" si="8"/>
        <v>11087</v>
      </c>
      <c r="Y49" s="172">
        <f t="shared" si="11"/>
        <v>11620</v>
      </c>
      <c r="Z49" s="172">
        <v>11620</v>
      </c>
      <c r="AA49" s="173">
        <f t="shared" si="9"/>
        <v>533</v>
      </c>
      <c r="AB49" s="173">
        <f t="shared" si="12"/>
        <v>533</v>
      </c>
      <c r="AC49" s="173">
        <f t="shared" si="13"/>
        <v>0</v>
      </c>
      <c r="AD49" s="174">
        <f t="shared" si="14"/>
        <v>14576</v>
      </c>
      <c r="AE49" s="161"/>
      <c r="AF49" s="89">
        <v>37171</v>
      </c>
      <c r="AG49" s="90">
        <v>70.987435223965363</v>
      </c>
    </row>
    <row r="50" spans="1:41" ht="23.25" customHeight="1" x14ac:dyDescent="0.4">
      <c r="A50" s="7"/>
      <c r="B50" s="29"/>
      <c r="C50" s="7"/>
      <c r="D50" s="7"/>
      <c r="E50" s="7"/>
      <c r="F50" s="7"/>
      <c r="G50" s="7"/>
      <c r="H50" s="7"/>
      <c r="I50" s="7"/>
      <c r="J50" s="7"/>
      <c r="K50" s="7"/>
      <c r="L50" s="7"/>
      <c r="M50" s="113"/>
      <c r="N50" s="7">
        <f t="shared" ca="1" si="7"/>
        <v>0</v>
      </c>
      <c r="O50" s="170" t="s">
        <v>143</v>
      </c>
      <c r="P50" s="171">
        <v>37159</v>
      </c>
      <c r="Q50" s="127">
        <v>5684</v>
      </c>
      <c r="R50" s="127">
        <v>1325</v>
      </c>
      <c r="S50" s="127">
        <v>2175</v>
      </c>
      <c r="T50" s="127">
        <v>2193</v>
      </c>
      <c r="U50" s="127">
        <v>0</v>
      </c>
      <c r="V50" s="127">
        <v>6</v>
      </c>
      <c r="W50" s="127">
        <v>1029</v>
      </c>
      <c r="X50" s="127">
        <f t="shared" si="8"/>
        <v>11087</v>
      </c>
      <c r="Y50" s="172">
        <f t="shared" si="11"/>
        <v>11621</v>
      </c>
      <c r="Z50" s="172">
        <v>11621</v>
      </c>
      <c r="AA50" s="173">
        <f t="shared" si="9"/>
        <v>534</v>
      </c>
      <c r="AB50" s="173">
        <f t="shared" si="12"/>
        <v>534</v>
      </c>
      <c r="AC50" s="173">
        <f t="shared" si="13"/>
        <v>0</v>
      </c>
      <c r="AD50" s="174">
        <f t="shared" si="14"/>
        <v>14576</v>
      </c>
      <c r="AE50" s="161"/>
      <c r="AF50" s="89">
        <v>37172</v>
      </c>
      <c r="AG50" s="90">
        <v>70.987435223965363</v>
      </c>
    </row>
    <row r="51" spans="1:41" ht="23.25" customHeight="1" x14ac:dyDescent="0.4">
      <c r="A51" s="7"/>
      <c r="B51" s="177" t="s">
        <v>164</v>
      </c>
      <c r="C51" s="106"/>
      <c r="D51" s="106"/>
      <c r="E51" s="250"/>
      <c r="F51" s="251">
        <f t="shared" ref="F51:J52" ca="1" si="17">F7</f>
        <v>37137</v>
      </c>
      <c r="G51" s="252">
        <f t="shared" ca="1" si="17"/>
        <v>37136</v>
      </c>
      <c r="H51" s="252">
        <f t="shared" ca="1" si="17"/>
        <v>37135</v>
      </c>
      <c r="I51" s="252">
        <f t="shared" ca="1" si="17"/>
        <v>37134</v>
      </c>
      <c r="J51" s="253">
        <f t="shared" ca="1" si="17"/>
        <v>37133</v>
      </c>
      <c r="K51" s="254" t="s">
        <v>165</v>
      </c>
      <c r="L51" s="255" t="s">
        <v>99</v>
      </c>
      <c r="M51" s="137"/>
      <c r="N51" s="7">
        <f t="shared" ca="1" si="7"/>
        <v>0</v>
      </c>
      <c r="O51" s="170" t="s">
        <v>144</v>
      </c>
      <c r="P51" s="171">
        <v>37160</v>
      </c>
      <c r="Q51" s="127">
        <v>5684</v>
      </c>
      <c r="R51" s="127">
        <v>1325</v>
      </c>
      <c r="S51" s="127">
        <v>2175</v>
      </c>
      <c r="T51" s="127">
        <v>2193</v>
      </c>
      <c r="U51" s="127">
        <v>0</v>
      </c>
      <c r="V51" s="127">
        <v>6</v>
      </c>
      <c r="W51" s="127">
        <v>1029</v>
      </c>
      <c r="X51" s="127">
        <f t="shared" si="8"/>
        <v>11087</v>
      </c>
      <c r="Y51" s="172">
        <f t="shared" si="11"/>
        <v>11622</v>
      </c>
      <c r="Z51" s="172">
        <v>11622</v>
      </c>
      <c r="AA51" s="173">
        <f t="shared" si="9"/>
        <v>535</v>
      </c>
      <c r="AB51" s="173">
        <f t="shared" si="12"/>
        <v>535</v>
      </c>
      <c r="AC51" s="173">
        <f t="shared" si="13"/>
        <v>0</v>
      </c>
      <c r="AD51" s="174">
        <f t="shared" si="14"/>
        <v>14576</v>
      </c>
      <c r="AE51" s="161"/>
      <c r="AF51" s="89">
        <v>37173</v>
      </c>
      <c r="AG51" s="90">
        <v>70.987435223965363</v>
      </c>
    </row>
    <row r="52" spans="1:41" ht="23.25" customHeight="1" x14ac:dyDescent="0.4">
      <c r="A52" s="7"/>
      <c r="B52" s="256"/>
      <c r="C52" s="142"/>
      <c r="D52" s="257" t="s">
        <v>166</v>
      </c>
      <c r="E52" s="142"/>
      <c r="F52" s="258">
        <f t="shared" ca="1" si="17"/>
        <v>5179</v>
      </c>
      <c r="G52" s="259">
        <f t="shared" ca="1" si="17"/>
        <v>5343</v>
      </c>
      <c r="H52" s="259">
        <f t="shared" ca="1" si="17"/>
        <v>5546</v>
      </c>
      <c r="I52" s="259">
        <f t="shared" ca="1" si="17"/>
        <v>5532</v>
      </c>
      <c r="J52" s="260">
        <f t="shared" ca="1" si="17"/>
        <v>5471</v>
      </c>
      <c r="K52" s="260">
        <f ca="1">K8</f>
        <v>5356</v>
      </c>
      <c r="L52" s="261" t="s">
        <v>167</v>
      </c>
      <c r="M52" s="113"/>
      <c r="N52" s="7">
        <f t="shared" ca="1" si="7"/>
        <v>0</v>
      </c>
      <c r="O52" s="170" t="s">
        <v>146</v>
      </c>
      <c r="P52" s="171">
        <v>37161</v>
      </c>
      <c r="Q52" s="127">
        <v>5684</v>
      </c>
      <c r="R52" s="127">
        <v>1325</v>
      </c>
      <c r="S52" s="127">
        <v>2175</v>
      </c>
      <c r="T52" s="127">
        <v>2193</v>
      </c>
      <c r="U52" s="127">
        <v>0</v>
      </c>
      <c r="V52" s="127">
        <v>6</v>
      </c>
      <c r="W52" s="127">
        <v>1029</v>
      </c>
      <c r="X52" s="127">
        <f t="shared" si="8"/>
        <v>11087</v>
      </c>
      <c r="Y52" s="172">
        <f t="shared" si="11"/>
        <v>11623</v>
      </c>
      <c r="Z52" s="172">
        <v>11623</v>
      </c>
      <c r="AA52" s="173">
        <f t="shared" si="9"/>
        <v>536</v>
      </c>
      <c r="AB52" s="173">
        <f t="shared" si="12"/>
        <v>536</v>
      </c>
      <c r="AC52" s="173">
        <f t="shared" si="13"/>
        <v>0</v>
      </c>
      <c r="AD52" s="174">
        <f t="shared" si="14"/>
        <v>14576</v>
      </c>
      <c r="AE52" s="161"/>
      <c r="AF52" s="89">
        <v>37174</v>
      </c>
      <c r="AG52" s="90">
        <v>70.987435223965363</v>
      </c>
    </row>
    <row r="53" spans="1:41" ht="23.25" customHeight="1" thickBot="1" x14ac:dyDescent="0.45">
      <c r="A53" s="7"/>
      <c r="B53" s="262"/>
      <c r="C53" s="98"/>
      <c r="D53" s="263" t="s">
        <v>168</v>
      </c>
      <c r="E53" s="98"/>
      <c r="F53" s="112">
        <f t="shared" ref="F53:K53" ca="1" si="18">F52-F58</f>
        <v>4880.4274496743874</v>
      </c>
      <c r="G53" s="63">
        <f t="shared" ca="1" si="18"/>
        <v>5090.5354073357648</v>
      </c>
      <c r="H53" s="63">
        <f t="shared" ca="1" si="18"/>
        <v>5370.2251736500966</v>
      </c>
      <c r="I53" s="63">
        <f t="shared" ca="1" si="18"/>
        <v>5080.1420149185024</v>
      </c>
      <c r="J53" s="264">
        <f t="shared" ca="1" si="18"/>
        <v>5201.3154966173324</v>
      </c>
      <c r="K53" s="79">
        <f t="shared" ca="1" si="18"/>
        <v>5113.7293435534166</v>
      </c>
      <c r="L53" s="265">
        <v>4892</v>
      </c>
      <c r="M53" s="137"/>
      <c r="N53" s="7"/>
      <c r="O53" s="170" t="s">
        <v>148</v>
      </c>
      <c r="P53" s="171">
        <v>37162</v>
      </c>
      <c r="Q53" s="127">
        <v>5684</v>
      </c>
      <c r="R53" s="127">
        <v>1325</v>
      </c>
      <c r="S53" s="127">
        <v>2175</v>
      </c>
      <c r="T53" s="127">
        <v>2193</v>
      </c>
      <c r="U53" s="127">
        <v>0</v>
      </c>
      <c r="V53" s="127">
        <v>6</v>
      </c>
      <c r="W53" s="127">
        <v>1029</v>
      </c>
      <c r="X53" s="127">
        <f t="shared" si="8"/>
        <v>11087</v>
      </c>
      <c r="Y53" s="172">
        <f t="shared" si="11"/>
        <v>11624</v>
      </c>
      <c r="Z53" s="172">
        <v>11624</v>
      </c>
      <c r="AA53" s="173">
        <f t="shared" si="9"/>
        <v>537</v>
      </c>
      <c r="AB53" s="173">
        <f t="shared" si="12"/>
        <v>537</v>
      </c>
      <c r="AC53" s="173">
        <f t="shared" si="13"/>
        <v>0</v>
      </c>
      <c r="AD53" s="174">
        <f t="shared" si="14"/>
        <v>14576</v>
      </c>
      <c r="AE53" s="161"/>
      <c r="AF53" s="89">
        <v>37175</v>
      </c>
      <c r="AG53" s="90">
        <v>70.987435223965363</v>
      </c>
      <c r="AH53" s="7"/>
    </row>
    <row r="54" spans="1:41" ht="23.25" customHeight="1" thickTop="1" x14ac:dyDescent="0.4">
      <c r="A54" s="7"/>
      <c r="B54" s="256"/>
      <c r="C54" s="142"/>
      <c r="D54" s="257" t="s">
        <v>169</v>
      </c>
      <c r="E54" s="142"/>
      <c r="F54" s="266">
        <f ca="1">VLOOKUP(F$7,[2]data!$E$1:$HA$65536,[2]data!$GF$1)</f>
        <v>63.327868379810027</v>
      </c>
      <c r="G54" s="267">
        <f ca="1">VLOOKUP(G$7,[2]data!$E$1:$HA$65536,[2]data!$GF$1)</f>
        <v>33.404744836303955</v>
      </c>
      <c r="H54" s="267">
        <f ca="1">VLOOKUP(H$7,[2]data!$E$1:$HA$65536,[2]data!$GF$1)</f>
        <v>4.9871872572510121</v>
      </c>
      <c r="I54" s="267">
        <f ca="1">VLOOKUP(I$7,[2]data!$E$1:$HA$65536,[2]data!$GF$1)</f>
        <v>5.3635787483642963</v>
      </c>
      <c r="J54" s="268">
        <f ca="1">VLOOKUP(J$7,[2]data!$E$1:$HA$65536,[2]data!$GF$1)</f>
        <v>9.409787277832099E-2</v>
      </c>
      <c r="K54" s="269">
        <f ca="1">(SUMPRODUCT([2]data!$A$6:$A$2106,[2]data!$GF$6:$GF$2106))/(SUM([2]data!$A$6:$A$2106)-1)</f>
        <v>33.906600157788333</v>
      </c>
      <c r="L54" s="7"/>
      <c r="M54" s="137"/>
      <c r="N54" s="7"/>
      <c r="O54" s="170" t="s">
        <v>137</v>
      </c>
      <c r="P54" s="171">
        <v>37163</v>
      </c>
      <c r="Q54" s="127">
        <v>5684</v>
      </c>
      <c r="R54" s="127">
        <v>1325</v>
      </c>
      <c r="S54" s="127">
        <v>2175</v>
      </c>
      <c r="T54" s="127">
        <v>2193</v>
      </c>
      <c r="U54" s="127">
        <v>0</v>
      </c>
      <c r="V54" s="127">
        <v>6</v>
      </c>
      <c r="W54" s="127">
        <v>1029</v>
      </c>
      <c r="X54" s="127">
        <f t="shared" si="8"/>
        <v>11087</v>
      </c>
      <c r="Y54" s="172">
        <f t="shared" si="11"/>
        <v>11625</v>
      </c>
      <c r="Z54" s="172">
        <v>11625</v>
      </c>
      <c r="AA54" s="173">
        <f t="shared" si="9"/>
        <v>538</v>
      </c>
      <c r="AB54" s="173">
        <f t="shared" si="12"/>
        <v>538</v>
      </c>
      <c r="AC54" s="173">
        <f t="shared" si="13"/>
        <v>0</v>
      </c>
      <c r="AD54" s="174">
        <f t="shared" si="14"/>
        <v>14576</v>
      </c>
      <c r="AE54" s="161"/>
      <c r="AF54" s="89">
        <v>37176</v>
      </c>
      <c r="AG54" s="90">
        <v>70.987435223965363</v>
      </c>
      <c r="AH54" s="7"/>
      <c r="AI54" s="17"/>
      <c r="AJ54" s="17"/>
      <c r="AK54" s="17"/>
      <c r="AL54" s="17"/>
      <c r="AM54" s="17"/>
      <c r="AN54" s="17"/>
      <c r="AO54" s="17"/>
    </row>
    <row r="55" spans="1:41" ht="23.25" customHeight="1" x14ac:dyDescent="0.4">
      <c r="A55" s="7"/>
      <c r="B55" s="29"/>
      <c r="C55" s="7"/>
      <c r="D55" s="270" t="s">
        <v>170</v>
      </c>
      <c r="E55" s="7"/>
      <c r="F55" s="271">
        <f ca="1">VLOOKUP(F$7,[2]data!$E$1:$HA$65536,[2]data!$GI$1)</f>
        <v>168.05880078208131</v>
      </c>
      <c r="G55" s="272">
        <f ca="1">VLOOKUP(G$7,[2]data!$E$1:$HA$65536,[2]data!$GI$1)</f>
        <v>153.75592411977649</v>
      </c>
      <c r="H55" s="272">
        <f ca="1">VLOOKUP(H$7,[2]data!$E$1:$HA$65536,[2]data!$GI$1)</f>
        <v>107.27157496728593</v>
      </c>
      <c r="I55" s="272">
        <f ca="1">VLOOKUP(I$7,[2]data!$E$1:$HA$65536,[2]data!$GI$1)</f>
        <v>361.71222295986587</v>
      </c>
      <c r="J55" s="273">
        <f ca="1">VLOOKUP(J$7,[2]data!$E$1:$HA$65536,[2]data!$GI$1)</f>
        <v>212.94348609734041</v>
      </c>
      <c r="K55" s="274">
        <f ca="1">(SUMPRODUCT([2]data!$A$6:$A$2106,[2]data!$GI$6:$GI$2106))/(SUM([2]data!$A$6:$A$2106)-1)</f>
        <v>143.02876662304791</v>
      </c>
      <c r="L55" s="7"/>
      <c r="M55" s="137"/>
      <c r="N55" s="7"/>
      <c r="O55" s="170" t="s">
        <v>139</v>
      </c>
      <c r="P55" s="171">
        <v>37164</v>
      </c>
      <c r="Q55" s="127">
        <v>5684</v>
      </c>
      <c r="R55" s="127">
        <v>1325</v>
      </c>
      <c r="S55" s="127">
        <v>2175</v>
      </c>
      <c r="T55" s="127">
        <v>2193</v>
      </c>
      <c r="U55" s="127">
        <v>0</v>
      </c>
      <c r="V55" s="127">
        <v>6</v>
      </c>
      <c r="W55" s="127">
        <v>1029</v>
      </c>
      <c r="X55" s="127">
        <f t="shared" si="8"/>
        <v>11087</v>
      </c>
      <c r="Y55" s="172">
        <f t="shared" si="11"/>
        <v>11625</v>
      </c>
      <c r="Z55" s="172">
        <v>11625</v>
      </c>
      <c r="AA55" s="173">
        <f t="shared" si="9"/>
        <v>538</v>
      </c>
      <c r="AB55" s="173">
        <f t="shared" si="12"/>
        <v>538</v>
      </c>
      <c r="AC55" s="173">
        <f t="shared" si="13"/>
        <v>0</v>
      </c>
      <c r="AD55" s="174">
        <f t="shared" si="14"/>
        <v>14576</v>
      </c>
      <c r="AE55" s="161"/>
      <c r="AF55" s="89">
        <v>37177</v>
      </c>
      <c r="AG55" s="90">
        <v>70.987435223965363</v>
      </c>
      <c r="AH55" s="7"/>
    </row>
    <row r="56" spans="1:41" ht="23.25" customHeight="1" x14ac:dyDescent="0.4">
      <c r="A56" s="7"/>
      <c r="B56" s="29"/>
      <c r="C56" s="7"/>
      <c r="D56" s="270" t="s">
        <v>171</v>
      </c>
      <c r="E56" s="7"/>
      <c r="F56" s="271">
        <f ca="1">VLOOKUP(F$7,[2]data!$E$1:$HA$65536,[2]data!$GH$1)</f>
        <v>57.21150664921916</v>
      </c>
      <c r="G56" s="272">
        <f ca="1">VLOOKUP(G$7,[2]data!$E$1:$HA$65536,[2]data!$GH$1)</f>
        <v>55.329549193652738</v>
      </c>
      <c r="H56" s="272">
        <f ca="1">VLOOKUP(H$7,[2]data!$E$1:$HA$65536,[2]data!$GH$1)</f>
        <v>53.541689610864644</v>
      </c>
      <c r="I56" s="272">
        <f ca="1">VLOOKUP(I$7,[2]data!$E$1:$HA$65536,[2]data!$GH$1)</f>
        <v>72.925851403198777</v>
      </c>
      <c r="J56" s="273">
        <f ca="1">VLOOKUP(J$7,[2]data!$E$1:$HA$65536,[2]data!$GH$1)</f>
        <v>44.790587442480792</v>
      </c>
      <c r="K56" s="274">
        <f ca="1">(SUMPRODUCT([2]data!$A$6:$A$2106,[2]data!$GH$6:$GH$2106))/(SUM([2]data!$A$6:$A$2106)-1)</f>
        <v>55.360915151245514</v>
      </c>
      <c r="L56" s="7"/>
      <c r="M56" s="137"/>
      <c r="N56" s="7"/>
      <c r="O56" s="170"/>
      <c r="P56" s="171"/>
      <c r="Q56" s="127"/>
      <c r="R56" s="127"/>
      <c r="S56" s="127"/>
      <c r="T56" s="127"/>
      <c r="U56" s="127"/>
      <c r="V56" s="127"/>
      <c r="W56" s="127"/>
      <c r="X56" s="127"/>
      <c r="Y56" s="172"/>
      <c r="Z56" s="172"/>
      <c r="AA56" s="173"/>
      <c r="AB56" s="173"/>
      <c r="AC56" s="173"/>
      <c r="AD56" s="174"/>
      <c r="AE56" s="161"/>
      <c r="AF56" s="89">
        <v>37178</v>
      </c>
      <c r="AG56" s="90">
        <v>70.987435223965363</v>
      </c>
      <c r="AH56" s="275"/>
    </row>
    <row r="57" spans="1:41" ht="23.25" customHeight="1" thickBot="1" x14ac:dyDescent="0.45">
      <c r="A57" s="7"/>
      <c r="B57" s="262"/>
      <c r="C57" s="98"/>
      <c r="D57" s="263" t="s">
        <v>172</v>
      </c>
      <c r="E57" s="98"/>
      <c r="F57" s="276">
        <f ca="1">VLOOKUP(F$7,[2]data!$E$1:$HA$65536,[2]data!$GG$1)</f>
        <v>9.9743745145020242</v>
      </c>
      <c r="G57" s="277">
        <f ca="1">VLOOKUP(G$7,[2]data!$E$1:$HA$65536,[2]data!$GG$1)</f>
        <v>9.9743745145020242</v>
      </c>
      <c r="H57" s="277">
        <f ca="1">VLOOKUP(H$7,[2]data!$E$1:$HA$65536,[2]data!$GG$1)</f>
        <v>9.9743745145020242</v>
      </c>
      <c r="I57" s="277">
        <f ca="1">VLOOKUP(I$7,[2]data!$E$1:$HA$65536,[2]data!$GG$1)</f>
        <v>11.856331970068444</v>
      </c>
      <c r="J57" s="278">
        <f ca="1">VLOOKUP(J$7,[2]data!$E$1:$HA$65536,[2]data!$GG$1)</f>
        <v>11.856331970068444</v>
      </c>
      <c r="K57" s="279">
        <f ca="1">(SUMPRODUCT([2]data!$A$6:$A$2106,[2]data!$GG$6:$GG$2106))/(SUM([2]data!$A$6:$A$2106)-1)</f>
        <v>9.9743745145020242</v>
      </c>
      <c r="L57" s="7"/>
      <c r="M57" s="137"/>
      <c r="N57" s="7"/>
      <c r="O57" s="280"/>
      <c r="P57" s="281" t="s">
        <v>173</v>
      </c>
      <c r="Q57" s="282">
        <f t="shared" ref="Q57:AB57" si="19">AVERAGE(Q26:Q56)</f>
        <v>5651.2</v>
      </c>
      <c r="R57" s="282">
        <f t="shared" si="19"/>
        <v>1231.3166666666666</v>
      </c>
      <c r="S57" s="282">
        <f t="shared" si="19"/>
        <v>2118.1666666666665</v>
      </c>
      <c r="T57" s="282">
        <f t="shared" si="19"/>
        <v>2175.6999999999998</v>
      </c>
      <c r="U57" s="282">
        <f t="shared" si="19"/>
        <v>12.933333333333334</v>
      </c>
      <c r="V57" s="282">
        <f t="shared" si="19"/>
        <v>6.8666666666666663</v>
      </c>
      <c r="W57" s="282">
        <f t="shared" si="19"/>
        <v>1037.3</v>
      </c>
      <c r="X57" s="282">
        <f t="shared" si="19"/>
        <v>11002.166666666666</v>
      </c>
      <c r="Y57" s="282">
        <f t="shared" si="19"/>
        <v>11654.4499999989</v>
      </c>
      <c r="Z57" s="283">
        <f t="shared" si="19"/>
        <v>11615.633333332233</v>
      </c>
      <c r="AA57" s="283">
        <f t="shared" si="19"/>
        <v>613.46666666556655</v>
      </c>
      <c r="AB57" s="284">
        <f t="shared" si="19"/>
        <v>597.36666666666667</v>
      </c>
      <c r="AC57" s="284"/>
      <c r="AD57" s="285"/>
      <c r="AE57" s="286"/>
      <c r="AF57" s="89">
        <v>37179</v>
      </c>
      <c r="AG57" s="90">
        <v>70.987435223965363</v>
      </c>
      <c r="AH57" s="7"/>
      <c r="AI57" s="287"/>
    </row>
    <row r="58" spans="1:41" ht="24.75" customHeight="1" thickTop="1" x14ac:dyDescent="0.4">
      <c r="A58" s="7"/>
      <c r="B58" s="288"/>
      <c r="C58" s="106"/>
      <c r="D58" s="289" t="s">
        <v>174</v>
      </c>
      <c r="E58" s="106"/>
      <c r="F58" s="276">
        <f t="shared" ref="F58:K58" ca="1" si="20">SUM(F54:F57)</f>
        <v>298.57255032561255</v>
      </c>
      <c r="G58" s="277">
        <f t="shared" ca="1" si="20"/>
        <v>252.46459266423523</v>
      </c>
      <c r="H58" s="277">
        <f t="shared" ca="1" si="20"/>
        <v>175.77482634990361</v>
      </c>
      <c r="I58" s="277">
        <f t="shared" ca="1" si="20"/>
        <v>451.85798508149736</v>
      </c>
      <c r="J58" s="278">
        <f t="shared" ca="1" si="20"/>
        <v>269.68450338266797</v>
      </c>
      <c r="K58" s="290">
        <f t="shared" ca="1" si="20"/>
        <v>242.27065644658379</v>
      </c>
      <c r="L58" s="7"/>
      <c r="M58" s="137"/>
      <c r="N58" s="7"/>
      <c r="P58" s="7"/>
      <c r="AF58" s="89"/>
      <c r="AG58" s="90"/>
      <c r="AH58" s="7"/>
    </row>
    <row r="59" spans="1:41" ht="24.75" customHeight="1" x14ac:dyDescent="0.4">
      <c r="A59" s="7"/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137"/>
      <c r="N59" s="7"/>
      <c r="P59" s="7"/>
      <c r="Q59" s="291" t="s">
        <v>99</v>
      </c>
      <c r="R59" s="291" t="s">
        <v>100</v>
      </c>
      <c r="S59" s="291" t="s">
        <v>175</v>
      </c>
      <c r="T59" s="291" t="s">
        <v>102</v>
      </c>
      <c r="U59" s="291" t="s">
        <v>176</v>
      </c>
      <c r="V59" s="291" t="s">
        <v>177</v>
      </c>
      <c r="W59" s="291" t="s">
        <v>105</v>
      </c>
      <c r="X59" s="292" t="s">
        <v>122</v>
      </c>
      <c r="Y59" s="292" t="s">
        <v>178</v>
      </c>
      <c r="Z59" s="292" t="s">
        <v>179</v>
      </c>
      <c r="AA59" s="42" t="s">
        <v>142</v>
      </c>
      <c r="AB59" s="293" t="s">
        <v>180</v>
      </c>
      <c r="AD59" s="294"/>
      <c r="AE59" s="295"/>
      <c r="AF59" s="295"/>
      <c r="AG59" s="90"/>
    </row>
    <row r="60" spans="1:41" ht="23.25" customHeight="1" x14ac:dyDescent="0.4">
      <c r="A60" s="7"/>
      <c r="B60" s="62" t="s">
        <v>181</v>
      </c>
      <c r="C60" s="7"/>
      <c r="D60" s="30"/>
      <c r="E60" s="145"/>
      <c r="F60" s="145"/>
      <c r="G60" s="145"/>
      <c r="H60" s="145"/>
      <c r="I60" s="145"/>
      <c r="J60" s="145"/>
      <c r="K60" s="296" t="s">
        <v>165</v>
      </c>
      <c r="L60" s="297" t="s">
        <v>182</v>
      </c>
      <c r="M60" s="137"/>
      <c r="N60" s="7"/>
      <c r="P60" s="298">
        <v>36982</v>
      </c>
      <c r="Q60" s="299">
        <v>5101.3666666666668</v>
      </c>
      <c r="R60" s="300">
        <v>1263.5933333333335</v>
      </c>
      <c r="S60" s="300">
        <v>2029.2666666666667</v>
      </c>
      <c r="T60" s="300">
        <v>2456.7666666666669</v>
      </c>
      <c r="U60" s="300">
        <v>37.866666666666667</v>
      </c>
      <c r="V60" s="300">
        <v>26</v>
      </c>
      <c r="W60" s="300">
        <v>1340.3838864764268</v>
      </c>
      <c r="X60" s="300">
        <f>W21</f>
        <v>11962.730618782705</v>
      </c>
      <c r="Y60" s="301">
        <f>X21</f>
        <v>13157.663952105439</v>
      </c>
      <c r="Z60" s="302">
        <v>11419.083886474127</v>
      </c>
      <c r="AA60" s="302">
        <v>428</v>
      </c>
      <c r="AB60" s="302">
        <v>52310.17699752008</v>
      </c>
      <c r="AC60" s="294" t="s">
        <v>183</v>
      </c>
    </row>
    <row r="61" spans="1:41" ht="23.25" customHeight="1" x14ac:dyDescent="0.4">
      <c r="A61" s="7"/>
      <c r="B61" s="303" t="s">
        <v>184</v>
      </c>
      <c r="C61" s="142"/>
      <c r="D61" s="304"/>
      <c r="E61" s="305">
        <f ca="1">VLOOKUP(E$7,[2]data!$E$5:$DE$2106,[2]data!$DB$1,FALSE)/36.72/28.174</f>
        <v>174.49917900479329</v>
      </c>
      <c r="F61" s="305">
        <f ca="1">VLOOKUP(F$7,[2]data!$E$5:$DE$2106,[2]data!$DB$1,FALSE)/36.72/28.174</f>
        <v>174.49917900479329</v>
      </c>
      <c r="G61" s="305">
        <f ca="1">VLOOKUP(G$7,[2]data!$E$5:$DE$2106,[2]data!$DB$1,FALSE)/36.72/28.174</f>
        <v>174.49917900479329</v>
      </c>
      <c r="H61" s="305">
        <f ca="1">VLOOKUP(H$7,[2]data!$E$5:$DE$2106,[2]data!$DB$1,FALSE)/36.72/28.174</f>
        <v>174.49917900479329</v>
      </c>
      <c r="I61" s="305">
        <f ca="1">VLOOKUP(I$7,[2]data!$E$5:$DE$2106,[2]data!$DB$1,FALSE)/36.72/28.174</f>
        <v>143.88391435543795</v>
      </c>
      <c r="J61" s="305">
        <f ca="1">VLOOKUP(J$7,[2]data!$E$5:$DE$2106,[2]data!$DB$1,FALSE)/36.72/28.174</f>
        <v>143.88391435543795</v>
      </c>
      <c r="K61" s="269">
        <f ca="1">(SUMPRODUCT([2]data!$A$6:$A$2106,[2]data!$DG$6:$DG$2106))/SUM([2]data!$A$6:$A$2106)</f>
        <v>174.78477504244435</v>
      </c>
      <c r="L61" s="306">
        <f ca="1">SUMPRODUCT([2]data!$C$5:$C$2106,[2]data!$DG$5:$DG$2106)/SUM([2]data!$C$5:$C$2106)</f>
        <v>160.83514374529631</v>
      </c>
      <c r="M61" s="137"/>
      <c r="N61" s="7"/>
      <c r="P61" s="307">
        <v>37012</v>
      </c>
      <c r="Q61" s="308">
        <v>5101.322580645161</v>
      </c>
      <c r="R61" s="309">
        <v>1295.7096774193549</v>
      </c>
      <c r="S61" s="309">
        <v>1930.0322580645161</v>
      </c>
      <c r="T61" s="309">
        <v>2333.8064516129034</v>
      </c>
      <c r="U61" s="309">
        <v>61.612903225806448</v>
      </c>
      <c r="V61" s="309">
        <v>13.096774193548388</v>
      </c>
      <c r="W61" s="309">
        <v>1191.7778425423355</v>
      </c>
      <c r="X61" s="309">
        <f>W22</f>
        <v>12248.735123565137</v>
      </c>
      <c r="Y61" s="310">
        <f>X22</f>
        <v>13152.348026780521</v>
      </c>
      <c r="Z61" s="311">
        <v>11611.713326406174</v>
      </c>
      <c r="AA61" s="311">
        <v>992.93548387096769</v>
      </c>
      <c r="AB61" s="311">
        <v>86501.176997520073</v>
      </c>
      <c r="AC61" s="294" t="s">
        <v>185</v>
      </c>
    </row>
    <row r="62" spans="1:41" ht="23.25" customHeight="1" x14ac:dyDescent="0.4">
      <c r="A62" s="7"/>
      <c r="B62" s="62" t="s">
        <v>186</v>
      </c>
      <c r="C62" s="7"/>
      <c r="D62" s="30"/>
      <c r="E62" s="145">
        <f ca="1">VLOOKUP(E$7,[2]data!$E$5:$DE$2106,[2]data!$DD$1,FALSE)</f>
        <v>382.40753208831524</v>
      </c>
      <c r="F62" s="145">
        <f ca="1">VLOOKUP(F$7,[2]data!$E$5:$DE$2106,[2]data!$DD$1,FALSE)</f>
        <v>382.06576224878899</v>
      </c>
      <c r="G62" s="145">
        <f ca="1">VLOOKUP(G$7,[2]data!$E$5:$DE$2106,[2]data!$DD$1,FALSE)</f>
        <v>384.29259123153753</v>
      </c>
      <c r="H62" s="145">
        <f ca="1">VLOOKUP(H$7,[2]data!$E$5:$DE$2106,[2]data!$DD$1,FALSE)</f>
        <v>384.29259123153753</v>
      </c>
      <c r="I62" s="145">
        <f ca="1">VLOOKUP(I$7,[2]data!$E$5:$DE$2106,[2]data!$DD$1,FALSE)</f>
        <v>426.99058469596872</v>
      </c>
      <c r="J62" s="145">
        <f ca="1">VLOOKUP(J$7,[2]data!$E$5:$DE$2106,[2]data!$DD$1,FALSE)</f>
        <v>381.18858526688899</v>
      </c>
      <c r="K62" s="274">
        <f ca="1">(SUMPRODUCT([2]data!$A$6:$A$2106,[2]data!$DD$6:$DD$2106))/SUM([2]data!$A$6:$A$2106)</f>
        <v>383.26461920004482</v>
      </c>
      <c r="L62" s="312">
        <f ca="1">SUMPRODUCT([2]data!$C$5:$C$2106,[2]data!$DD$5:$DD$2106)/SUM([2]data!$C$5:$C$2106)</f>
        <v>531.4979602311065</v>
      </c>
      <c r="M62" s="137"/>
      <c r="N62" s="7"/>
      <c r="P62" s="307">
        <v>37043</v>
      </c>
      <c r="Q62" s="313">
        <v>5383.7</v>
      </c>
      <c r="R62" s="314">
        <v>1228.7033333333331</v>
      </c>
      <c r="S62" s="314">
        <v>2146.3000000000002</v>
      </c>
      <c r="T62" s="314">
        <v>2099.5333333333333</v>
      </c>
      <c r="U62" s="314">
        <v>10.166666666666666</v>
      </c>
      <c r="V62" s="314">
        <v>32.56666666666667</v>
      </c>
      <c r="W62" s="314">
        <v>1066.8531384089599</v>
      </c>
      <c r="X62" s="314">
        <f>SUM(Q62:W62)</f>
        <v>11967.823138408959</v>
      </c>
      <c r="Y62" s="315">
        <f>Z62+R62</f>
        <v>13144.72313839836</v>
      </c>
      <c r="Z62" s="313">
        <v>11916.019805065027</v>
      </c>
      <c r="AA62" s="311">
        <v>1199.8666666666666</v>
      </c>
      <c r="AB62" s="311">
        <v>125797.17699752007</v>
      </c>
      <c r="AC62" s="294" t="s">
        <v>187</v>
      </c>
    </row>
    <row r="63" spans="1:41" ht="22.5" customHeight="1" x14ac:dyDescent="0.4">
      <c r="A63" s="7"/>
      <c r="B63" s="97" t="s">
        <v>188</v>
      </c>
      <c r="C63" s="98"/>
      <c r="D63" s="98"/>
      <c r="E63" s="162"/>
      <c r="F63" s="162">
        <f ca="1">VLOOKUP(F7,[2]TransGas!$E$1:$I$65536,[2]TransGas!$I$1)</f>
        <v>0</v>
      </c>
      <c r="G63" s="162">
        <f ca="1">VLOOKUP(G7,[2]TransGas!$E$1:$I$65536,[2]TransGas!$I$1)</f>
        <v>0</v>
      </c>
      <c r="H63" s="162">
        <f ca="1">VLOOKUP(H7,[2]TransGas!$E$1:$I$65536,[2]TransGas!$I$1)</f>
        <v>0</v>
      </c>
      <c r="I63" s="162">
        <f ca="1">VLOOKUP(I7,[2]TransGas!$E$1:$I$65536,[2]TransGas!$I$1)</f>
        <v>0</v>
      </c>
      <c r="J63" s="162">
        <f ca="1">VLOOKUP(J7,[2]TransGas!$E$1:$I$65536,[2]TransGas!$I$1)</f>
        <v>0</v>
      </c>
      <c r="K63" s="316"/>
      <c r="L63" s="280"/>
      <c r="M63" s="137"/>
      <c r="N63" s="7"/>
      <c r="O63" s="317"/>
      <c r="P63" s="307">
        <v>37073</v>
      </c>
      <c r="Q63" s="313">
        <v>5646.5806451612907</v>
      </c>
      <c r="R63" s="314">
        <v>1241.2806451612905</v>
      </c>
      <c r="S63" s="314">
        <v>2104.3548387096776</v>
      </c>
      <c r="T63" s="314">
        <v>2076.7419354838707</v>
      </c>
      <c r="U63" s="314">
        <v>1.2258064516129032</v>
      </c>
      <c r="V63" s="314">
        <v>17.774193548387096</v>
      </c>
      <c r="W63" s="314">
        <f>W57</f>
        <v>1037.3</v>
      </c>
      <c r="X63" s="314">
        <v>12206.372653013097</v>
      </c>
      <c r="Y63" s="315">
        <v>13110.114588486547</v>
      </c>
      <c r="Z63" s="313">
        <v>11868.833943325257</v>
      </c>
      <c r="AA63" s="311">
        <v>899.83870967741939</v>
      </c>
      <c r="AB63" s="311">
        <v>157102.17699752009</v>
      </c>
    </row>
    <row r="64" spans="1:41" ht="24" customHeight="1" x14ac:dyDescent="0.4">
      <c r="A64" s="7"/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137"/>
      <c r="N64" s="7"/>
      <c r="O64" s="317"/>
      <c r="P64" s="318">
        <v>37104</v>
      </c>
      <c r="Q64" s="319">
        <f t="shared" ref="Q64:W64" si="21">Q57</f>
        <v>5651.2</v>
      </c>
      <c r="R64" s="320">
        <f t="shared" si="21"/>
        <v>1231.3166666666666</v>
      </c>
      <c r="S64" s="320">
        <f t="shared" si="21"/>
        <v>2118.1666666666665</v>
      </c>
      <c r="T64" s="320">
        <f t="shared" si="21"/>
        <v>2175.6999999999998</v>
      </c>
      <c r="U64" s="320">
        <f t="shared" si="21"/>
        <v>12.933333333333334</v>
      </c>
      <c r="V64" s="320">
        <f t="shared" si="21"/>
        <v>6.8666666666666663</v>
      </c>
      <c r="W64" s="320">
        <f t="shared" si="21"/>
        <v>1037.3</v>
      </c>
      <c r="X64" s="320">
        <f>SUM(Q64:W64)-R64</f>
        <v>11002.166666666664</v>
      </c>
      <c r="Y64" s="321">
        <f>Z64+R64</f>
        <v>12846.949999998898</v>
      </c>
      <c r="Z64" s="319">
        <f>Z57</f>
        <v>11615.633333332233</v>
      </c>
      <c r="AA64" s="322">
        <f>Z64-X64</f>
        <v>613.46666666556848</v>
      </c>
      <c r="AB64" s="322">
        <f>AB63+AA64*(P65-P64)</f>
        <v>176119.64366415271</v>
      </c>
      <c r="AC64" s="294"/>
    </row>
    <row r="65" spans="1:58" ht="24" customHeight="1" x14ac:dyDescent="0.4">
      <c r="A65" s="7"/>
      <c r="B65" s="323" t="s">
        <v>189</v>
      </c>
      <c r="C65" s="106"/>
      <c r="D65" s="107"/>
      <c r="E65" s="107"/>
      <c r="F65" s="324"/>
      <c r="G65" s="325">
        <f ca="1">VLOOKUP(G7,[2]Alliance!$D$1:$U$65536,[2]Alliance!$U$1)</f>
        <v>0</v>
      </c>
      <c r="H65" s="325">
        <f ca="1">VLOOKUP(H7,[2]Alliance!$D$1:$U$65536,[2]Alliance!$U$1)</f>
        <v>7611</v>
      </c>
      <c r="I65" s="325">
        <f ca="1">VLOOKUP(I7,[2]Alliance!$D$1:$U$65536,[2]Alliance!$U$1)</f>
        <v>7584</v>
      </c>
      <c r="J65" s="326">
        <f ca="1">VLOOKUP(J7,[2]Alliance!$D$1:$U$65536,[2]Alliance!$U$1)</f>
        <v>7559.6</v>
      </c>
      <c r="K65" s="290">
        <f ca="1">(SUMPRODUCT([2]Alliance!$A$66:$A$491,[2]Alliance!$U$66:$U$491)+G65)/(SUM([2]Alliance!A120:A545)-1)</f>
        <v>15153.2</v>
      </c>
      <c r="L65" s="7"/>
      <c r="M65" s="137"/>
      <c r="N65" s="7"/>
      <c r="O65" s="317"/>
      <c r="P65" s="327">
        <v>37135</v>
      </c>
      <c r="Q65" s="328">
        <f>VLOOKUP($P65,[2]NewForecast!$B$4:$N$39,2,FALSE)</f>
        <v>5500</v>
      </c>
      <c r="R65" s="329">
        <f>VLOOKUP($P65,[2]NewForecast!$B$4:$N$39,3,FALSE)</f>
        <v>1260</v>
      </c>
      <c r="S65" s="329">
        <f>VLOOKUP($P65,[2]NewForecast!$B$4:$N$39,4,FALSE)</f>
        <v>2118.1666666666665</v>
      </c>
      <c r="T65" s="329">
        <f>VLOOKUP($P65,[2]NewForecast!$B$4:$N$39,5,FALSE)</f>
        <v>2300</v>
      </c>
      <c r="U65" s="329">
        <f>VLOOKUP($P65,[2]NewForecast!$B$4:$N$39,6,FALSE)</f>
        <v>12.933333333333334</v>
      </c>
      <c r="V65" s="329">
        <v>25</v>
      </c>
      <c r="W65" s="329">
        <f>VLOOKUP($P65,[2]NewForecast!$B$4:$N$39,8,FALSE)</f>
        <v>1225</v>
      </c>
      <c r="X65" s="329">
        <f>VLOOKUP($P65,[2]NewForecast!$B$4:$N$39,9,FALSE)</f>
        <v>12422.966666666665</v>
      </c>
      <c r="Y65" s="330">
        <f>VLOOKUP($P65,[2]NewForecast!$B$4:$N$39,10,FALSE)</f>
        <v>12900</v>
      </c>
      <c r="Z65" s="328">
        <f>VLOOKUP($P65,[2]NewForecast!$B$4:$N$39,11,FALSE)</f>
        <v>11640</v>
      </c>
      <c r="AA65" s="331">
        <f>VLOOKUP($P65,[2]NewForecast!$B$4:$N$39,12,FALSE)</f>
        <v>477.03333333333467</v>
      </c>
      <c r="AB65" s="331">
        <f>AB64+AA65*(P66-P65)</f>
        <v>190430.64366415274</v>
      </c>
      <c r="AC65" s="294"/>
    </row>
    <row r="66" spans="1:58" ht="21" customHeight="1" x14ac:dyDescent="0.4">
      <c r="A66" s="7"/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137"/>
      <c r="N66" s="7"/>
      <c r="O66" s="317"/>
      <c r="P66" s="332">
        <v>37165</v>
      </c>
      <c r="Q66" s="333">
        <f>VLOOKUP($P66,[2]NewForecast!$B$4:$N$39,2,FALSE)</f>
        <v>5350</v>
      </c>
      <c r="R66" s="334">
        <f>VLOOKUP($P66,[2]NewForecast!$B$4:$N$39,3,FALSE)</f>
        <v>1260</v>
      </c>
      <c r="S66" s="334">
        <f>VLOOKUP($P66,[2]NewForecast!$B$4:$N$39,4,FALSE)</f>
        <v>2118.1666666666665</v>
      </c>
      <c r="T66" s="334">
        <f>VLOOKUP($P66,[2]NewForecast!$B$4:$N$39,5,FALSE)</f>
        <v>2450</v>
      </c>
      <c r="U66" s="334">
        <f>VLOOKUP($P66,[2]NewForecast!$B$4:$N$39,6,FALSE)</f>
        <v>100</v>
      </c>
      <c r="V66" s="334">
        <v>25</v>
      </c>
      <c r="W66" s="334">
        <f>VLOOKUP($P66,[2]NewForecast!$B$4:$N$39,8,FALSE)</f>
        <v>1429.6556427114451</v>
      </c>
      <c r="X66" s="334">
        <f>VLOOKUP($P66,[2]NewForecast!$B$4:$N$39,9,FALSE)</f>
        <v>12714.688976044778</v>
      </c>
      <c r="Y66" s="335">
        <f>VLOOKUP($P66,[2]NewForecast!$B$4:$N$39,10,FALSE)</f>
        <v>12975</v>
      </c>
      <c r="Z66" s="333">
        <f>VLOOKUP($P66,[2]NewForecast!$B$4:$N$39,11,FALSE)</f>
        <v>11715</v>
      </c>
      <c r="AA66" s="336">
        <f>VLOOKUP($P66,[2]NewForecast!$B$4:$N$39,12,FALSE)</f>
        <v>260.31102395522248</v>
      </c>
      <c r="AB66" s="337">
        <f>AB65+AA66*(P68-P66)</f>
        <v>198500.28540676463</v>
      </c>
      <c r="AC66" s="294"/>
      <c r="AD66" s="338"/>
      <c r="AF66" s="89"/>
      <c r="AG66" s="90"/>
      <c r="AI66" s="7"/>
    </row>
    <row r="67" spans="1:58" ht="25.5" customHeight="1" thickBot="1" x14ac:dyDescent="0.45">
      <c r="A67" s="7"/>
      <c r="B67" s="303" t="s">
        <v>190</v>
      </c>
      <c r="C67" s="142"/>
      <c r="D67" s="339" t="s">
        <v>191</v>
      </c>
      <c r="E67" s="142"/>
      <c r="F67" s="340">
        <f ca="1">VLOOKUP(F$7,[2]data!$E$1:$FZ$65536,[2]data!$FW$1)</f>
        <v>295.8</v>
      </c>
      <c r="G67" s="341">
        <f ca="1">VLOOKUP(G$7,[2]data!$E$1:$FZ$65536,[2]data!$FW$1)</f>
        <v>294.89999999999998</v>
      </c>
      <c r="H67" s="341">
        <f ca="1">VLOOKUP(H$7,[2]data!$E$1:$FZ$65536,[2]data!$FW$1)</f>
        <v>286.2</v>
      </c>
      <c r="I67" s="341">
        <f ca="1">VLOOKUP(I$7,[2]data!$E$1:$FZ$65536,[2]data!$FW$1)</f>
        <v>287.5</v>
      </c>
      <c r="J67" s="342">
        <f ca="1">VLOOKUP(J$7,[2]data!$E$1:$FZ$65536,[2]data!$FW$1)</f>
        <v>286.3</v>
      </c>
      <c r="K67" s="7"/>
      <c r="L67" s="7"/>
      <c r="M67" s="137"/>
      <c r="N67" s="7"/>
      <c r="P67" s="343" t="s">
        <v>192</v>
      </c>
      <c r="Q67" s="344">
        <f t="shared" ref="Q67:AA67" si="22">AVERAGE(Q60:Q66)</f>
        <v>5390.5956989247306</v>
      </c>
      <c r="R67" s="345">
        <f t="shared" si="22"/>
        <v>1254.3719508448542</v>
      </c>
      <c r="S67" s="345">
        <f t="shared" si="22"/>
        <v>2080.6362519201225</v>
      </c>
      <c r="T67" s="345">
        <f t="shared" si="22"/>
        <v>2270.3640552995389</v>
      </c>
      <c r="U67" s="345">
        <f t="shared" si="22"/>
        <v>33.819815668202764</v>
      </c>
      <c r="V67" s="345">
        <f t="shared" si="22"/>
        <v>20.900614439324119</v>
      </c>
      <c r="W67" s="345">
        <f t="shared" si="22"/>
        <v>1189.752930019881</v>
      </c>
      <c r="X67" s="345">
        <f t="shared" si="22"/>
        <v>12075.069120449714</v>
      </c>
      <c r="Y67" s="346">
        <f t="shared" si="22"/>
        <v>13040.971386538538</v>
      </c>
      <c r="Z67" s="347">
        <f t="shared" si="22"/>
        <v>11683.754899228972</v>
      </c>
      <c r="AA67" s="347">
        <f t="shared" si="22"/>
        <v>695.92169773845421</v>
      </c>
      <c r="AB67" s="346"/>
      <c r="AC67" s="294"/>
      <c r="AD67" s="338"/>
      <c r="AF67" s="89"/>
      <c r="AG67" s="90"/>
      <c r="AI67" s="7"/>
    </row>
    <row r="68" spans="1:58" ht="27" customHeight="1" thickTop="1" x14ac:dyDescent="0.4">
      <c r="A68" s="7"/>
      <c r="B68" s="29"/>
      <c r="C68" s="7"/>
      <c r="D68" s="348" t="s">
        <v>193</v>
      </c>
      <c r="E68" s="7"/>
      <c r="F68" s="349">
        <f ca="1">VLOOKUP(F$7,[2]data!$E$1:$FZ$65536,[2]data!$FX$1)</f>
        <v>0.5</v>
      </c>
      <c r="G68" s="350">
        <f ca="1">VLOOKUP(G$7,[2]data!$E$1:$FZ$65536,[2]data!$FX$1)</f>
        <v>4.9000000000000004</v>
      </c>
      <c r="H68" s="350">
        <f ca="1">VLOOKUP(H$7,[2]data!$E$1:$FZ$65536,[2]data!$FX$1)</f>
        <v>-3.8</v>
      </c>
      <c r="I68" s="350">
        <f ca="1">VLOOKUP(I$7,[2]data!$E$1:$FZ$65536,[2]data!$FX$1)</f>
        <v>-4.5</v>
      </c>
      <c r="J68" s="351">
        <f ca="1">VLOOKUP(J$7,[2]data!$E$1:$FZ$65536,[2]data!$FX$1)</f>
        <v>-5</v>
      </c>
      <c r="K68" s="7"/>
      <c r="L68" s="7"/>
      <c r="M68" s="137"/>
      <c r="N68" s="7"/>
      <c r="O68" s="317"/>
      <c r="P68" s="352">
        <v>37196</v>
      </c>
      <c r="Q68" s="353">
        <f>VLOOKUP($P68,[2]NewForecast!$B$4:$N$39,2,FALSE)</f>
        <v>5564</v>
      </c>
      <c r="R68" s="353">
        <f>VLOOKUP($P68,[2]NewForecast!$B$4:$N$39,3,FALSE)</f>
        <v>1300</v>
      </c>
      <c r="S68" s="353">
        <f>VLOOKUP($P68,[2]NewForecast!$B$4:$N$39,4,FALSE)</f>
        <v>2250</v>
      </c>
      <c r="T68" s="353">
        <f>VLOOKUP($P68,[2]NewForecast!$B$4:$N$39,5,FALSE)</f>
        <v>2675</v>
      </c>
      <c r="U68" s="353">
        <f>VLOOKUP($P68,[2]NewForecast!$B$4:$N$39,6,FALSE)</f>
        <v>75</v>
      </c>
      <c r="V68" s="353">
        <f>VLOOKUP($P68,[2]NewForecast!$B$4:$N$39,7,FALSE)</f>
        <v>45</v>
      </c>
      <c r="W68" s="353">
        <f>VLOOKUP($P68,[2]NewForecast!$B$4:$N$39,8,FALSE)</f>
        <v>1650</v>
      </c>
      <c r="X68" s="353">
        <f>VLOOKUP($P68,[2]NewForecast!$B$4:$N$39,9,FALSE)</f>
        <v>13559</v>
      </c>
      <c r="Y68" s="354">
        <f>VLOOKUP($P68,[2]NewForecast!$B$4:$N$39,10,FALSE)</f>
        <v>12890.580255398854</v>
      </c>
      <c r="Z68" s="235">
        <f>VLOOKUP($P68,[2]NewForecast!$B$4:$N$39,11,FALSE)</f>
        <v>11590.580255398854</v>
      </c>
      <c r="AA68" s="355">
        <f>VLOOKUP($P68,[2]NewForecast!$B$4:$N$39,12,FALSE)</f>
        <v>-668.41974460114579</v>
      </c>
      <c r="AB68" s="356">
        <f>AB66+AA68*(P69-P68)</f>
        <v>178447.69306873024</v>
      </c>
      <c r="AC68" s="294"/>
      <c r="AD68" s="61"/>
      <c r="AF68" s="89"/>
      <c r="AG68" s="90"/>
      <c r="AI68" s="7"/>
    </row>
    <row r="69" spans="1:58" ht="23.25" customHeight="1" x14ac:dyDescent="0.4">
      <c r="A69" s="7"/>
      <c r="B69" s="62"/>
      <c r="C69" s="7"/>
      <c r="D69" s="357" t="s">
        <v>194</v>
      </c>
      <c r="E69" s="358"/>
      <c r="F69" s="226">
        <f ca="1">VLOOKUP(F$7,[2]data!$E$1:$FZ$65536,[2]data!$FY$1)</f>
        <v>241.2</v>
      </c>
      <c r="G69" s="227">
        <f ca="1">VLOOKUP(G$7,[2]data!$E$1:$FZ$65536,[2]data!$FY$1)</f>
        <v>240.6</v>
      </c>
      <c r="H69" s="227">
        <f ca="1">VLOOKUP(H$7,[2]data!$E$1:$FZ$65536,[2]data!$FY$1)</f>
        <v>233.3</v>
      </c>
      <c r="I69" s="227">
        <f ca="1">VLOOKUP(I$7,[2]data!$E$1:$FZ$65536,[2]data!$FY$1)</f>
        <v>235.3</v>
      </c>
      <c r="J69" s="359">
        <f ca="1">VLOOKUP(J$7,[2]data!$E$1:$FZ$65536,[2]data!$FY$1)</f>
        <v>235.9</v>
      </c>
      <c r="K69" s="358"/>
      <c r="L69" s="272"/>
      <c r="M69" s="137"/>
      <c r="N69" s="7"/>
      <c r="O69" s="317"/>
      <c r="P69" s="360">
        <v>37226</v>
      </c>
      <c r="Q69" s="353">
        <f>VLOOKUP($P69,[2]NewForecast!$B$4:$N$39,2,FALSE)</f>
        <v>5564</v>
      </c>
      <c r="R69" s="353">
        <f>VLOOKUP($P69,[2]NewForecast!$B$4:$N$39,3,FALSE)</f>
        <v>1300</v>
      </c>
      <c r="S69" s="353">
        <f>VLOOKUP($P69,[2]NewForecast!$B$4:$N$39,4,FALSE)</f>
        <v>2250</v>
      </c>
      <c r="T69" s="353">
        <f>VLOOKUP($P69,[2]NewForecast!$B$4:$N$39,5,FALSE)</f>
        <v>2675</v>
      </c>
      <c r="U69" s="353">
        <f>VLOOKUP($P69,[2]NewForecast!$B$4:$N$39,6,FALSE)</f>
        <v>75</v>
      </c>
      <c r="V69" s="353">
        <f>VLOOKUP($P69,[2]NewForecast!$B$4:$N$39,7,FALSE)</f>
        <v>45</v>
      </c>
      <c r="W69" s="353">
        <f>VLOOKUP($P69,[2]NewForecast!$B$4:$N$39,8,FALSE)</f>
        <v>1750</v>
      </c>
      <c r="X69" s="353">
        <f>VLOOKUP($P69,[2]NewForecast!$B$4:$N$39,9,FALSE)</f>
        <v>13659</v>
      </c>
      <c r="Y69" s="129">
        <f>VLOOKUP($P69,[2]NewForecast!$B$4:$N$39,10,FALSE)</f>
        <v>12750.087403570797</v>
      </c>
      <c r="Z69" s="237">
        <f>VLOOKUP($P69,[2]NewForecast!$B$4:$N$39,11,FALSE)</f>
        <v>11450.087403570797</v>
      </c>
      <c r="AA69" s="238">
        <f>VLOOKUP($P69,[2]NewForecast!$B$4:$N$39,12,FALSE)</f>
        <v>-908.9125964292034</v>
      </c>
      <c r="AB69" s="238">
        <f>AB68+AA69*(P70-P69)</f>
        <v>150271.40257942493</v>
      </c>
      <c r="AC69" s="294"/>
      <c r="AD69" s="61"/>
      <c r="AI69" s="7"/>
      <c r="BF69" s="15"/>
    </row>
    <row r="70" spans="1:58" s="15" customFormat="1" ht="28.5" customHeight="1" x14ac:dyDescent="0.4">
      <c r="A70" s="7"/>
      <c r="B70" s="97"/>
      <c r="C70" s="98"/>
      <c r="D70" s="361" t="s">
        <v>193</v>
      </c>
      <c r="E70" s="93"/>
      <c r="F70" s="362">
        <f ca="1">VLOOKUP(F$7,[2]data!$E$1:$FZ$65536,[2]data!$FZ$1)</f>
        <v>1</v>
      </c>
      <c r="G70" s="363">
        <f ca="1">VLOOKUP(G$7,[2]data!$E$1:$FZ$65536,[2]data!$FZ$1)</f>
        <v>-0.4</v>
      </c>
      <c r="H70" s="363">
        <f ca="1">VLOOKUP(H$7,[2]data!$E$1:$FZ$65536,[2]data!$FZ$1)</f>
        <v>-7.7</v>
      </c>
      <c r="I70" s="363">
        <f ca="1">VLOOKUP(I$7,[2]data!$E$1:$FZ$65536,[2]data!$FZ$1)</f>
        <v>-5.7</v>
      </c>
      <c r="J70" s="364">
        <f ca="1">VLOOKUP(J$7,[2]data!$E$1:$FZ$65536,[2]data!$FZ$1)</f>
        <v>-2.7</v>
      </c>
      <c r="K70" s="358"/>
      <c r="L70" s="30"/>
      <c r="M70" s="137"/>
      <c r="N70" s="7"/>
      <c r="O70" s="317"/>
      <c r="P70" s="360">
        <v>37257</v>
      </c>
      <c r="Q70" s="353">
        <f>VLOOKUP($P70,[2]NewForecast!$B$4:$N$39,2,FALSE)</f>
        <v>5564</v>
      </c>
      <c r="R70" s="353">
        <f>VLOOKUP($P70,[2]NewForecast!$B$4:$N$39,3,FALSE)</f>
        <v>1300</v>
      </c>
      <c r="S70" s="353">
        <f>VLOOKUP($P70,[2]NewForecast!$B$4:$N$39,4,FALSE)</f>
        <v>2250</v>
      </c>
      <c r="T70" s="353">
        <f>VLOOKUP($P70,[2]NewForecast!$B$4:$N$39,5,FALSE)</f>
        <v>2675</v>
      </c>
      <c r="U70" s="353">
        <f>VLOOKUP($P70,[2]NewForecast!$B$4:$N$39,6,FALSE)</f>
        <v>75</v>
      </c>
      <c r="V70" s="353">
        <f>VLOOKUP($P70,[2]NewForecast!$B$4:$N$39,7,FALSE)</f>
        <v>45</v>
      </c>
      <c r="W70" s="353">
        <f>VLOOKUP($P70,[2]NewForecast!$B$4:$N$39,8,FALSE)</f>
        <v>1750</v>
      </c>
      <c r="X70" s="353">
        <f>VLOOKUP($P70,[2]NewForecast!$B$4:$N$39,9,FALSE)</f>
        <v>13659</v>
      </c>
      <c r="Y70" s="129">
        <f>VLOOKUP($P70,[2]NewForecast!$B$4:$N$39,10,FALSE)</f>
        <v>13035.01377988483</v>
      </c>
      <c r="Z70" s="237">
        <f>VLOOKUP($P70,[2]NewForecast!$B$4:$N$39,11,FALSE)</f>
        <v>11735.01377988483</v>
      </c>
      <c r="AA70" s="238">
        <f>VLOOKUP($P70,[2]NewForecast!$B$4:$N$39,12,FALSE)</f>
        <v>-623.98622011517</v>
      </c>
      <c r="AB70" s="238">
        <f>AB69+AA70*(P71-P70)</f>
        <v>130927.82975585466</v>
      </c>
      <c r="AC70" s="294"/>
      <c r="AD70" s="61"/>
      <c r="AE70" s="40"/>
      <c r="AF70" s="40"/>
      <c r="AG70" s="40"/>
      <c r="AH70" s="40"/>
      <c r="AI70" s="7"/>
      <c r="AJ70" s="40"/>
      <c r="AK70" s="40"/>
      <c r="AL70" s="40"/>
      <c r="AM70" s="40"/>
      <c r="AN70" s="40"/>
      <c r="AO70" s="40"/>
      <c r="AP70" s="40"/>
      <c r="AQ70" s="40"/>
      <c r="BF70" s="365"/>
    </row>
    <row r="71" spans="1:58" s="365" customFormat="1" ht="23.25" customHeight="1" x14ac:dyDescent="0.4">
      <c r="A71" s="7"/>
      <c r="B71" s="62"/>
      <c r="C71" s="7"/>
      <c r="D71" s="30"/>
      <c r="E71" s="71"/>
      <c r="F71" s="71"/>
      <c r="G71" s="71"/>
      <c r="H71" s="71"/>
      <c r="I71" s="71"/>
      <c r="J71" s="71"/>
      <c r="K71" s="71"/>
      <c r="L71" s="30"/>
      <c r="M71" s="137"/>
      <c r="N71" s="7"/>
      <c r="O71" s="317"/>
      <c r="P71" s="360">
        <v>37288</v>
      </c>
      <c r="Q71" s="353">
        <f>VLOOKUP($P71,[2]NewForecast!$B$4:$N$39,2,FALSE)</f>
        <v>5564</v>
      </c>
      <c r="R71" s="353">
        <f>VLOOKUP($P71,[2]NewForecast!$B$4:$N$39,3,FALSE)</f>
        <v>1300</v>
      </c>
      <c r="S71" s="353">
        <f>VLOOKUP($P71,[2]NewForecast!$B$4:$N$39,4,FALSE)</f>
        <v>2250</v>
      </c>
      <c r="T71" s="353">
        <f>VLOOKUP($P71,[2]NewForecast!$B$4:$N$39,5,FALSE)</f>
        <v>2675</v>
      </c>
      <c r="U71" s="353">
        <f>VLOOKUP($P71,[2]NewForecast!$B$4:$N$39,6,FALSE)</f>
        <v>75</v>
      </c>
      <c r="V71" s="353">
        <f>VLOOKUP($P71,[2]NewForecast!$B$4:$N$39,7,FALSE)</f>
        <v>45</v>
      </c>
      <c r="W71" s="353">
        <f>VLOOKUP($P71,[2]NewForecast!$B$4:$N$39,8,FALSE)</f>
        <v>1750</v>
      </c>
      <c r="X71" s="353">
        <f>VLOOKUP($P71,[2]NewForecast!$B$4:$N$39,9,FALSE)</f>
        <v>13659</v>
      </c>
      <c r="Y71" s="129">
        <f>VLOOKUP($P71,[2]NewForecast!$B$4:$N$39,10,FALSE)</f>
        <v>12934.495760578104</v>
      </c>
      <c r="Z71" s="237">
        <f>VLOOKUP($P71,[2]NewForecast!$B$4:$N$39,11,FALSE)</f>
        <v>11634.495760578104</v>
      </c>
      <c r="AA71" s="238">
        <f>VLOOKUP($P71,[2]NewForecast!$B$4:$N$39,12,FALSE)</f>
        <v>-724.50423942189627</v>
      </c>
      <c r="AB71" s="238">
        <f>AB70+AA71*(P72-P71)</f>
        <v>110641.71105204156</v>
      </c>
      <c r="AC71" s="294"/>
      <c r="AD71" s="61"/>
      <c r="AE71" s="40"/>
      <c r="AF71" s="40"/>
      <c r="AG71" s="40"/>
      <c r="AH71" s="40"/>
      <c r="AI71" s="7"/>
      <c r="AJ71" s="7"/>
      <c r="AK71" s="40"/>
      <c r="AL71" s="40"/>
      <c r="AM71" s="40"/>
      <c r="AN71" s="40"/>
      <c r="AO71" s="40"/>
      <c r="AP71" s="40"/>
      <c r="AQ71" s="40"/>
      <c r="BE71" s="40"/>
    </row>
    <row r="72" spans="1:58" ht="28.5" customHeight="1" x14ac:dyDescent="0.4">
      <c r="A72" s="7"/>
      <c r="B72" s="62" t="s">
        <v>195</v>
      </c>
      <c r="C72" s="7"/>
      <c r="D72" s="30"/>
      <c r="E72" s="145"/>
      <c r="F72" s="145"/>
      <c r="G72" s="145"/>
      <c r="H72" s="145"/>
      <c r="I72" s="145"/>
      <c r="J72" s="145"/>
      <c r="K72" s="358"/>
      <c r="L72" s="30"/>
      <c r="M72" s="137"/>
      <c r="N72" s="7"/>
      <c r="O72" s="317"/>
      <c r="P72" s="366">
        <v>37316</v>
      </c>
      <c r="Q72" s="353">
        <f>VLOOKUP($P72,[2]NewForecast!$B$4:$N$39,2,FALSE)</f>
        <v>5564</v>
      </c>
      <c r="R72" s="353">
        <f>VLOOKUP($P72,[2]NewForecast!$B$4:$N$39,3,FALSE)</f>
        <v>1300</v>
      </c>
      <c r="S72" s="353">
        <f>VLOOKUP($P72,[2]NewForecast!$B$4:$N$39,4,FALSE)</f>
        <v>2250</v>
      </c>
      <c r="T72" s="353">
        <f>VLOOKUP($P72,[2]NewForecast!$B$4:$N$39,5,FALSE)</f>
        <v>2675</v>
      </c>
      <c r="U72" s="353">
        <f>VLOOKUP($P72,[2]NewForecast!$B$4:$N$39,6,FALSE)</f>
        <v>75</v>
      </c>
      <c r="V72" s="353">
        <f>VLOOKUP($P72,[2]NewForecast!$B$4:$N$39,7,FALSE)</f>
        <v>45</v>
      </c>
      <c r="W72" s="353">
        <f>VLOOKUP($P72,[2]NewForecast!$B$4:$N$39,8,FALSE)</f>
        <v>1600</v>
      </c>
      <c r="X72" s="353">
        <f>VLOOKUP($P72,[2]NewForecast!$B$4:$N$39,9,FALSE)</f>
        <v>13509</v>
      </c>
      <c r="Y72" s="211">
        <f>VLOOKUP($P72,[2]NewForecast!$B$4:$N$39,10,FALSE)</f>
        <v>12991.904146165127</v>
      </c>
      <c r="Z72" s="367">
        <f>VLOOKUP($P72,[2]NewForecast!$B$4:$N$39,11,FALSE)</f>
        <v>11691.904146165127</v>
      </c>
      <c r="AA72" s="212">
        <f>VLOOKUP($P72,[2]NewForecast!$B$4:$N$39,12,FALSE)</f>
        <v>-517.0958538348732</v>
      </c>
      <c r="AB72" s="238">
        <f>AB71+AA72*(DATE(YEAR(P72),MONTH(P72)+1,1)-P72)</f>
        <v>94611.739583160495</v>
      </c>
      <c r="AC72" s="294" t="s">
        <v>196</v>
      </c>
      <c r="AD72" s="61"/>
      <c r="AF72" s="15"/>
      <c r="AG72" s="15"/>
      <c r="AH72" s="15"/>
      <c r="AQ72" s="15"/>
    </row>
    <row r="73" spans="1:58" ht="24.6" x14ac:dyDescent="0.4">
      <c r="A73" s="7"/>
      <c r="B73" s="233" t="s">
        <v>197</v>
      </c>
      <c r="C73" s="368"/>
      <c r="D73" s="369"/>
      <c r="E73" s="370"/>
      <c r="F73" s="370">
        <f t="shared" ref="F73:J74" ca="1" si="23">F75/0.028174</f>
        <v>3716.1922339745865</v>
      </c>
      <c r="G73" s="370">
        <f t="shared" ca="1" si="23"/>
        <v>3726.840349258181</v>
      </c>
      <c r="H73" s="370">
        <f t="shared" ca="1" si="23"/>
        <v>3687.7972598850006</v>
      </c>
      <c r="I73" s="370">
        <f t="shared" ca="1" si="23"/>
        <v>3762.334066870164</v>
      </c>
      <c r="J73" s="370">
        <f t="shared" ca="1" si="23"/>
        <v>3726.840349258181</v>
      </c>
      <c r="K73" s="371"/>
      <c r="L73" s="372"/>
      <c r="M73" s="137"/>
      <c r="N73" s="7"/>
      <c r="P73" s="373" t="s">
        <v>198</v>
      </c>
      <c r="Q73" s="374">
        <f>AVERAGE(Q68:Q72)</f>
        <v>5564</v>
      </c>
      <c r="R73" s="374">
        <f>AVERAGE(R68:R72)</f>
        <v>1300</v>
      </c>
      <c r="S73" s="374">
        <f>AVERAGE(S68:S72)</f>
        <v>2250</v>
      </c>
      <c r="T73" s="374">
        <v>2480</v>
      </c>
      <c r="U73" s="374">
        <f t="shared" ref="U73:AA73" si="24">AVERAGE(U68:U72)</f>
        <v>75</v>
      </c>
      <c r="V73" s="374">
        <f t="shared" si="24"/>
        <v>45</v>
      </c>
      <c r="W73" s="374">
        <f t="shared" si="24"/>
        <v>1700</v>
      </c>
      <c r="X73" s="374">
        <f t="shared" si="24"/>
        <v>13609</v>
      </c>
      <c r="Y73" s="374">
        <f t="shared" si="24"/>
        <v>12920.416269119542</v>
      </c>
      <c r="Z73" s="375">
        <f t="shared" si="24"/>
        <v>11620.416269119542</v>
      </c>
      <c r="AA73" s="374">
        <f t="shared" si="24"/>
        <v>-688.58373088045778</v>
      </c>
      <c r="AB73" s="376"/>
      <c r="AC73" s="294"/>
      <c r="AD73" s="15"/>
      <c r="AE73" s="15"/>
      <c r="AF73" s="365"/>
      <c r="AG73" s="365"/>
      <c r="AH73" s="365"/>
      <c r="AP73" s="15"/>
      <c r="AQ73" s="365"/>
    </row>
    <row r="74" spans="1:58" ht="24.6" x14ac:dyDescent="0.4">
      <c r="A74" s="7"/>
      <c r="B74" s="243" t="s">
        <v>199</v>
      </c>
      <c r="C74" s="377"/>
      <c r="D74" s="378"/>
      <c r="E74" s="379"/>
      <c r="F74" s="379">
        <f t="shared" ca="1" si="23"/>
        <v>6072.975083410236</v>
      </c>
      <c r="G74" s="379">
        <f t="shared" ca="1" si="23"/>
        <v>6069.425711649038</v>
      </c>
      <c r="H74" s="379">
        <f t="shared" ca="1" si="23"/>
        <v>6207.8512103357707</v>
      </c>
      <c r="I74" s="379">
        <f t="shared" ca="1" si="23"/>
        <v>6033.9319940370551</v>
      </c>
      <c r="J74" s="379">
        <f t="shared" ca="1" si="23"/>
        <v>6104.9194292610209</v>
      </c>
      <c r="K74" s="98"/>
      <c r="L74" s="380"/>
      <c r="M74" s="137"/>
      <c r="N74" s="7"/>
      <c r="O74" s="381"/>
      <c r="P74" s="382">
        <v>36982</v>
      </c>
      <c r="Q74" s="383">
        <v>5050</v>
      </c>
      <c r="R74" s="63"/>
      <c r="S74" s="63"/>
      <c r="T74" s="63"/>
      <c r="U74" s="63"/>
      <c r="V74" s="63"/>
      <c r="W74" s="63"/>
      <c r="X74" s="71"/>
      <c r="Y74" s="71"/>
      <c r="Z74" s="71"/>
      <c r="AA74" s="384"/>
      <c r="AB74" s="102"/>
      <c r="AC74" s="365"/>
      <c r="AD74" s="365"/>
      <c r="AE74" s="365"/>
      <c r="AP74" s="385"/>
      <c r="AQ74" s="365"/>
    </row>
    <row r="75" spans="1:58" ht="25.2" thickBot="1" x14ac:dyDescent="0.45">
      <c r="A75" s="7"/>
      <c r="B75" s="233" t="s">
        <v>257</v>
      </c>
      <c r="C75" s="368"/>
      <c r="D75" s="369"/>
      <c r="E75" s="370"/>
      <c r="F75" s="386">
        <f ca="1">VLOOKUP(F$7,[2]data!$E$1477:$FU$2106,[2]data!$FT$1)</f>
        <v>104.7</v>
      </c>
      <c r="G75" s="386">
        <f ca="1">VLOOKUP(G$7,[2]data!$E$1477:$FU$2106,[2]data!$FT$1)</f>
        <v>105</v>
      </c>
      <c r="H75" s="386">
        <f ca="1">VLOOKUP(H$7,[2]data!$E$1477:$FU$2106,[2]data!$FT$1)</f>
        <v>103.9</v>
      </c>
      <c r="I75" s="386">
        <f ca="1">VLOOKUP(I$7,[2]data!$E$1477:$FU$2106,[2]data!$FT$1)</f>
        <v>106</v>
      </c>
      <c r="J75" s="370">
        <f ca="1">VLOOKUP(J$7,[2]data!$E$1477:$FU$2106,[2]data!$FT$1)</f>
        <v>105</v>
      </c>
      <c r="K75" s="142"/>
      <c r="L75" s="387"/>
      <c r="M75" s="137"/>
      <c r="N75" s="7"/>
      <c r="O75" s="388" t="e">
        <f>#REF!</f>
        <v>#REF!</v>
      </c>
      <c r="AD75" s="389" t="s">
        <v>200</v>
      </c>
      <c r="AE75" s="7"/>
      <c r="AP75" s="390"/>
    </row>
    <row r="76" spans="1:58" ht="24.6" x14ac:dyDescent="0.4">
      <c r="A76" s="7"/>
      <c r="B76" s="243" t="s">
        <v>258</v>
      </c>
      <c r="C76" s="377"/>
      <c r="D76" s="378"/>
      <c r="E76" s="379"/>
      <c r="F76" s="391">
        <f ca="1">VLOOKUP(F$7,[2]data!$E$1477:$FU$2106,[2]data!$FU$1)</f>
        <v>171.1</v>
      </c>
      <c r="G76" s="391">
        <f ca="1">VLOOKUP(G$7,[2]data!$E$1477:$FU$2106,[2]data!$FU$1)</f>
        <v>171</v>
      </c>
      <c r="H76" s="391">
        <f ca="1">VLOOKUP(H$7,[2]data!$E$1477:$FU$2106,[2]data!$FU$1)</f>
        <v>174.9</v>
      </c>
      <c r="I76" s="391">
        <f ca="1">VLOOKUP(I$7,[2]data!$E$1477:$FU$2106,[2]data!$FU$1)</f>
        <v>170</v>
      </c>
      <c r="J76" s="379">
        <f ca="1">VLOOKUP(J$7,[2]data!$E$1477:$FU$2106,[2]data!$FU$1)</f>
        <v>172</v>
      </c>
      <c r="K76" s="98"/>
      <c r="L76" s="380"/>
      <c r="M76" s="137"/>
      <c r="N76" s="7"/>
      <c r="O76" s="388" t="e">
        <f>#REF!</f>
        <v>#REF!</v>
      </c>
      <c r="Z76" s="392" t="s">
        <v>201</v>
      </c>
      <c r="AA76" s="393"/>
      <c r="AB76" s="394"/>
      <c r="AC76" s="395" t="s">
        <v>202</v>
      </c>
      <c r="AD76" s="396"/>
      <c r="AE76" s="397" t="s">
        <v>114</v>
      </c>
      <c r="AF76" s="398"/>
      <c r="AG76" s="399" t="s">
        <v>203</v>
      </c>
      <c r="AQ76" s="390"/>
    </row>
    <row r="77" spans="1:58" ht="24.6" x14ac:dyDescent="0.4">
      <c r="A77" s="7"/>
      <c r="B77" s="400" t="s">
        <v>204</v>
      </c>
      <c r="C77" s="401"/>
      <c r="D77" s="401"/>
      <c r="E77" s="401"/>
      <c r="F77" s="402" t="str">
        <f ca="1">VLOOKUP(F$7,[2]data!$E$1477:$FV$2106,[2]data!$FV$1)</f>
        <v>Stn 75</v>
      </c>
      <c r="G77" s="402" t="str">
        <f ca="1">VLOOKUP(G$7,[2]data!$E$1477:$FV$2106,[2]data!$FV$1)</f>
        <v>Stn 75</v>
      </c>
      <c r="H77" s="402" t="str">
        <f ca="1">VLOOKUP(H$7,[2]data!$E$1477:$FV$2106,[2]data!$FV$1)</f>
        <v>Stn 75</v>
      </c>
      <c r="I77" s="402" t="str">
        <f ca="1">VLOOKUP(I$7,[2]data!$E$1477:$FV$2106,[2]data!$FV$1)</f>
        <v>Stn 100-101-2</v>
      </c>
      <c r="J77" s="402" t="str">
        <f ca="1">VLOOKUP(J$7,[2]data!$E$1477:$FV$2106,[2]data!$FV$1)</f>
        <v>Stn 100-101-2</v>
      </c>
      <c r="K77" s="106"/>
      <c r="L77" s="250"/>
      <c r="M77" s="137"/>
      <c r="N77" s="7"/>
      <c r="O77" s="388" t="e">
        <f>#REF!</f>
        <v>#REF!</v>
      </c>
      <c r="Z77" s="403" t="s">
        <v>205</v>
      </c>
      <c r="AA77" s="404">
        <f ca="1">AC82-AE82</f>
        <v>-13.83308168712756</v>
      </c>
      <c r="AB77" s="405" t="s">
        <v>206</v>
      </c>
      <c r="AC77" s="406" t="s">
        <v>207</v>
      </c>
      <c r="AD77" s="407" t="s">
        <v>208</v>
      </c>
      <c r="AE77" s="408" t="s">
        <v>207</v>
      </c>
      <c r="AF77" s="409" t="s">
        <v>208</v>
      </c>
      <c r="AG77" s="410" t="s">
        <v>209</v>
      </c>
      <c r="AQ77" s="390"/>
    </row>
    <row r="78" spans="1:58" ht="23.25" customHeight="1" x14ac:dyDescent="0.4">
      <c r="A78" s="7"/>
      <c r="B78" s="262"/>
      <c r="C78" s="98"/>
      <c r="D78" s="98"/>
      <c r="E78" s="98"/>
      <c r="F78" s="98"/>
      <c r="G78" s="98"/>
      <c r="H78" s="98"/>
      <c r="I78" s="98"/>
      <c r="J78" s="98"/>
      <c r="K78" s="411" t="s">
        <v>165</v>
      </c>
      <c r="L78" s="412"/>
      <c r="M78" s="380"/>
      <c r="N78" s="7"/>
      <c r="O78" s="388" t="e">
        <f>#REF!</f>
        <v>#REF!</v>
      </c>
      <c r="Z78" s="256"/>
      <c r="AA78" s="413" t="str">
        <f>'[2]Morning Graphs'!I5</f>
        <v>AECO</v>
      </c>
      <c r="AB78" s="414">
        <f>'[2]Morning Graphs'!J5</f>
        <v>93</v>
      </c>
      <c r="AC78" s="415">
        <f ca="1">'[2]Morning Graphs'!K5</f>
        <v>62.178334490422408</v>
      </c>
      <c r="AD78" s="416">
        <f t="shared" ref="AD78:AD84" ca="1" si="25">AC78/AB78</f>
        <v>0.66858424183249898</v>
      </c>
      <c r="AE78" s="129">
        <f ca="1">'[2]Morning Graphs'!M5</f>
        <v>71.520738138062768</v>
      </c>
      <c r="AF78" s="417">
        <f t="shared" ref="AF78:AF84" ca="1" si="26">AE78/AB78</f>
        <v>0.76904019503293297</v>
      </c>
      <c r="AG78" s="418">
        <f ca="1">[2]StorageChartData!H2</f>
        <v>531.40802602719987</v>
      </c>
      <c r="AQ78" s="390"/>
    </row>
    <row r="79" spans="1:58" ht="33.75" customHeight="1" x14ac:dyDescent="0.4">
      <c r="A79" s="7"/>
      <c r="B79" s="97" t="s">
        <v>210</v>
      </c>
      <c r="C79" s="419"/>
      <c r="D79" s="419"/>
      <c r="E79" s="419"/>
      <c r="F79" s="420">
        <f ca="1">VLOOKUP(F7,[2]PowerGen!$E$1:$H$65536,4)</f>
        <v>0</v>
      </c>
      <c r="G79" s="420">
        <f ca="1">VLOOKUP(G7,[2]PowerGen!$E$1:$H$65536,4)</f>
        <v>0</v>
      </c>
      <c r="H79" s="420">
        <f ca="1">VLOOKUP(H7,[2]PowerGen!$E$1:$H$65536,4)</f>
        <v>0</v>
      </c>
      <c r="I79" s="420">
        <f ca="1">VLOOKUP(I7,[2]PowerGen!$E$1:$H$65536,4)</f>
        <v>0</v>
      </c>
      <c r="J79" s="421">
        <f ca="1">VLOOKUP(J7,[2]PowerGen!$E$1:$H$65536,4)</f>
        <v>0</v>
      </c>
      <c r="K79" s="422" t="e">
        <f ca="1">SUMPRODUCT([2]PowerGen!$A$259:$A$724,[2]PowerGen!$H$259:$H$724)/SUM([2]PowerGen!$A$259:$A$724)</f>
        <v>#DIV/0!</v>
      </c>
      <c r="L79" s="7"/>
      <c r="M79" s="104"/>
      <c r="N79" s="7"/>
      <c r="O79" s="388" t="e">
        <f>#REF!</f>
        <v>#REF!</v>
      </c>
      <c r="Z79" s="29"/>
      <c r="AA79" s="423" t="s">
        <v>131</v>
      </c>
      <c r="AB79" s="414">
        <f>'[2]Morning Graphs'!J6</f>
        <v>50</v>
      </c>
      <c r="AC79" s="415">
        <f ca="1">'[2]Morning Graphs'!K6</f>
        <v>35.399111052115998</v>
      </c>
      <c r="AD79" s="416">
        <f t="shared" ca="1" si="25"/>
        <v>0.70798222104232</v>
      </c>
      <c r="AE79" s="129">
        <f ca="1">'[2]Morning Graphs'!M6</f>
        <v>30.025942191783194</v>
      </c>
      <c r="AF79" s="417">
        <f t="shared" ca="1" si="26"/>
        <v>0.6005188438356639</v>
      </c>
      <c r="AG79" s="424">
        <f ca="1">[2]StorageChartData!R2</f>
        <v>251.13601634282767</v>
      </c>
      <c r="AQ79" s="390"/>
    </row>
    <row r="80" spans="1:58" ht="30" customHeight="1" x14ac:dyDescent="0.4">
      <c r="A80" s="7"/>
      <c r="I80" s="425" t="s">
        <v>211</v>
      </c>
      <c r="K80" s="7"/>
      <c r="L80" s="358"/>
      <c r="M80" s="104"/>
      <c r="N80" s="7"/>
      <c r="O80" s="388" t="e">
        <f>#REF!</f>
        <v>#REF!</v>
      </c>
      <c r="Z80" s="29"/>
      <c r="AA80" s="423" t="s">
        <v>212</v>
      </c>
      <c r="AB80" s="414">
        <f>'[2]Morning Graphs'!J7</f>
        <v>65</v>
      </c>
      <c r="AC80" s="415">
        <f ca="1">'[2]Morning Graphs'!K7</f>
        <v>50.841121495327187</v>
      </c>
      <c r="AD80" s="416">
        <f t="shared" ca="1" si="25"/>
        <v>0.78217109992811051</v>
      </c>
      <c r="AE80" s="129">
        <f ca="1">'[2]Morning Graphs'!M7</f>
        <v>53.859639679272384</v>
      </c>
      <c r="AF80" s="417">
        <f t="shared" ca="1" si="26"/>
        <v>0.82860984121957515</v>
      </c>
      <c r="AG80" s="424">
        <f ca="1">[2]StorageChartData!W2</f>
        <v>282.47574954052794</v>
      </c>
      <c r="AQ80" s="390"/>
    </row>
    <row r="81" spans="1:43" ht="24" customHeight="1" x14ac:dyDescent="0.4">
      <c r="A81" s="426"/>
      <c r="B81" s="427" t="s">
        <v>213</v>
      </c>
      <c r="C81" s="428"/>
      <c r="D81" s="255" t="s">
        <v>175</v>
      </c>
      <c r="E81" s="427" t="s">
        <v>214</v>
      </c>
      <c r="F81" s="428"/>
      <c r="G81" s="429"/>
      <c r="H81" s="256"/>
      <c r="I81" s="45"/>
      <c r="J81" s="387"/>
      <c r="K81" s="430" t="s">
        <v>215</v>
      </c>
      <c r="L81" s="430" t="s">
        <v>216</v>
      </c>
      <c r="M81" s="430" t="s">
        <v>217</v>
      </c>
      <c r="O81" s="104"/>
      <c r="Z81" s="29"/>
      <c r="AA81" s="423" t="s">
        <v>140</v>
      </c>
      <c r="AB81" s="414">
        <f>'[2]Morning Graphs'!J8</f>
        <v>45</v>
      </c>
      <c r="AC81" s="415">
        <f ca="1">'[2]Morning Graphs'!K8</f>
        <v>39.854980638701129</v>
      </c>
      <c r="AD81" s="416">
        <f t="shared" ca="1" si="25"/>
        <v>0.88566623641558062</v>
      </c>
      <c r="AE81" s="211">
        <f ca="1">'[2]Morning Graphs'!M8</f>
        <v>46.700309354575943</v>
      </c>
      <c r="AF81" s="431">
        <f t="shared" ca="1" si="26"/>
        <v>1.0377846523239098</v>
      </c>
      <c r="AG81" s="432">
        <f ca="1">[2]StorageChartData!M2</f>
        <v>88.707230367221911</v>
      </c>
      <c r="AQ81" s="390"/>
    </row>
    <row r="82" spans="1:43" s="438" customFormat="1" ht="24.75" customHeight="1" thickBot="1" x14ac:dyDescent="0.45">
      <c r="A82" s="433"/>
      <c r="B82" s="261" t="s">
        <v>167</v>
      </c>
      <c r="C82" s="261" t="s">
        <v>167</v>
      </c>
      <c r="D82" s="261" t="s">
        <v>167</v>
      </c>
      <c r="E82" s="261" t="s">
        <v>218</v>
      </c>
      <c r="F82" s="261" t="s">
        <v>219</v>
      </c>
      <c r="G82" s="7"/>
      <c r="H82" s="434" t="s">
        <v>113</v>
      </c>
      <c r="I82" s="57" t="s">
        <v>127</v>
      </c>
      <c r="J82" s="435" t="s">
        <v>220</v>
      </c>
      <c r="K82" s="436" t="s">
        <v>221</v>
      </c>
      <c r="L82" s="436" t="s">
        <v>222</v>
      </c>
      <c r="M82" s="437" t="s">
        <v>223</v>
      </c>
      <c r="O82" s="439"/>
      <c r="Z82" s="440"/>
      <c r="AA82" s="423" t="s">
        <v>224</v>
      </c>
      <c r="AB82" s="441">
        <f>'[2]Morning Graphs'!J9</f>
        <v>253</v>
      </c>
      <c r="AC82" s="442">
        <f ca="1">'[2]Morning Graphs'!K9</f>
        <v>188.27354767656675</v>
      </c>
      <c r="AD82" s="443">
        <f t="shared" ca="1" si="25"/>
        <v>0.74416422006548122</v>
      </c>
      <c r="AE82" s="444">
        <f ca="1">'[2]Morning Graphs'!M9</f>
        <v>202.10662936369431</v>
      </c>
      <c r="AF82" s="445">
        <f t="shared" ca="1" si="26"/>
        <v>0.7988404322675664</v>
      </c>
      <c r="AG82" s="446">
        <f ca="1">SUM(AG78:AG81)</f>
        <v>1153.7270222777775</v>
      </c>
      <c r="AI82" s="40"/>
      <c r="AJ82" s="40"/>
      <c r="AK82" s="40"/>
      <c r="AL82" s="40"/>
      <c r="AM82" s="40"/>
      <c r="AN82" s="40"/>
      <c r="AO82" s="40"/>
      <c r="AP82" s="40"/>
      <c r="AQ82" s="447"/>
    </row>
    <row r="83" spans="1:43" ht="23.4" thickTop="1" x14ac:dyDescent="0.4">
      <c r="A83" s="7"/>
      <c r="B83" s="261" t="s">
        <v>218</v>
      </c>
      <c r="C83" s="261" t="s">
        <v>219</v>
      </c>
      <c r="D83" s="261"/>
      <c r="E83" s="448">
        <v>1240</v>
      </c>
      <c r="F83" s="448">
        <v>1330</v>
      </c>
      <c r="G83" s="438">
        <v>7</v>
      </c>
      <c r="H83" s="449">
        <v>36617</v>
      </c>
      <c r="I83" s="450">
        <f>VLOOKUP($H83,[2]Storage!$AS$37:$AX$61,6,FALSE)</f>
        <v>139.48432429941607</v>
      </c>
      <c r="J83" s="112">
        <f>VLOOKUP($H83,[2]Storage!$AS$37:$AX$61,2,FALSE)</f>
        <v>44.176297696115959</v>
      </c>
      <c r="K83" s="63">
        <f>VLOOKUP($H83,[2]Storage!$AS$37:$AX$61,3,FALSE)</f>
        <v>22.563436473952397</v>
      </c>
      <c r="L83" s="63">
        <f>VLOOKUP($H83,[2]Storage!$AS$37:$AX$61,4,FALSE)</f>
        <v>33.431031607042897</v>
      </c>
      <c r="M83" s="264">
        <f>VLOOKUP($H83,[2]Storage!$AS$37:$AX$61,5,FALSE)</f>
        <v>39.313558522304803</v>
      </c>
      <c r="N83" s="128"/>
      <c r="O83" s="451"/>
      <c r="Z83" s="29"/>
      <c r="AA83" s="423" t="str">
        <f>'[2]Morning Graphs'!I10</f>
        <v>Trans Gas</v>
      </c>
      <c r="AB83" s="414">
        <f>'[2]Morning Graphs'!J10</f>
        <v>35</v>
      </c>
      <c r="AC83" s="415">
        <f ca="1">'[2]Morning Graphs'!K10</f>
        <v>20.992000000000001</v>
      </c>
      <c r="AD83" s="416">
        <f t="shared" ca="1" si="25"/>
        <v>0.59977142857142862</v>
      </c>
      <c r="AE83" s="129">
        <f ca="1">'[2]Morning Graphs'!M10</f>
        <v>21.100000000000257</v>
      </c>
      <c r="AF83" s="452">
        <f t="shared" ca="1" si="26"/>
        <v>0.6028571428571502</v>
      </c>
      <c r="AP83" s="447"/>
    </row>
    <row r="84" spans="1:43" ht="23.4" thickBot="1" x14ac:dyDescent="0.45">
      <c r="A84" s="7"/>
      <c r="B84" s="265">
        <v>4825</v>
      </c>
      <c r="C84" s="265">
        <v>4825</v>
      </c>
      <c r="D84" s="265">
        <v>2192</v>
      </c>
      <c r="E84" s="453">
        <v>300</v>
      </c>
      <c r="F84" s="453">
        <v>324</v>
      </c>
      <c r="G84" s="129"/>
      <c r="H84" s="449">
        <v>36647</v>
      </c>
      <c r="I84" s="450">
        <f>VLOOKUP($H84,[2]Storage!$AS$37:$AX$61,6,FALSE)</f>
        <v>159.20366497894207</v>
      </c>
      <c r="J84" s="112">
        <f>VLOOKUP($H84,[2]Storage!$AS$37:$AX$61,2,FALSE)</f>
        <v>53.816870126881959</v>
      </c>
      <c r="K84" s="63">
        <f>VLOOKUP($H84,[2]Storage!$AS$37:$AX$61,3,FALSE)</f>
        <v>19.923839496803595</v>
      </c>
      <c r="L84" s="63">
        <f>VLOOKUP($H84,[2]Storage!$AS$37:$AX$61,4,FALSE)</f>
        <v>43.11979875942734</v>
      </c>
      <c r="M84" s="264">
        <f>VLOOKUP($H84,[2]Storage!$AS$37:$AX$61,5,FALSE)</f>
        <v>42.343156595829193</v>
      </c>
      <c r="N84" s="454"/>
      <c r="O84" s="451"/>
      <c r="Z84" s="262"/>
      <c r="AA84" s="455" t="str">
        <f>'[2]Morning Graphs'!I11</f>
        <v>Aitken Creek</v>
      </c>
      <c r="AB84" s="456">
        <f>'[2]Morning Graphs'!J11</f>
        <v>48</v>
      </c>
      <c r="AC84" s="457">
        <f ca="1">'[2]Morning Graphs'!K11</f>
        <v>0</v>
      </c>
      <c r="AD84" s="458">
        <f t="shared" ca="1" si="25"/>
        <v>0</v>
      </c>
      <c r="AE84" s="459">
        <f ca="1">'[2]Morning Graphs'!M11</f>
        <v>37.157299999690004</v>
      </c>
      <c r="AF84" s="460">
        <f t="shared" ca="1" si="26"/>
        <v>0.77411041666020841</v>
      </c>
      <c r="AP84" s="447"/>
    </row>
    <row r="85" spans="1:43" ht="24" thickTop="1" thickBot="1" x14ac:dyDescent="0.45">
      <c r="A85" s="7"/>
      <c r="F85" s="461" t="s">
        <v>225</v>
      </c>
      <c r="H85" s="449">
        <v>36678</v>
      </c>
      <c r="I85" s="450">
        <f>VLOOKUP($H85,[2]Storage!$AS$37:$AX$61,6,FALSE)</f>
        <v>168.06106019401108</v>
      </c>
      <c r="J85" s="112">
        <f>VLOOKUP($H85,[2]Storage!$AS$37:$AX$61,2,FALSE)</f>
        <v>63.379012093402785</v>
      </c>
      <c r="K85" s="63">
        <f>VLOOKUP($H85,[2]Storage!$AS$37:$AX$61,3,FALSE)</f>
        <v>18.083642992869194</v>
      </c>
      <c r="L85" s="63">
        <f>VLOOKUP($H85,[2]Storage!$AS$37:$AX$61,4,FALSE)</f>
        <v>43.704563508169905</v>
      </c>
      <c r="M85" s="264">
        <f>VLOOKUP($H85,[2]Storage!$AS$37:$AX$61,5,FALSE)</f>
        <v>42.8938415995692</v>
      </c>
      <c r="N85" s="454"/>
      <c r="O85" s="439"/>
      <c r="AB85"/>
      <c r="AC85"/>
      <c r="AD85" s="462"/>
      <c r="AE85"/>
      <c r="AI85" s="15"/>
      <c r="AJ85" s="15"/>
      <c r="AK85" s="15"/>
      <c r="AL85" s="15"/>
      <c r="AM85" s="15"/>
      <c r="AN85" s="15"/>
      <c r="AO85" s="15"/>
      <c r="AP85" s="463"/>
      <c r="AQ85" s="438"/>
    </row>
    <row r="86" spans="1:43" ht="30" customHeight="1" x14ac:dyDescent="0.4">
      <c r="A86" s="7"/>
      <c r="H86" s="449">
        <v>36708</v>
      </c>
      <c r="I86" s="450">
        <f>VLOOKUP($H86,[2]Storage!$AS$37:$AX$61,6,FALSE)</f>
        <v>185.55986668696627</v>
      </c>
      <c r="J86" s="112">
        <f>VLOOKUP($H86,[2]Storage!$AS$37:$AX$61,2,FALSE)</f>
        <v>73.664242690390381</v>
      </c>
      <c r="K86" s="63">
        <f>VLOOKUP($H86,[2]Storage!$AS$37:$AX$61,3,FALSE)</f>
        <v>18.486592196841599</v>
      </c>
      <c r="L86" s="63">
        <f>VLOOKUP($H86,[2]Storage!$AS$37:$AX$61,4,FALSE)</f>
        <v>49.293623655227499</v>
      </c>
      <c r="M86" s="264">
        <f>VLOOKUP($H86,[2]Storage!$AS$37:$AX$61,5,FALSE)</f>
        <v>44.115408144506794</v>
      </c>
      <c r="N86" s="464"/>
      <c r="O86" s="465"/>
      <c r="AA86" s="466"/>
      <c r="AB86" s="467" t="s">
        <v>226</v>
      </c>
      <c r="AC86" s="468"/>
      <c r="AE86" s="469">
        <v>34565</v>
      </c>
      <c r="AF86" s="468"/>
      <c r="AG86" s="470"/>
      <c r="AI86" s="365"/>
      <c r="AJ86" s="365"/>
      <c r="AK86" s="365"/>
      <c r="AL86" s="365"/>
      <c r="AM86" s="365"/>
      <c r="AN86" s="365"/>
      <c r="AO86" s="365"/>
      <c r="AP86" s="447"/>
    </row>
    <row r="87" spans="1:43" ht="22.8" x14ac:dyDescent="0.4">
      <c r="A87" s="7"/>
      <c r="H87" s="449">
        <v>36739</v>
      </c>
      <c r="I87" s="450">
        <f>VLOOKUP($H87,[2]Storage!$AS$37:$AX$61,6,FALSE)</f>
        <v>201.0845165284683</v>
      </c>
      <c r="J87" s="112">
        <f>VLOOKUP($H87,[2]Storage!$AS$37:$AX$61,2,FALSE)</f>
        <v>71.644909354117161</v>
      </c>
      <c r="K87" s="63">
        <f>VLOOKUP($H87,[2]Storage!$AS$37:$AX$61,3,FALSE)</f>
        <v>29.432371191043195</v>
      </c>
      <c r="L87" s="63">
        <f>VLOOKUP($H87,[2]Storage!$AS$37:$AX$61,4,FALSE)</f>
        <v>53.49107157671159</v>
      </c>
      <c r="M87" s="264">
        <f>VLOOKUP($H87,[2]Storage!$AS$37:$AX$61,5,FALSE)</f>
        <v>46.516164406596346</v>
      </c>
      <c r="N87" s="454"/>
      <c r="AA87" s="471"/>
      <c r="AB87" s="7"/>
      <c r="AC87" s="42" t="s">
        <v>227</v>
      </c>
      <c r="AD87" s="291" t="s">
        <v>228</v>
      </c>
      <c r="AE87" s="472">
        <v>2001</v>
      </c>
      <c r="AF87" s="472">
        <v>2000</v>
      </c>
      <c r="AG87" s="473" t="s">
        <v>229</v>
      </c>
      <c r="AP87" s="447"/>
    </row>
    <row r="88" spans="1:43" ht="22.8" x14ac:dyDescent="0.4">
      <c r="A88" s="7"/>
      <c r="H88" s="449">
        <v>36770</v>
      </c>
      <c r="I88" s="450">
        <f>VLOOKUP($H88,[2]Storage!$AS$37:$AX$61,6,FALSE)</f>
        <v>201.81522347308152</v>
      </c>
      <c r="J88" s="112">
        <f>VLOOKUP($H88,[2]Storage!$AS$37:$AX$61,2,FALSE)</f>
        <v>68.785606580589189</v>
      </c>
      <c r="K88" s="63">
        <f>VLOOKUP($H88,[2]Storage!$AS$37:$AX$61,3,FALSE)</f>
        <v>30.4908577385388</v>
      </c>
      <c r="L88" s="63">
        <f>VLOOKUP($H88,[2]Storage!$AS$37:$AX$61,4,FALSE)</f>
        <v>56.586675079515572</v>
      </c>
      <c r="M88" s="264">
        <f>VLOOKUP($H88,[2]Storage!$AS$37:$AX$61,5,FALSE)</f>
        <v>45.952084074437941</v>
      </c>
      <c r="N88" s="104"/>
      <c r="AA88" s="471"/>
      <c r="AB88" s="270" t="s">
        <v>230</v>
      </c>
      <c r="AC88" s="474">
        <v>961</v>
      </c>
      <c r="AD88" s="475">
        <f>AE88/AC88</f>
        <v>0.70655567117585849</v>
      </c>
      <c r="AE88" s="476">
        <f>VLOOKUP($AE$86,[4]Data!$A$7:$I$58,9)</f>
        <v>679</v>
      </c>
      <c r="AF88" s="476">
        <f>VLOOKUP($AE$86,[4]Data!$A$7:$I$58,8)</f>
        <v>517</v>
      </c>
      <c r="AG88" s="477">
        <f>AE88-AF88</f>
        <v>162</v>
      </c>
      <c r="AP88" s="447"/>
    </row>
    <row r="89" spans="1:43" ht="22.8" x14ac:dyDescent="0.4">
      <c r="A89" s="7"/>
      <c r="H89" s="478">
        <v>36800</v>
      </c>
      <c r="I89" s="479">
        <f>VLOOKUP($H89,[2]Storage!$AS$37:$AX$61,6,FALSE)</f>
        <v>189.55599015864894</v>
      </c>
      <c r="J89" s="480">
        <f>VLOOKUP($H89,[2]Storage!$AS$37:$AX$61,2,FALSE)</f>
        <v>68.78060906537641</v>
      </c>
      <c r="K89" s="140">
        <f>VLOOKUP($H89,[2]Storage!$AS$37:$AX$61,3,FALSE)</f>
        <v>22.9037455463192</v>
      </c>
      <c r="L89" s="140">
        <f>VLOOKUP($H89,[2]Storage!$AS$37:$AX$61,4,FALSE)</f>
        <v>54.570321565800185</v>
      </c>
      <c r="M89" s="79">
        <f>VLOOKUP($H89,[2]Storage!$AS$37:$AX$61,5,FALSE)</f>
        <v>43.301313981153136</v>
      </c>
      <c r="N89" s="454"/>
      <c r="AA89" s="471"/>
      <c r="AB89" s="270" t="s">
        <v>231</v>
      </c>
      <c r="AC89" s="474">
        <v>1823</v>
      </c>
      <c r="AD89" s="475">
        <f>AE89/AC89</f>
        <v>0.73395501919912232</v>
      </c>
      <c r="AE89" s="481">
        <f>VLOOKUP(AE86,[4]Data!$N$7:$V$58,9)</f>
        <v>1338</v>
      </c>
      <c r="AF89" s="481">
        <f>VLOOKUP(AE86,[4]Data!$N$7:$V$58,8)</f>
        <v>1209</v>
      </c>
      <c r="AG89" s="477">
        <f>AE89-AF89</f>
        <v>129</v>
      </c>
      <c r="AP89" s="447"/>
    </row>
    <row r="90" spans="1:43" ht="22.8" x14ac:dyDescent="0.4">
      <c r="A90" s="7"/>
      <c r="H90" s="449">
        <v>36831</v>
      </c>
      <c r="I90" s="450">
        <f>VLOOKUP($H90,[2]Storage!$AS$37:$AX$61,6,FALSE)</f>
        <v>164.99899015864895</v>
      </c>
      <c r="J90" s="112">
        <f>VLOOKUP($H90,[2]Storage!$AS$37:$AX$61,2,FALSE)</f>
        <v>65.431017395254045</v>
      </c>
      <c r="K90" s="63">
        <f>VLOOKUP($H90,[2]Storage!$AS$37:$AX$61,3,FALSE)</f>
        <v>15.442210474655191</v>
      </c>
      <c r="L90" s="63">
        <f>VLOOKUP($H90,[2]Storage!$AS$37:$AX$61,4,FALSE)</f>
        <v>44.603623971828569</v>
      </c>
      <c r="M90" s="264">
        <f>VLOOKUP($H90,[2]Storage!$AS$37:$AX$61,5,FALSE)</f>
        <v>39.522138316911139</v>
      </c>
      <c r="N90" s="482"/>
      <c r="AA90" s="471"/>
      <c r="AB90" s="270" t="s">
        <v>232</v>
      </c>
      <c r="AC90" s="474">
        <f>325/0.64</f>
        <v>507.8125</v>
      </c>
      <c r="AD90" s="475">
        <f>AE90/AC90</f>
        <v>0.79163076923076925</v>
      </c>
      <c r="AE90" s="481">
        <f>VLOOKUP(AE86,[4]Data!$AB$7:$AJ$58,9)</f>
        <v>402</v>
      </c>
      <c r="AF90" s="481">
        <f>VLOOKUP(AE86,[4]Data!$AB$7:$AJ$58,8)</f>
        <v>366</v>
      </c>
      <c r="AG90" s="477">
        <f>AE90-AF90</f>
        <v>36</v>
      </c>
      <c r="AP90" s="447"/>
    </row>
    <row r="91" spans="1:43" ht="23.4" thickBot="1" x14ac:dyDescent="0.45">
      <c r="A91" s="7"/>
      <c r="H91" s="449">
        <v>36861</v>
      </c>
      <c r="I91" s="450">
        <f>VLOOKUP($H91,[2]Storage!$AS$37:$AX$61,6,FALSE)</f>
        <v>113.60299015864894</v>
      </c>
      <c r="J91" s="112">
        <f>VLOOKUP($H91,[2]Storage!$AS$37:$AX$61,2,FALSE)</f>
        <v>43.10622604740486</v>
      </c>
      <c r="K91" s="63">
        <f>VLOOKUP($H91,[2]Storage!$AS$37:$AX$61,3,FALSE)</f>
        <v>8.4776012711299877</v>
      </c>
      <c r="L91" s="63">
        <f>VLOOKUP($H91,[2]Storage!$AS$37:$AX$61,4,FALSE)</f>
        <v>28.69253073717816</v>
      </c>
      <c r="M91" s="264">
        <f>VLOOKUP($H91,[2]Storage!$AS$37:$AX$61,5,FALSE)</f>
        <v>33.326632102935932</v>
      </c>
      <c r="N91" s="104"/>
      <c r="O91" s="447"/>
      <c r="AA91" s="483"/>
      <c r="AB91" s="484" t="s">
        <v>233</v>
      </c>
      <c r="AC91" s="485">
        <f>1932/0.59</f>
        <v>3274.5762711864409</v>
      </c>
      <c r="AD91" s="486">
        <f>AE91/AC91</f>
        <v>0.73872153209109725</v>
      </c>
      <c r="AE91" s="487">
        <f>VLOOKUP(AE86,[4]Data!$AO$7:$AW$58,9)</f>
        <v>2419</v>
      </c>
      <c r="AF91" s="487">
        <f>VLOOKUP(AE86,[4]Data!$AO$7:$AW$58,8)</f>
        <v>2092</v>
      </c>
      <c r="AG91" s="488">
        <f>AE91-AF91</f>
        <v>327</v>
      </c>
      <c r="AP91" s="447"/>
    </row>
    <row r="92" spans="1:43" ht="25.5" customHeight="1" x14ac:dyDescent="0.4">
      <c r="A92" s="7"/>
      <c r="G92" s="489"/>
      <c r="H92" s="449">
        <v>36892</v>
      </c>
      <c r="I92" s="450">
        <f>VLOOKUP($H92,[2]Storage!$AS$37:$AX$61,6,FALSE)</f>
        <v>76.623832707888937</v>
      </c>
      <c r="J92" s="112">
        <f>VLOOKUP($H92,[2]Storage!$AS$37:$AX$61,2,FALSE)</f>
        <v>26.816935241802835</v>
      </c>
      <c r="K92" s="63">
        <f>VLOOKUP($H92,[2]Storage!$AS$37:$AX$61,3,FALSE)</f>
        <v>2.7836954953775881</v>
      </c>
      <c r="L92" s="63">
        <f>VLOOKUP($H92,[2]Storage!$AS$37:$AX$61,4,FALSE)</f>
        <v>15.437614723747767</v>
      </c>
      <c r="M92" s="264">
        <f>VLOOKUP($H92,[2]Storage!$AS$37:$AX$61,5,FALSE)</f>
        <v>31.585587246960745</v>
      </c>
      <c r="N92" s="104"/>
      <c r="O92" s="447"/>
      <c r="AH92" s="490"/>
      <c r="AP92" s="447"/>
    </row>
    <row r="93" spans="1:43" ht="22.8" x14ac:dyDescent="0.4">
      <c r="A93" s="7"/>
      <c r="H93" s="449">
        <v>36923</v>
      </c>
      <c r="I93" s="450">
        <f>VLOOKUP($H93,[2]Storage!$AS$37:$AX$61,6,FALSE)</f>
        <v>43.772832707888924</v>
      </c>
      <c r="J93" s="112">
        <f>VLOOKUP($H93,[2]Storage!$AS$37:$AX$61,2,FALSE)</f>
        <v>12.616616443266031</v>
      </c>
      <c r="K93" s="63">
        <f>VLOOKUP($H93,[2]Storage!$AS$37:$AX$61,3,FALSE)</f>
        <v>-0.71580667926041253</v>
      </c>
      <c r="L93" s="63">
        <f>VLOOKUP($H93,[2]Storage!$AS$37:$AX$61,4,FALSE)</f>
        <v>6.2060528058013675</v>
      </c>
      <c r="M93" s="264">
        <f>VLOOKUP($H93,[2]Storage!$AS$37:$AX$61,5,FALSE)</f>
        <v>25.665970138081935</v>
      </c>
      <c r="N93" s="104"/>
      <c r="AH93" s="490"/>
      <c r="AP93" s="447"/>
    </row>
    <row r="94" spans="1:43" ht="22.8" x14ac:dyDescent="0.4">
      <c r="A94" s="7"/>
      <c r="H94" s="449">
        <v>36951</v>
      </c>
      <c r="I94" s="450">
        <f>VLOOKUP($H94,[2]Storage!$AS$37:$AX$61,6,FALSE)</f>
        <v>31.332832707888915</v>
      </c>
      <c r="J94" s="112">
        <f>VLOOKUP($H94,[2]Storage!$AS$37:$AX$61,2,FALSE)</f>
        <v>10.311473508274423</v>
      </c>
      <c r="K94" s="63">
        <f>VLOOKUP($H94,[2]Storage!$AS$37:$AX$61,3,FALSE)</f>
        <v>-4.1571996021060125</v>
      </c>
      <c r="L94" s="63">
        <f>VLOOKUP($H94,[2]Storage!$AS$37:$AX$61,4,FALSE)</f>
        <v>3.1695346180913715</v>
      </c>
      <c r="M94" s="264">
        <f>VLOOKUP($H94,[2]Storage!$AS$37:$AX$61,5,FALSE)</f>
        <v>22.009024183629133</v>
      </c>
      <c r="N94" s="104"/>
      <c r="AH94" s="490"/>
      <c r="AP94" s="447"/>
    </row>
    <row r="95" spans="1:43" ht="22.8" x14ac:dyDescent="0.4">
      <c r="A95" s="7"/>
      <c r="H95" s="478">
        <v>36982</v>
      </c>
      <c r="I95" s="479">
        <f>VLOOKUP($H95,[2]Storage!$AS$37:$AX$61,6,FALSE)</f>
        <v>53.498832707888923</v>
      </c>
      <c r="J95" s="480">
        <f>VLOOKUP($H95,[2]Storage!$AS$37:$AX$61,2,FALSE)</f>
        <v>29.140968204945622</v>
      </c>
      <c r="K95" s="140">
        <f>VLOOKUP($H95,[2]Storage!$AS$37:$AX$61,3,FALSE)</f>
        <v>-4.8570859427368109</v>
      </c>
      <c r="L95" s="140">
        <f>VLOOKUP($H95,[2]Storage!$AS$37:$AX$61,4,FALSE)</f>
        <v>8.9478371646965709</v>
      </c>
      <c r="M95" s="79">
        <f>VLOOKUP($H95,[2]Storage!$AS$37:$AX$61,5,FALSE)</f>
        <v>20.267113280983537</v>
      </c>
      <c r="N95" s="491"/>
      <c r="AH95" s="490"/>
      <c r="AP95" s="492"/>
    </row>
    <row r="96" spans="1:43" x14ac:dyDescent="0.3">
      <c r="A96" s="7"/>
      <c r="H96" s="40" t="s">
        <v>234</v>
      </c>
      <c r="N96" s="493"/>
      <c r="AH96" s="492"/>
      <c r="AP96" s="492"/>
    </row>
    <row r="97" spans="1:43" ht="22.8" x14ac:dyDescent="0.4">
      <c r="A97" s="7"/>
      <c r="I97" s="494" t="s">
        <v>235</v>
      </c>
      <c r="M97" s="495"/>
      <c r="N97" s="493"/>
      <c r="AH97" s="492"/>
      <c r="AI97" s="496"/>
      <c r="AJ97" s="497"/>
      <c r="AK97" s="438"/>
      <c r="AL97" s="498"/>
      <c r="AM97" s="463"/>
      <c r="AN97" s="463"/>
      <c r="AO97" s="463"/>
      <c r="AP97" s="492"/>
    </row>
    <row r="98" spans="1:43" ht="45.6" x14ac:dyDescent="0.4">
      <c r="A98" s="7"/>
      <c r="H98" s="499" t="s">
        <v>113</v>
      </c>
      <c r="I98" s="500" t="s">
        <v>236</v>
      </c>
      <c r="J98" s="501" t="s">
        <v>220</v>
      </c>
      <c r="K98" s="502" t="s">
        <v>237</v>
      </c>
      <c r="L98" s="502" t="s">
        <v>259</v>
      </c>
      <c r="M98" s="500" t="s">
        <v>140</v>
      </c>
      <c r="N98" s="493"/>
      <c r="AH98" s="104"/>
      <c r="AI98" s="503"/>
      <c r="AJ98" s="7"/>
      <c r="AL98" s="504"/>
      <c r="AM98" s="447"/>
      <c r="AN98" s="447"/>
      <c r="AO98" s="447"/>
      <c r="AP98" s="492"/>
    </row>
    <row r="99" spans="1:43" ht="22.8" x14ac:dyDescent="0.4">
      <c r="A99" s="7"/>
      <c r="H99" s="449">
        <v>36617</v>
      </c>
      <c r="I99" s="450">
        <f>VLOOKUP($H99,[2]Storage!$AZ$37:$BE$61,6,FALSE)</f>
        <v>498.13914881688447</v>
      </c>
      <c r="J99" s="112">
        <f>VLOOKUP($H99,[2]Storage!$AZ$37:$BE$61,2,FALSE)</f>
        <v>132.56784613613337</v>
      </c>
      <c r="K99" s="63">
        <f>VLOOKUP($H99,[2]Storage!$AZ$37:$BE$61,3,FALSE)</f>
        <v>25.544119120440005</v>
      </c>
      <c r="L99" s="63">
        <f>VLOOKUP($H99,[2]Storage!$AZ$37:$BE$61,4,FALSE)</f>
        <v>236.01095582412441</v>
      </c>
      <c r="M99" s="264">
        <f>VLOOKUP($H99,[2]Storage!$AZ$37:$BE$61,5,FALSE)</f>
        <v>104.01622773618668</v>
      </c>
      <c r="N99" s="493"/>
      <c r="AH99" s="104"/>
      <c r="AI99" s="503"/>
      <c r="AJ99" s="7"/>
      <c r="AL99" s="504"/>
      <c r="AM99" s="447"/>
      <c r="AN99" s="447"/>
      <c r="AO99" s="447"/>
      <c r="AP99" s="492"/>
    </row>
    <row r="100" spans="1:43" ht="23.25" customHeight="1" x14ac:dyDescent="0.4">
      <c r="A100" s="7"/>
      <c r="H100" s="449">
        <v>36647</v>
      </c>
      <c r="I100" s="450">
        <f>VLOOKUP($H100,[2]Storage!$AZ$37:$BE$61,6,FALSE)</f>
        <v>596.4663581720589</v>
      </c>
      <c r="J100" s="112">
        <f>VLOOKUP($H100,[2]Storage!$AZ$37:$BE$61,2,FALSE)</f>
        <v>310.98620744406458</v>
      </c>
      <c r="K100" s="63">
        <f>VLOOKUP($H100,[2]Storage!$AZ$37:$BE$61,3,FALSE)</f>
        <v>-85.14828958544517</v>
      </c>
      <c r="L100" s="63">
        <f>VLOOKUP($H100,[2]Storage!$AZ$37:$BE$61,4,FALSE)</f>
        <v>272.89947019974915</v>
      </c>
      <c r="M100" s="264">
        <f>VLOOKUP($H100,[2]Storage!$AZ$37:$BE$61,5,FALSE)</f>
        <v>97.728970113690352</v>
      </c>
      <c r="N100" s="493"/>
      <c r="AH100" s="492"/>
      <c r="AI100" s="503"/>
      <c r="AJ100" s="104"/>
      <c r="AL100" s="504"/>
      <c r="AM100" s="447"/>
      <c r="AN100" s="447"/>
      <c r="AO100" s="447"/>
      <c r="AP100" s="492"/>
    </row>
    <row r="101" spans="1:43" ht="23.25" customHeight="1" x14ac:dyDescent="0.4">
      <c r="A101" s="7"/>
      <c r="H101" s="449">
        <v>36678</v>
      </c>
      <c r="I101" s="450">
        <f>VLOOKUP($H101,[2]Storage!$AZ$37:$BE$61,6,FALSE)</f>
        <v>394.43782129852804</v>
      </c>
      <c r="J101" s="112">
        <f>VLOOKUP($H101,[2]Storage!$AZ$37:$BE$61,2,FALSE)</f>
        <v>318.73806555069336</v>
      </c>
      <c r="K101" s="63">
        <f>VLOOKUP($H101,[2]Storage!$AZ$37:$BE$61,3,FALSE)</f>
        <v>-61.339883464480025</v>
      </c>
      <c r="L101" s="63">
        <f>VLOOKUP($H101,[2]Storage!$AZ$37:$BE$61,4,FALSE)</f>
        <v>118.68347242098132</v>
      </c>
      <c r="M101" s="264">
        <f>VLOOKUP($H101,[2]Storage!$AZ$37:$BE$61,5,FALSE)</f>
        <v>18.35616679133333</v>
      </c>
      <c r="N101" s="493"/>
      <c r="AH101" s="104"/>
      <c r="AI101" s="503"/>
      <c r="AJ101" s="390"/>
      <c r="AL101" s="504"/>
      <c r="AM101" s="447"/>
      <c r="AN101" s="447"/>
      <c r="AO101" s="447"/>
      <c r="AP101" s="492"/>
    </row>
    <row r="102" spans="1:43" ht="23.25" customHeight="1" x14ac:dyDescent="0.4">
      <c r="A102" s="7"/>
      <c r="H102" s="449">
        <v>36708</v>
      </c>
      <c r="I102" s="450">
        <f>VLOOKUP($H102,[2]Storage!$AZ$37:$BE$61,6,FALSE)</f>
        <v>465.03678105379356</v>
      </c>
      <c r="J102" s="112">
        <f>VLOOKUP($H102,[2]Storage!$AZ$37:$BE$61,2,FALSE)</f>
        <v>331.78163216089035</v>
      </c>
      <c r="K102" s="63">
        <f>VLOOKUP($H102,[2]Storage!$AZ$37:$BE$61,3,FALSE)</f>
        <v>12.998361418464523</v>
      </c>
      <c r="L102" s="63">
        <f>VLOOKUP($H102,[2]Storage!$AZ$37:$BE$61,4,FALSE)</f>
        <v>80.851415057096773</v>
      </c>
      <c r="M102" s="264">
        <f>VLOOKUP($H102,[2]Storage!$AZ$37:$BE$61,5,FALSE)</f>
        <v>39.405372417341944</v>
      </c>
      <c r="AH102" s="492"/>
      <c r="AI102" s="503"/>
      <c r="AJ102" s="7"/>
      <c r="AL102" s="504"/>
      <c r="AM102" s="447"/>
      <c r="AN102" s="447"/>
      <c r="AO102" s="447"/>
      <c r="AP102" s="492"/>
    </row>
    <row r="103" spans="1:43" ht="23.25" customHeight="1" thickBot="1" x14ac:dyDescent="0.45">
      <c r="A103" s="7"/>
      <c r="H103" s="449">
        <v>36739</v>
      </c>
      <c r="I103" s="450">
        <f>VLOOKUP($H103,[2]Storage!$AZ$37:$BE$61,6,FALSE)</f>
        <v>419.35483870967738</v>
      </c>
      <c r="J103" s="112">
        <f>VLOOKUP($H103,[2]Storage!$AZ$37:$BE$61,2,FALSE)</f>
        <v>-65.139785041070979</v>
      </c>
      <c r="K103" s="63">
        <f>VLOOKUP($H103,[2]Storage!$AZ$37:$BE$61,3,FALSE)</f>
        <v>353.08964497424518</v>
      </c>
      <c r="L103" s="63">
        <f>VLOOKUP($H103,[2]Storage!$AZ$37:$BE$61,4,FALSE)</f>
        <v>53.961228386517398</v>
      </c>
      <c r="M103" s="264">
        <f>VLOOKUP($H103,[2]Storage!$AZ$37:$BE$61,5,FALSE)</f>
        <v>77.443750389985794</v>
      </c>
      <c r="AH103" s="505"/>
      <c r="AI103" s="503"/>
      <c r="AJ103" s="104"/>
      <c r="AL103" s="504"/>
      <c r="AM103" s="447"/>
      <c r="AN103" s="447"/>
      <c r="AO103" s="447"/>
      <c r="AP103" s="492"/>
    </row>
    <row r="104" spans="1:43" ht="21" customHeight="1" x14ac:dyDescent="0.4">
      <c r="A104" s="7"/>
      <c r="H104" s="449">
        <v>36770</v>
      </c>
      <c r="I104" s="450">
        <f>VLOOKUP($H104,[2]Storage!$AZ$37:$BE$61,6,FALSE)</f>
        <v>-78.266666666666666</v>
      </c>
      <c r="J104" s="112">
        <f>VLOOKUP($H104,[2]Storage!$AZ$37:$BE$61,2,FALSE)</f>
        <v>-95.310092450933311</v>
      </c>
      <c r="K104" s="63">
        <f>VLOOKUP($H104,[2]Storage!$AZ$37:$BE$61,3,FALSE)</f>
        <v>35.282884916519983</v>
      </c>
      <c r="L104" s="63">
        <f>VLOOKUP($H104,[2]Storage!$AZ$37:$BE$61,4,FALSE)</f>
        <v>0.56321860636000665</v>
      </c>
      <c r="M104" s="264">
        <f>VLOOKUP($H104,[2]Storage!$AZ$37:$BE$61,5,FALSE)</f>
        <v>-18.802677738613337</v>
      </c>
      <c r="AC104" s="506" t="s">
        <v>238</v>
      </c>
      <c r="AD104" s="507"/>
      <c r="AE104" s="507"/>
      <c r="AF104" s="508"/>
      <c r="AG104" s="509"/>
      <c r="AH104" s="104"/>
      <c r="AI104" s="503"/>
      <c r="AJ104" s="104"/>
      <c r="AL104" s="504"/>
      <c r="AM104" s="447"/>
      <c r="AN104" s="447"/>
      <c r="AO104" s="447"/>
      <c r="AP104" s="492"/>
    </row>
    <row r="105" spans="1:43" ht="22.5" customHeight="1" x14ac:dyDescent="0.4">
      <c r="A105" s="7"/>
      <c r="H105" s="478">
        <v>36800</v>
      </c>
      <c r="I105" s="479">
        <f>VLOOKUP($H105,[2]Storage!$AZ$37:$BE$61,6,FALSE)</f>
        <v>-419.13951367918708</v>
      </c>
      <c r="J105" s="480">
        <f>VLOOKUP($H105,[2]Storage!$AZ$37:$BE$61,2,FALSE)</f>
        <v>-0.16121016815483652</v>
      </c>
      <c r="K105" s="140">
        <f>VLOOKUP($H105,[2]Storage!$AZ$37:$BE$61,3,FALSE)</f>
        <v>-244.74555458772903</v>
      </c>
      <c r="L105" s="140">
        <f>VLOOKUP($H105,[2]Storage!$AZ$37:$BE$61,4,FALSE)</f>
        <v>-88.724036236696762</v>
      </c>
      <c r="M105" s="79">
        <f>VLOOKUP($H105,[2]Storage!$AZ$37:$BE$61,5,FALSE)</f>
        <v>-85.508712686606458</v>
      </c>
      <c r="AC105" s="510"/>
      <c r="AD105" s="511" t="s">
        <v>206</v>
      </c>
      <c r="AE105" s="511" t="s">
        <v>202</v>
      </c>
      <c r="AF105" s="511" t="s">
        <v>208</v>
      </c>
      <c r="AG105" s="512" t="s">
        <v>229</v>
      </c>
      <c r="AH105" s="490"/>
      <c r="AI105" s="503"/>
      <c r="AJ105" s="104"/>
      <c r="AL105" s="504"/>
      <c r="AM105" s="447"/>
      <c r="AN105" s="447"/>
      <c r="AO105" s="447"/>
      <c r="AP105" s="447"/>
    </row>
    <row r="106" spans="1:43" ht="21" customHeight="1" thickBot="1" x14ac:dyDescent="0.45">
      <c r="A106" s="7"/>
      <c r="H106" s="449">
        <v>36831</v>
      </c>
      <c r="I106" s="450">
        <f>VLOOKUP($H106,[2]Storage!$AZ$37:$BE$61,6,FALSE)</f>
        <v>-818.56666666666661</v>
      </c>
      <c r="J106" s="112">
        <f>VLOOKUP($H106,[2]Storage!$AZ$37:$BE$61,2,FALSE)</f>
        <v>-111.65305567074668</v>
      </c>
      <c r="K106" s="63">
        <f>VLOOKUP($H106,[2]Storage!$AZ$37:$BE$61,3,FALSE)</f>
        <v>-248.71783572213334</v>
      </c>
      <c r="L106" s="63">
        <f>VLOOKUP($H106,[2]Storage!$AZ$37:$BE$61,4,FALSE)</f>
        <v>-332.22325313238656</v>
      </c>
      <c r="M106" s="264">
        <f>VLOOKUP($H106,[2]Storage!$AZ$37:$BE$61,5,FALSE)</f>
        <v>-125.97252214140005</v>
      </c>
      <c r="AC106" s="513">
        <v>37120</v>
      </c>
      <c r="AD106" s="514">
        <v>304.27600000000001</v>
      </c>
      <c r="AE106" s="514">
        <f>VLOOKUP(AC106,'[3]Data Input'!$A$330:$G$395,7)/1000</f>
        <v>172.95099999999999</v>
      </c>
      <c r="AF106" s="486">
        <f>AE106/AD106</f>
        <v>0.56840171423313035</v>
      </c>
      <c r="AG106" s="515">
        <f>VLOOKUP(AC106,'[3]Year-On-Year'!$A$5:$X$57,23)</f>
        <v>-33.018000000000001</v>
      </c>
      <c r="AH106" s="490"/>
      <c r="AI106" s="503"/>
      <c r="AJ106" s="104"/>
      <c r="AL106" s="504"/>
      <c r="AM106" s="447"/>
      <c r="AN106" s="447"/>
      <c r="AO106" s="447"/>
      <c r="AP106" s="7"/>
      <c r="AQ106" s="7"/>
    </row>
    <row r="107" spans="1:43" ht="22.5" customHeight="1" x14ac:dyDescent="0.4">
      <c r="A107" s="7"/>
      <c r="H107" s="449">
        <v>36861</v>
      </c>
      <c r="I107" s="450">
        <f>VLOOKUP($H107,[2]Storage!$AZ$37:$BE$61,6,FALSE)</f>
        <v>-1657.9354838709678</v>
      </c>
      <c r="J107" s="112">
        <f>VLOOKUP($H107,[2]Storage!$AZ$37:$BE$61,2,FALSE)</f>
        <v>-720.15455960803877</v>
      </c>
      <c r="K107" s="63">
        <f>VLOOKUP($H107,[2]Storage!$AZ$37:$BE$61,3,FALSE)</f>
        <v>-224.66481301694202</v>
      </c>
      <c r="L107" s="63">
        <f>VLOOKUP($H107,[2]Storage!$AZ$37:$BE$61,4,FALSE)</f>
        <v>-513.26107208549672</v>
      </c>
      <c r="M107" s="264">
        <f>VLOOKUP($H107,[2]Storage!$AZ$37:$BE$61,5,FALSE)</f>
        <v>-199.85503916049029</v>
      </c>
      <c r="AC107" s="516" t="s">
        <v>239</v>
      </c>
      <c r="AE107" s="517"/>
      <c r="AG107" s="384"/>
      <c r="AI107" s="503"/>
      <c r="AJ107" s="104"/>
      <c r="AL107" s="447"/>
      <c r="AM107" s="447"/>
      <c r="AN107" s="492"/>
      <c r="AO107" s="492"/>
      <c r="AP107" s="7"/>
      <c r="AQ107" s="7"/>
    </row>
    <row r="108" spans="1:43" ht="22.5" customHeight="1" thickBot="1" x14ac:dyDescent="0.45">
      <c r="A108" s="7"/>
      <c r="H108" s="449">
        <v>36892</v>
      </c>
      <c r="I108" s="450">
        <f>VLOOKUP($H108,[2]Storage!$AZ$37:$BE$61,6,FALSE)</f>
        <v>-1192.8760467987097</v>
      </c>
      <c r="J108" s="112">
        <f>VLOOKUP($H108,[2]Storage!$AZ$37:$BE$61,2,FALSE)</f>
        <v>-525.46099372909691</v>
      </c>
      <c r="K108" s="63">
        <f>VLOOKUP($H108,[2]Storage!$AZ$37:$BE$61,3,FALSE)</f>
        <v>-183.67437986298063</v>
      </c>
      <c r="L108" s="63">
        <f>VLOOKUP($H108,[2]Storage!$AZ$37:$BE$61,4,FALSE)</f>
        <v>-427.5779359171097</v>
      </c>
      <c r="M108" s="264">
        <f>VLOOKUP($H108,[2]Storage!$AZ$37:$BE$61,5,FALSE)</f>
        <v>-56.162737289522589</v>
      </c>
      <c r="AG108" s="7"/>
      <c r="AI108" s="503"/>
      <c r="AJ108" s="104"/>
      <c r="AL108" s="447"/>
      <c r="AM108" s="492"/>
      <c r="AN108" s="492"/>
      <c r="AO108" s="492"/>
      <c r="AP108" s="7"/>
      <c r="AQ108" s="7"/>
    </row>
    <row r="109" spans="1:43" ht="22.5" customHeight="1" x14ac:dyDescent="0.4">
      <c r="A109" s="7"/>
      <c r="H109" s="449">
        <v>36923</v>
      </c>
      <c r="I109" s="450">
        <f>VLOOKUP($H109,[2]Storage!$AZ$37:$BE$61,6,FALSE)</f>
        <v>-1173.2499999999998</v>
      </c>
      <c r="J109" s="112">
        <f>VLOOKUP($H109,[2]Storage!$AZ$37:$BE$61,2,FALSE)</f>
        <v>-507.15424280488566</v>
      </c>
      <c r="K109" s="63">
        <f>VLOOKUP($H109,[2]Storage!$AZ$37:$BE$61,3,FALSE)</f>
        <v>-124.98222052278571</v>
      </c>
      <c r="L109" s="63">
        <f>VLOOKUP($H109,[2]Storage!$AZ$37:$BE$61,4,FALSE)</f>
        <v>-329.69863992665705</v>
      </c>
      <c r="M109" s="264">
        <f>VLOOKUP($H109,[2]Storage!$AZ$37:$BE$61,5,FALSE)</f>
        <v>-211.41489674567146</v>
      </c>
      <c r="N109" s="518"/>
      <c r="O109" s="519"/>
      <c r="AC109" s="506" t="s">
        <v>240</v>
      </c>
      <c r="AD109" s="507"/>
      <c r="AE109" s="507"/>
      <c r="AF109" s="508"/>
      <c r="AG109" s="509"/>
      <c r="AI109" s="503"/>
      <c r="AJ109" s="104"/>
      <c r="AL109" s="447"/>
      <c r="AM109" s="492"/>
      <c r="AN109" s="492"/>
      <c r="AO109" s="492"/>
      <c r="AP109" s="7"/>
      <c r="AQ109" s="7"/>
    </row>
    <row r="110" spans="1:43" ht="20.25" customHeight="1" x14ac:dyDescent="0.4">
      <c r="A110" s="7"/>
      <c r="H110" s="449">
        <v>36951</v>
      </c>
      <c r="I110" s="450">
        <f>VLOOKUP($H110,[2]Storage!$AZ$37:$BE$61,6,FALSE)</f>
        <v>-401.29032258064524</v>
      </c>
      <c r="J110" s="112">
        <f>VLOOKUP($H110,[2]Storage!$AZ$37:$BE$61,2,FALSE)</f>
        <v>-74.359449515858088</v>
      </c>
      <c r="K110" s="63">
        <f>VLOOKUP($H110,[2]Storage!$AZ$37:$BE$61,3,FALSE)</f>
        <v>-111.01267493050325</v>
      </c>
      <c r="L110" s="63">
        <f>VLOOKUP($H110,[2]Storage!$AZ$37:$BE$61,4,FALSE)</f>
        <v>-97.952199603548365</v>
      </c>
      <c r="M110" s="264">
        <f>VLOOKUP($H110,[2]Storage!$AZ$37:$BE$61,5,FALSE)</f>
        <v>-117.9659985307355</v>
      </c>
      <c r="N110" s="104"/>
      <c r="O110" s="454"/>
      <c r="AC110" s="510"/>
      <c r="AD110" s="511" t="s">
        <v>206</v>
      </c>
      <c r="AE110" s="511" t="s">
        <v>202</v>
      </c>
      <c r="AF110" s="511" t="s">
        <v>208</v>
      </c>
      <c r="AG110" s="512" t="s">
        <v>229</v>
      </c>
      <c r="AI110" s="492"/>
      <c r="AJ110" s="492"/>
      <c r="AL110" s="447"/>
      <c r="AM110" s="492"/>
      <c r="AN110" s="492"/>
      <c r="AO110" s="492"/>
      <c r="AP110" s="7"/>
      <c r="AQ110" s="7"/>
    </row>
    <row r="111" spans="1:43" ht="21" customHeight="1" thickBot="1" x14ac:dyDescent="0.45">
      <c r="A111" s="7"/>
      <c r="H111" s="478">
        <v>36982</v>
      </c>
      <c r="I111" s="479">
        <f>VLOOKUP($H111,[2]Storage!$AZ$37:$BE$61,6,FALSE)</f>
        <v>538.86666666666667</v>
      </c>
      <c r="J111" s="480">
        <f>VLOOKUP($H111,[2]Storage!$AZ$37:$BE$61,2,FALSE)</f>
        <v>427.64982322237336</v>
      </c>
      <c r="K111" s="140">
        <f>VLOOKUP($H111,[2]Storage!$AZ$37:$BE$61,3,FALSE)</f>
        <v>-23.329544687693335</v>
      </c>
      <c r="L111" s="140">
        <f>VLOOKUP($H111,[2]Storage!$AZ$37:$BE$61,4,FALSE)</f>
        <v>192.61008488684001</v>
      </c>
      <c r="M111" s="79">
        <f>VLOOKUP($H111,[2]Storage!$AZ$37:$BE$61,5,FALSE)</f>
        <v>-58.063696754853346</v>
      </c>
      <c r="N111" s="104"/>
      <c r="O111" s="454"/>
      <c r="AC111" s="520">
        <f>AC106</f>
        <v>37120</v>
      </c>
      <c r="AD111" s="514">
        <v>265.60000000000002</v>
      </c>
      <c r="AE111" s="514">
        <f>VLOOKUP(AC111,'[3]Data Input'!$A$330:$G$395,6)/1000</f>
        <v>195.11799999999999</v>
      </c>
      <c r="AF111" s="486">
        <f>AE111/AD111</f>
        <v>0.73463102409638548</v>
      </c>
      <c r="AG111" s="515">
        <f>VLOOKUP(AC111,'[3]Year-On-Year'!$A$5:$X$57,22)</f>
        <v>38.879999999999995</v>
      </c>
      <c r="AH111" s="447"/>
      <c r="AI111" s="104"/>
      <c r="AJ111" s="7"/>
      <c r="AL111" s="447"/>
      <c r="AM111" s="492"/>
      <c r="AN111" s="492"/>
      <c r="AO111" s="492"/>
      <c r="AP111" s="7"/>
      <c r="AQ111" s="7"/>
    </row>
    <row r="112" spans="1:43" ht="21" customHeight="1" x14ac:dyDescent="0.4">
      <c r="A112" s="7"/>
      <c r="H112" s="40" t="s">
        <v>241</v>
      </c>
      <c r="N112" s="104"/>
      <c r="O112" s="454"/>
      <c r="AH112" s="447"/>
      <c r="AI112" s="104"/>
      <c r="AJ112" s="7"/>
      <c r="AL112" s="447"/>
      <c r="AM112" s="492"/>
      <c r="AN112" s="492"/>
      <c r="AO112" s="492"/>
      <c r="AP112" s="7"/>
      <c r="AQ112" s="7"/>
    </row>
    <row r="113" spans="1:57" ht="21" customHeight="1" x14ac:dyDescent="0.3">
      <c r="A113" s="7"/>
      <c r="AH113" s="447"/>
      <c r="AI113" s="492"/>
      <c r="AJ113" s="492"/>
      <c r="AL113" s="447"/>
      <c r="AM113" s="492"/>
      <c r="AN113" s="492"/>
      <c r="AO113" s="492"/>
      <c r="AP113" s="7"/>
      <c r="AQ113" s="7"/>
    </row>
    <row r="114" spans="1:57" ht="20.25" customHeight="1" x14ac:dyDescent="0.3">
      <c r="A114" s="7"/>
      <c r="AH114" s="447"/>
      <c r="AI114" s="104"/>
      <c r="AJ114" s="7"/>
      <c r="AL114" s="447"/>
      <c r="AM114" s="492"/>
      <c r="AN114" s="492"/>
      <c r="AO114" s="492"/>
      <c r="AP114" s="7"/>
      <c r="AQ114" s="7"/>
    </row>
    <row r="115" spans="1:57" ht="21" customHeight="1" x14ac:dyDescent="0.3">
      <c r="A115" s="7"/>
      <c r="AH115" s="104"/>
      <c r="AI115" s="492"/>
      <c r="AJ115" s="492"/>
      <c r="AL115" s="447"/>
      <c r="AM115" s="492"/>
      <c r="AN115" s="492"/>
      <c r="AO115" s="492"/>
      <c r="AP115" s="7"/>
      <c r="AQ115" s="7"/>
    </row>
    <row r="116" spans="1:57" ht="23.25" customHeight="1" x14ac:dyDescent="0.3">
      <c r="A116" s="7"/>
      <c r="AH116" s="104"/>
      <c r="AI116" s="505"/>
      <c r="AJ116" s="505"/>
      <c r="AL116" s="447"/>
      <c r="AM116" s="492"/>
      <c r="AN116" s="492"/>
      <c r="AO116" s="492"/>
      <c r="AP116" s="7"/>
      <c r="AQ116" s="7"/>
    </row>
    <row r="117" spans="1:57" ht="27" customHeight="1" x14ac:dyDescent="0.4">
      <c r="A117" s="7"/>
      <c r="B117" s="250"/>
      <c r="C117" s="142"/>
      <c r="D117" s="521"/>
      <c r="E117" s="522"/>
      <c r="F117" s="523"/>
      <c r="G117" s="524"/>
      <c r="H117" s="524"/>
      <c r="I117" s="524"/>
      <c r="J117" s="524"/>
      <c r="K117" s="524"/>
      <c r="L117" s="525"/>
      <c r="AH117" s="104"/>
      <c r="AI117" s="104"/>
      <c r="AJ117" s="7"/>
      <c r="AL117" s="447"/>
      <c r="AM117" s="492"/>
      <c r="AN117" s="447"/>
      <c r="AO117" s="447"/>
      <c r="AP117" s="7"/>
      <c r="AQ117" s="7"/>
    </row>
    <row r="118" spans="1:57" ht="22.8" x14ac:dyDescent="0.4">
      <c r="A118" s="7"/>
      <c r="B118" s="131"/>
      <c r="C118" s="131" t="s">
        <v>242</v>
      </c>
      <c r="D118" s="7"/>
      <c r="E118" s="7"/>
      <c r="F118" s="7"/>
      <c r="G118" s="7"/>
      <c r="H118" s="7"/>
      <c r="I118" s="7"/>
      <c r="J118" s="526"/>
      <c r="K118" s="527"/>
      <c r="L118" s="528"/>
      <c r="AH118" s="114"/>
      <c r="AI118" s="503"/>
      <c r="AJ118" s="7"/>
      <c r="AL118" s="504"/>
      <c r="AM118" s="390"/>
      <c r="AN118" s="447"/>
      <c r="AO118" s="447"/>
      <c r="AP118" s="7"/>
      <c r="AQ118" s="7"/>
    </row>
    <row r="119" spans="1:57" ht="12.75" customHeight="1" x14ac:dyDescent="0.4">
      <c r="A119" s="7"/>
      <c r="B119" s="131"/>
      <c r="C119" s="131" t="s">
        <v>243</v>
      </c>
      <c r="D119" s="7"/>
      <c r="E119" s="7"/>
      <c r="F119" s="7"/>
      <c r="G119" s="7"/>
      <c r="H119" s="7"/>
      <c r="I119" s="7"/>
      <c r="J119" s="7"/>
      <c r="K119" s="7"/>
      <c r="L119" s="137"/>
      <c r="AH119" s="529"/>
      <c r="AI119" s="503"/>
      <c r="AJ119" s="7"/>
      <c r="AL119" s="504"/>
      <c r="AM119" s="447"/>
      <c r="AN119" s="447"/>
      <c r="AO119" s="447"/>
      <c r="AP119" s="7"/>
      <c r="AQ119" s="7"/>
    </row>
    <row r="120" spans="1:57" ht="22.8" x14ac:dyDescent="0.4">
      <c r="A120" s="7"/>
      <c r="B120" s="7"/>
      <c r="C120" s="131" t="s">
        <v>244</v>
      </c>
      <c r="D120" s="7"/>
      <c r="E120" s="7"/>
      <c r="F120" s="7"/>
      <c r="G120" s="7"/>
      <c r="H120" s="7"/>
      <c r="I120" s="7"/>
      <c r="J120" s="7"/>
      <c r="K120" s="7"/>
      <c r="L120" s="137"/>
      <c r="AG120" s="7"/>
      <c r="AH120" s="8"/>
      <c r="AI120" s="503"/>
      <c r="AJ120" s="7"/>
      <c r="AL120" s="504"/>
      <c r="AM120" s="447"/>
      <c r="AN120" s="447"/>
      <c r="AO120" s="447"/>
      <c r="AP120" s="7"/>
      <c r="AQ120" s="7"/>
    </row>
    <row r="121" spans="1:57" ht="22.8" x14ac:dyDescent="0.4">
      <c r="A121" s="7"/>
      <c r="B121" s="7"/>
      <c r="C121" s="131" t="s">
        <v>245</v>
      </c>
      <c r="D121" s="7"/>
      <c r="E121" s="530"/>
      <c r="F121" s="531"/>
      <c r="G121" s="531"/>
      <c r="H121" s="532"/>
      <c r="I121" s="533"/>
      <c r="J121" s="526"/>
      <c r="K121" s="7"/>
      <c r="L121" s="137"/>
      <c r="AG121" s="7"/>
      <c r="AH121" s="534"/>
      <c r="AI121" s="447"/>
      <c r="AJ121" s="447"/>
      <c r="AK121" s="447"/>
      <c r="AL121" s="447"/>
      <c r="AM121" s="447"/>
      <c r="AN121" s="447"/>
      <c r="AP121" s="7"/>
      <c r="AQ121" s="7"/>
      <c r="BE121" s="7"/>
    </row>
    <row r="122" spans="1:57" s="7" customFormat="1" ht="22.8" x14ac:dyDescent="0.4">
      <c r="C122" s="131" t="s">
        <v>246</v>
      </c>
      <c r="D122" s="530"/>
      <c r="H122" s="532"/>
      <c r="I122" s="533"/>
      <c r="L122" s="137"/>
      <c r="M122" s="40"/>
      <c r="AH122" s="534"/>
      <c r="AI122" s="447"/>
      <c r="AJ122" s="447"/>
      <c r="AK122" s="447"/>
      <c r="AL122" s="447"/>
      <c r="AM122" s="447"/>
      <c r="AN122" s="447"/>
      <c r="AO122" s="40"/>
    </row>
    <row r="123" spans="1:57" s="7" customFormat="1" ht="22.8" x14ac:dyDescent="0.4">
      <c r="B123" s="131"/>
      <c r="C123" s="131" t="s">
        <v>247</v>
      </c>
      <c r="E123" s="535"/>
      <c r="F123" s="536"/>
      <c r="G123" s="531"/>
      <c r="L123" s="137"/>
      <c r="AH123" s="534"/>
      <c r="AI123" s="447"/>
      <c r="AJ123" s="447"/>
      <c r="AK123" s="447"/>
      <c r="AL123" s="447"/>
      <c r="AM123" s="447"/>
      <c r="AN123" s="447"/>
      <c r="AO123" s="40"/>
    </row>
    <row r="124" spans="1:57" s="7" customFormat="1" ht="22.8" x14ac:dyDescent="0.4">
      <c r="B124" s="131"/>
      <c r="C124" s="131" t="s">
        <v>248</v>
      </c>
      <c r="D124" s="535"/>
      <c r="L124" s="137"/>
      <c r="M124" s="104"/>
      <c r="AH124" s="534"/>
      <c r="AI124" s="447"/>
      <c r="AJ124" s="447"/>
      <c r="AK124" s="447"/>
      <c r="AL124" s="447"/>
      <c r="AM124" s="447"/>
      <c r="AN124" s="447"/>
      <c r="AO124" s="40"/>
    </row>
    <row r="125" spans="1:57" s="7" customFormat="1" ht="22.8" x14ac:dyDescent="0.4">
      <c r="B125" s="131"/>
      <c r="C125" s="131" t="s">
        <v>249</v>
      </c>
      <c r="L125" s="137"/>
      <c r="M125" s="104"/>
      <c r="AH125" s="534"/>
      <c r="AI125" s="447"/>
      <c r="AJ125" s="447"/>
      <c r="AK125" s="447"/>
      <c r="AL125" s="447"/>
      <c r="AM125" s="447"/>
      <c r="AN125" s="447"/>
      <c r="AO125" s="40"/>
    </row>
    <row r="126" spans="1:57" s="7" customFormat="1" ht="22.8" x14ac:dyDescent="0.4">
      <c r="B126" s="131"/>
      <c r="C126" s="131" t="s">
        <v>250</v>
      </c>
      <c r="L126" s="137"/>
      <c r="M126" s="104"/>
      <c r="AG126" s="447"/>
      <c r="AH126" s="519"/>
      <c r="AI126" s="447"/>
      <c r="AJ126" s="447"/>
      <c r="AK126" s="447"/>
      <c r="AL126" s="447"/>
      <c r="AM126" s="447"/>
      <c r="AN126" s="447"/>
      <c r="AO126" s="40"/>
    </row>
    <row r="127" spans="1:57" s="7" customFormat="1" ht="22.8" x14ac:dyDescent="0.4">
      <c r="B127" s="131"/>
      <c r="C127" s="131" t="s">
        <v>251</v>
      </c>
      <c r="L127" s="137"/>
      <c r="M127" s="40"/>
      <c r="AG127" s="447"/>
      <c r="AH127" s="534"/>
      <c r="AI127" s="104"/>
      <c r="AJ127" s="104"/>
      <c r="AK127" s="104"/>
      <c r="AL127" s="104"/>
      <c r="AM127" s="104"/>
      <c r="AN127" s="104"/>
    </row>
    <row r="128" spans="1:57" s="7" customFormat="1" ht="22.8" x14ac:dyDescent="0.4">
      <c r="B128" s="131"/>
      <c r="C128" s="131" t="s">
        <v>252</v>
      </c>
      <c r="E128" s="537"/>
      <c r="F128" s="536"/>
      <c r="L128" s="137"/>
      <c r="M128" s="40"/>
      <c r="AG128" s="447"/>
      <c r="AH128" s="538"/>
      <c r="AI128" s="104"/>
      <c r="AJ128" s="104"/>
      <c r="AK128" s="104"/>
      <c r="AL128" s="104"/>
      <c r="AM128" s="104"/>
      <c r="AN128" s="104"/>
    </row>
    <row r="129" spans="1:50" s="7" customFormat="1" ht="22.8" x14ac:dyDescent="0.4">
      <c r="B129" s="131"/>
      <c r="C129" s="131" t="s">
        <v>253</v>
      </c>
      <c r="D129" s="535"/>
      <c r="E129" s="537"/>
      <c r="F129" s="114"/>
      <c r="L129" s="137"/>
      <c r="M129" s="40"/>
      <c r="AG129" s="447"/>
      <c r="AH129" s="538"/>
      <c r="AI129" s="104"/>
      <c r="AJ129" s="104"/>
      <c r="AK129" s="104"/>
      <c r="AL129" s="104"/>
      <c r="AM129" s="104"/>
      <c r="AN129" s="104"/>
    </row>
    <row r="130" spans="1:50" s="7" customFormat="1" ht="22.8" x14ac:dyDescent="0.4">
      <c r="B130" s="536"/>
      <c r="C130" s="131" t="s">
        <v>254</v>
      </c>
      <c r="D130" s="535"/>
      <c r="L130" s="137"/>
      <c r="M130" s="40"/>
      <c r="P130" s="493"/>
      <c r="Q130" s="493"/>
      <c r="R130" s="493"/>
      <c r="S130" s="493"/>
      <c r="T130" s="493"/>
      <c r="AG130" s="447"/>
      <c r="AH130" s="534"/>
      <c r="AI130" s="114"/>
      <c r="AJ130" s="114"/>
      <c r="AK130" s="114"/>
      <c r="AL130" s="114"/>
      <c r="AM130" s="114"/>
      <c r="AN130" s="114"/>
      <c r="AO130" s="114"/>
    </row>
    <row r="131" spans="1:50" s="7" customFormat="1" ht="22.8" x14ac:dyDescent="0.4">
      <c r="B131" s="131" t="s">
        <v>255</v>
      </c>
      <c r="L131" s="137"/>
      <c r="M131" s="40"/>
      <c r="N131" s="539"/>
      <c r="O131" s="493"/>
      <c r="P131" s="539"/>
      <c r="Q131" s="493"/>
      <c r="R131" s="539"/>
      <c r="S131" s="493"/>
      <c r="T131" s="539"/>
      <c r="AG131" s="104"/>
      <c r="AH131" s="534"/>
      <c r="AI131" s="529"/>
      <c r="AJ131" s="529"/>
      <c r="AK131" s="529"/>
      <c r="AL131" s="529"/>
      <c r="AM131" s="529"/>
      <c r="AN131" s="529"/>
      <c r="AR131" s="102"/>
      <c r="AS131" s="540"/>
      <c r="AT131" s="541"/>
      <c r="AU131" s="541"/>
      <c r="AV131" s="541"/>
      <c r="AW131" s="541"/>
      <c r="AX131" s="22"/>
    </row>
    <row r="132" spans="1:50" s="7" customFormat="1" ht="22.8" x14ac:dyDescent="0.3">
      <c r="B132" s="542" t="s">
        <v>256</v>
      </c>
      <c r="C132" s="98"/>
      <c r="D132" s="98"/>
      <c r="E132" s="98"/>
      <c r="F132" s="98"/>
      <c r="G132" s="98"/>
      <c r="H132" s="98"/>
      <c r="I132" s="98"/>
      <c r="J132" s="98"/>
      <c r="K132" s="98"/>
      <c r="L132" s="380"/>
      <c r="M132" s="40"/>
      <c r="N132" s="543"/>
      <c r="O132" s="493"/>
      <c r="P132" s="539"/>
      <c r="Q132" s="493"/>
      <c r="R132" s="539"/>
      <c r="S132" s="493"/>
      <c r="T132" s="539"/>
      <c r="AG132" s="104"/>
      <c r="AH132" s="544"/>
      <c r="AI132" s="8"/>
      <c r="AJ132" s="8"/>
      <c r="AK132" s="545"/>
      <c r="AL132" s="8"/>
      <c r="AM132" s="8"/>
      <c r="AN132" s="8"/>
      <c r="AR132" s="546"/>
      <c r="AS132" s="547"/>
      <c r="AT132" s="547"/>
      <c r="AU132" s="547"/>
      <c r="AV132" s="547"/>
      <c r="AW132" s="547"/>
    </row>
    <row r="133" spans="1:50" s="7" customFormat="1" ht="24.6" x14ac:dyDescent="0.4">
      <c r="B133" s="548"/>
      <c r="C133" s="225"/>
      <c r="D133" s="549"/>
      <c r="E133" s="549"/>
      <c r="F133" s="550"/>
      <c r="G133" s="550"/>
      <c r="H133" s="550"/>
      <c r="I133" s="550"/>
      <c r="J133" s="550"/>
      <c r="K133" s="102"/>
      <c r="L133" s="102"/>
      <c r="N133" s="543"/>
      <c r="O133" s="493"/>
      <c r="P133" s="539"/>
      <c r="Q133" s="493"/>
      <c r="R133" s="539"/>
      <c r="S133" s="493"/>
      <c r="T133" s="539"/>
      <c r="AG133" s="104"/>
      <c r="AH133" s="8"/>
      <c r="AI133" s="534"/>
      <c r="AJ133" s="534"/>
      <c r="AK133" s="534"/>
      <c r="AL133" s="534"/>
      <c r="AM133" s="534"/>
      <c r="AN133" s="534"/>
      <c r="AR133" s="63"/>
      <c r="AS133" s="547"/>
      <c r="AT133" s="547"/>
      <c r="AU133" s="547"/>
      <c r="AV133" s="547"/>
      <c r="AW133" s="547"/>
    </row>
    <row r="134" spans="1:50" s="7" customFormat="1" ht="24.6" x14ac:dyDescent="0.4">
      <c r="B134" s="548"/>
      <c r="C134" s="225"/>
      <c r="D134" s="549"/>
      <c r="E134" s="549"/>
      <c r="F134" s="550"/>
      <c r="G134" s="550"/>
      <c r="H134" s="550"/>
      <c r="I134" s="550"/>
      <c r="J134" s="550"/>
      <c r="K134" s="102"/>
      <c r="L134" s="102"/>
      <c r="M134" s="385"/>
      <c r="N134" s="551"/>
      <c r="O134" s="551"/>
      <c r="P134" s="543"/>
      <c r="Q134" s="551"/>
      <c r="R134" s="543"/>
      <c r="S134" s="551"/>
      <c r="T134" s="543"/>
      <c r="AG134" s="114"/>
      <c r="AH134" s="534"/>
      <c r="AI134" s="534"/>
      <c r="AJ134" s="534"/>
      <c r="AK134" s="534"/>
      <c r="AL134" s="534"/>
      <c r="AM134" s="534"/>
      <c r="AN134" s="534"/>
      <c r="AR134" s="63"/>
      <c r="AS134" s="547"/>
      <c r="AT134" s="547"/>
      <c r="AU134" s="547"/>
      <c r="AV134" s="547"/>
      <c r="AW134" s="547"/>
    </row>
    <row r="135" spans="1:50" s="7" customFormat="1" ht="24.6" x14ac:dyDescent="0.4">
      <c r="B135" s="548"/>
      <c r="D135" s="481"/>
      <c r="E135" s="481"/>
      <c r="F135" s="552"/>
      <c r="G135" s="552"/>
      <c r="H135" s="552"/>
      <c r="I135" s="552"/>
      <c r="J135" s="552"/>
      <c r="K135" s="272"/>
      <c r="M135" s="385"/>
      <c r="N135" s="543"/>
      <c r="O135" s="551"/>
      <c r="P135" s="543"/>
      <c r="Q135" s="551"/>
      <c r="R135" s="543"/>
      <c r="S135" s="551"/>
      <c r="T135" s="543"/>
      <c r="AG135" s="529"/>
      <c r="AH135" s="534"/>
      <c r="AI135" s="534"/>
      <c r="AJ135" s="534"/>
      <c r="AK135" s="534"/>
      <c r="AL135" s="534"/>
      <c r="AM135" s="534"/>
      <c r="AN135" s="534"/>
      <c r="AR135" s="63"/>
      <c r="AS135" s="547"/>
      <c r="AT135" s="547"/>
      <c r="AU135" s="547"/>
      <c r="AV135" s="547"/>
      <c r="AW135" s="547"/>
    </row>
    <row r="136" spans="1:50" s="7" customFormat="1" ht="22.8" x14ac:dyDescent="0.4">
      <c r="A136" s="553"/>
      <c r="F136" s="554"/>
      <c r="G136" s="555"/>
      <c r="H136" s="556"/>
      <c r="I136" s="104"/>
      <c r="J136" s="104"/>
      <c r="K136" s="104"/>
      <c r="L136" s="104"/>
      <c r="M136" s="104"/>
      <c r="N136" s="543"/>
      <c r="O136" s="551"/>
      <c r="P136" s="551"/>
      <c r="Q136" s="551"/>
      <c r="R136" s="551"/>
      <c r="S136" s="551"/>
      <c r="T136" s="551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8"/>
      <c r="AH136" s="534"/>
      <c r="AI136" s="534"/>
      <c r="AJ136" s="534"/>
      <c r="AK136" s="534"/>
      <c r="AL136" s="534"/>
      <c r="AM136" s="534"/>
      <c r="AN136" s="534"/>
      <c r="AR136" s="63"/>
      <c r="AS136" s="547"/>
      <c r="AT136" s="547"/>
      <c r="AU136" s="547"/>
      <c r="AV136" s="547"/>
      <c r="AW136" s="547"/>
    </row>
    <row r="137" spans="1:50" s="7" customFormat="1" ht="22.8" x14ac:dyDescent="0.4">
      <c r="A137" s="553"/>
      <c r="B137" s="557"/>
      <c r="C137" s="557"/>
      <c r="D137" s="557"/>
      <c r="E137" s="558"/>
      <c r="F137" s="557"/>
      <c r="G137" s="557"/>
      <c r="H137" s="557"/>
      <c r="I137" s="557"/>
      <c r="J137" s="557"/>
      <c r="K137" s="557"/>
      <c r="L137" s="557"/>
      <c r="M137" s="557"/>
      <c r="N137" s="543"/>
      <c r="O137" s="551"/>
      <c r="P137" s="543"/>
      <c r="Q137" s="551"/>
      <c r="R137" s="543"/>
      <c r="S137" s="551"/>
      <c r="T137" s="543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129"/>
      <c r="AH137" s="534"/>
      <c r="AI137" s="534"/>
      <c r="AJ137" s="534"/>
      <c r="AK137" s="534"/>
      <c r="AL137" s="534"/>
      <c r="AM137" s="534"/>
      <c r="AN137" s="534"/>
      <c r="AR137" s="63"/>
      <c r="AS137" s="547"/>
      <c r="AT137" s="547"/>
      <c r="AU137" s="547"/>
      <c r="AV137" s="547"/>
      <c r="AW137" s="547"/>
    </row>
    <row r="138" spans="1:50" s="7" customFormat="1" ht="22.8" x14ac:dyDescent="0.4">
      <c r="A138" s="553"/>
      <c r="B138" s="543"/>
      <c r="C138" s="551"/>
      <c r="D138" s="543"/>
      <c r="E138" s="551"/>
      <c r="F138" s="543"/>
      <c r="G138" s="551"/>
      <c r="H138" s="543"/>
      <c r="I138" s="551"/>
      <c r="J138" s="543"/>
      <c r="K138" s="551"/>
      <c r="L138" s="543"/>
      <c r="M138" s="551"/>
      <c r="N138" s="559"/>
      <c r="O138" s="551"/>
      <c r="P138" s="543"/>
      <c r="Q138" s="551"/>
      <c r="R138" s="543"/>
      <c r="S138" s="551"/>
      <c r="T138" s="543"/>
      <c r="AE138" s="129"/>
      <c r="AH138" s="534"/>
      <c r="AI138" s="534"/>
      <c r="AJ138" s="534"/>
      <c r="AK138" s="534"/>
      <c r="AL138" s="534"/>
      <c r="AM138" s="534"/>
      <c r="AN138" s="534"/>
      <c r="AR138" s="63"/>
      <c r="AS138" s="547"/>
      <c r="AT138" s="547"/>
      <c r="AU138" s="547"/>
      <c r="AV138" s="547"/>
      <c r="AW138" s="547"/>
    </row>
    <row r="139" spans="1:50" s="7" customFormat="1" ht="22.8" x14ac:dyDescent="0.4">
      <c r="A139" s="553"/>
      <c r="B139" s="543"/>
      <c r="C139" s="551"/>
      <c r="D139" s="543"/>
      <c r="E139" s="551"/>
      <c r="F139" s="543"/>
      <c r="G139" s="551"/>
      <c r="H139" s="543"/>
      <c r="I139" s="551"/>
      <c r="J139" s="543"/>
      <c r="K139" s="551"/>
      <c r="L139" s="543"/>
      <c r="M139" s="551"/>
      <c r="N139" s="543"/>
      <c r="O139" s="551"/>
      <c r="P139" s="543"/>
      <c r="Q139" s="551"/>
      <c r="R139" s="543"/>
      <c r="S139" s="551"/>
      <c r="T139" s="543"/>
      <c r="AE139" s="129"/>
      <c r="AH139" s="534"/>
      <c r="AI139" s="519"/>
      <c r="AJ139" s="519"/>
      <c r="AK139" s="519"/>
      <c r="AL139" s="519"/>
      <c r="AM139" s="519"/>
      <c r="AN139" s="560"/>
      <c r="AO139" s="22"/>
      <c r="AR139" s="63"/>
      <c r="AS139" s="547"/>
      <c r="AT139" s="547"/>
      <c r="AU139" s="547"/>
      <c r="AV139" s="547"/>
      <c r="AW139" s="547"/>
    </row>
    <row r="140" spans="1:50" s="7" customFormat="1" ht="22.8" x14ac:dyDescent="0.4">
      <c r="A140" s="553"/>
      <c r="C140" s="551"/>
      <c r="D140" s="543"/>
      <c r="E140" s="551"/>
      <c r="F140" s="543"/>
      <c r="G140" s="551"/>
      <c r="H140" s="543"/>
      <c r="I140" s="551"/>
      <c r="J140" s="543"/>
      <c r="K140" s="551"/>
      <c r="L140" s="543"/>
      <c r="M140" s="551"/>
      <c r="N140" s="551"/>
      <c r="O140" s="551"/>
      <c r="P140" s="559"/>
      <c r="Q140" s="551"/>
      <c r="R140" s="559"/>
      <c r="S140" s="551"/>
      <c r="T140" s="559"/>
      <c r="AE140" s="129"/>
      <c r="AH140" s="534"/>
      <c r="AI140" s="534"/>
      <c r="AJ140" s="519"/>
      <c r="AK140" s="534"/>
      <c r="AL140" s="534"/>
      <c r="AM140" s="534"/>
      <c r="AN140" s="534"/>
      <c r="AR140" s="63"/>
      <c r="AS140" s="547"/>
      <c r="AT140" s="547"/>
      <c r="AU140" s="547"/>
      <c r="AV140" s="547"/>
      <c r="AW140" s="547"/>
    </row>
    <row r="141" spans="1:50" s="7" customFormat="1" ht="22.8" x14ac:dyDescent="0.4">
      <c r="A141" s="561"/>
      <c r="B141" s="559"/>
      <c r="C141" s="551"/>
      <c r="D141" s="559"/>
      <c r="E141" s="551"/>
      <c r="F141" s="559"/>
      <c r="G141" s="551"/>
      <c r="H141" s="559"/>
      <c r="I141" s="551"/>
      <c r="J141" s="559"/>
      <c r="K141" s="551"/>
      <c r="L141" s="559"/>
      <c r="M141" s="551"/>
      <c r="N141" s="543"/>
      <c r="O141" s="551"/>
      <c r="P141" s="543"/>
      <c r="Q141" s="551"/>
      <c r="R141" s="543"/>
      <c r="S141" s="551"/>
      <c r="T141" s="543"/>
      <c r="AE141" s="129"/>
      <c r="AH141" s="534"/>
      <c r="AI141" s="538"/>
      <c r="AJ141" s="519"/>
      <c r="AK141" s="538"/>
      <c r="AL141" s="538"/>
      <c r="AM141" s="538"/>
      <c r="AN141" s="538"/>
      <c r="AR141" s="63"/>
      <c r="AS141" s="547"/>
      <c r="AT141" s="547"/>
      <c r="AU141" s="547"/>
      <c r="AV141" s="547"/>
      <c r="AW141" s="547"/>
    </row>
    <row r="142" spans="1:50" s="7" customFormat="1" ht="22.8" x14ac:dyDescent="0.4">
      <c r="A142" s="553"/>
      <c r="B142" s="543"/>
      <c r="C142" s="551"/>
      <c r="D142" s="543"/>
      <c r="E142" s="551"/>
      <c r="F142" s="543"/>
      <c r="G142" s="551"/>
      <c r="H142" s="543"/>
      <c r="I142" s="551"/>
      <c r="J142" s="543"/>
      <c r="K142" s="551"/>
      <c r="L142" s="543"/>
      <c r="M142" s="551"/>
      <c r="N142" s="543"/>
      <c r="O142" s="551"/>
      <c r="P142" s="551"/>
      <c r="Q142" s="551"/>
      <c r="R142" s="551"/>
      <c r="S142" s="551"/>
      <c r="T142" s="551"/>
      <c r="AE142" s="562"/>
      <c r="AH142" s="534"/>
      <c r="AI142" s="538"/>
      <c r="AJ142" s="519"/>
      <c r="AK142" s="538"/>
      <c r="AL142" s="538"/>
      <c r="AM142" s="538"/>
      <c r="AN142" s="538"/>
      <c r="AR142" s="63"/>
      <c r="AS142" s="547"/>
      <c r="AT142" s="547"/>
      <c r="AU142" s="547"/>
      <c r="AV142" s="547"/>
      <c r="AW142" s="547"/>
    </row>
    <row r="143" spans="1:50" s="7" customFormat="1" ht="22.8" x14ac:dyDescent="0.4">
      <c r="A143" s="553"/>
      <c r="B143" s="493"/>
      <c r="C143" s="493"/>
      <c r="D143" s="493"/>
      <c r="E143" s="493"/>
      <c r="F143" s="493"/>
      <c r="G143" s="493"/>
      <c r="H143" s="493"/>
      <c r="I143" s="493"/>
      <c r="J143" s="493"/>
      <c r="K143" s="493"/>
      <c r="L143" s="493"/>
      <c r="M143" s="493"/>
      <c r="N143" s="543"/>
      <c r="O143" s="551"/>
      <c r="P143" s="543"/>
      <c r="Q143" s="551"/>
      <c r="R143" s="543"/>
      <c r="S143" s="551"/>
      <c r="T143" s="543"/>
      <c r="AE143" s="439"/>
      <c r="AH143" s="534"/>
      <c r="AI143" s="534"/>
      <c r="AJ143" s="519"/>
      <c r="AK143" s="534"/>
      <c r="AL143" s="534"/>
      <c r="AM143" s="534"/>
      <c r="AN143" s="538"/>
      <c r="AR143" s="63"/>
      <c r="AS143" s="547"/>
      <c r="AT143" s="547"/>
      <c r="AU143" s="547"/>
      <c r="AV143" s="547"/>
      <c r="AW143" s="547"/>
    </row>
    <row r="144" spans="1:50" s="7" customFormat="1" ht="22.8" x14ac:dyDescent="0.4">
      <c r="A144" s="553"/>
      <c r="B144" s="543"/>
      <c r="C144" s="551"/>
      <c r="D144" s="543"/>
      <c r="E144" s="551"/>
      <c r="F144" s="543"/>
      <c r="G144" s="551"/>
      <c r="H144" s="543"/>
      <c r="I144" s="551"/>
      <c r="J144" s="543"/>
      <c r="K144" s="551"/>
      <c r="L144" s="543"/>
      <c r="M144" s="551"/>
      <c r="N144" s="543"/>
      <c r="O144" s="551"/>
      <c r="P144" s="543"/>
      <c r="Q144" s="551"/>
      <c r="R144" s="543"/>
      <c r="S144" s="551"/>
      <c r="T144" s="543"/>
      <c r="AE144" s="563"/>
      <c r="AH144" s="534"/>
      <c r="AI144" s="534"/>
      <c r="AJ144" s="534"/>
      <c r="AK144" s="534"/>
      <c r="AL144" s="534"/>
      <c r="AM144" s="534"/>
      <c r="AN144" s="538"/>
      <c r="AR144" s="63"/>
      <c r="AS144" s="547"/>
      <c r="AT144" s="547"/>
      <c r="AU144" s="547"/>
      <c r="AV144" s="547"/>
      <c r="AW144" s="547"/>
    </row>
    <row r="145" spans="1:49" s="7" customFormat="1" ht="22.8" x14ac:dyDescent="0.4">
      <c r="A145" s="553"/>
      <c r="B145" s="543"/>
      <c r="C145" s="551"/>
      <c r="D145" s="543"/>
      <c r="E145" s="551"/>
      <c r="F145" s="543"/>
      <c r="G145" s="551"/>
      <c r="H145" s="543"/>
      <c r="I145" s="551"/>
      <c r="J145" s="543"/>
      <c r="K145" s="551"/>
      <c r="L145" s="543"/>
      <c r="M145" s="551"/>
      <c r="N145" s="543"/>
      <c r="O145" s="551"/>
      <c r="P145" s="543"/>
      <c r="Q145" s="551"/>
      <c r="R145" s="543"/>
      <c r="S145" s="551"/>
      <c r="T145" s="543"/>
      <c r="U145" s="551"/>
      <c r="V145" s="543"/>
      <c r="W145" s="551"/>
      <c r="X145" s="543"/>
      <c r="Y145" s="551"/>
      <c r="Z145" s="543"/>
      <c r="AC145" s="518"/>
      <c r="AD145" s="534"/>
      <c r="AE145" s="534"/>
      <c r="AF145" s="534"/>
      <c r="AG145" s="534"/>
      <c r="AH145" s="534"/>
      <c r="AI145" s="544"/>
      <c r="AJ145" s="544"/>
      <c r="AK145" s="544"/>
      <c r="AL145" s="544"/>
      <c r="AM145" s="544"/>
      <c r="AN145" s="544"/>
      <c r="AR145" s="63"/>
      <c r="AS145" s="547"/>
      <c r="AT145" s="547"/>
      <c r="AU145" s="547"/>
      <c r="AV145" s="547"/>
      <c r="AW145" s="547"/>
    </row>
    <row r="146" spans="1:49" s="7" customFormat="1" x14ac:dyDescent="0.3">
      <c r="A146" s="553"/>
      <c r="B146" s="543"/>
      <c r="C146" s="551"/>
      <c r="D146" s="543"/>
      <c r="E146" s="551"/>
      <c r="F146" s="543"/>
      <c r="G146" s="551"/>
      <c r="H146" s="543"/>
      <c r="I146" s="551"/>
      <c r="J146" s="543"/>
      <c r="K146" s="551"/>
      <c r="L146" s="543"/>
      <c r="M146" s="551"/>
      <c r="N146" s="551"/>
      <c r="O146" s="551"/>
      <c r="P146" s="543"/>
      <c r="Q146" s="551"/>
      <c r="R146" s="543"/>
      <c r="S146" s="551"/>
      <c r="T146" s="543"/>
      <c r="U146" s="551"/>
      <c r="V146" s="543"/>
      <c r="W146" s="551"/>
      <c r="X146" s="543"/>
      <c r="Y146" s="551"/>
      <c r="Z146" s="543"/>
      <c r="AC146" s="518"/>
      <c r="AD146" s="519"/>
      <c r="AE146" s="519"/>
      <c r="AF146" s="519"/>
      <c r="AG146" s="519"/>
      <c r="AH146" s="519"/>
      <c r="AI146" s="8"/>
      <c r="AJ146" s="8"/>
      <c r="AK146" s="545"/>
      <c r="AL146" s="8"/>
      <c r="AM146" s="8"/>
      <c r="AN146" s="8"/>
    </row>
    <row r="147" spans="1:49" s="7" customFormat="1" x14ac:dyDescent="0.3">
      <c r="A147" s="553"/>
      <c r="B147" s="543"/>
      <c r="C147" s="551"/>
      <c r="D147" s="543"/>
      <c r="E147" s="551"/>
      <c r="F147" s="543"/>
      <c r="G147" s="551"/>
      <c r="H147" s="543"/>
      <c r="I147" s="551"/>
      <c r="J147" s="543"/>
      <c r="K147" s="551"/>
      <c r="L147" s="543"/>
      <c r="M147" s="551"/>
      <c r="N147" s="543"/>
      <c r="O147" s="551"/>
      <c r="P147" s="543"/>
      <c r="Q147" s="551"/>
      <c r="R147" s="543"/>
      <c r="S147" s="551"/>
      <c r="T147" s="543"/>
      <c r="U147" s="551"/>
      <c r="V147" s="543"/>
      <c r="W147" s="551"/>
      <c r="X147" s="543"/>
      <c r="Y147" s="551"/>
      <c r="Z147" s="543"/>
      <c r="AC147" s="518"/>
      <c r="AD147" s="519"/>
      <c r="AE147" s="534"/>
      <c r="AF147" s="534"/>
      <c r="AG147" s="534"/>
      <c r="AH147" s="534"/>
      <c r="AI147" s="534"/>
      <c r="AJ147" s="534"/>
      <c r="AK147" s="534"/>
      <c r="AL147" s="534"/>
      <c r="AM147" s="534"/>
      <c r="AN147" s="534"/>
    </row>
    <row r="148" spans="1:49" s="7" customFormat="1" x14ac:dyDescent="0.3">
      <c r="A148" s="553"/>
      <c r="B148" s="543"/>
      <c r="C148" s="551"/>
      <c r="D148" s="543"/>
      <c r="E148" s="551"/>
      <c r="F148" s="543"/>
      <c r="G148" s="551"/>
      <c r="H148" s="543"/>
      <c r="I148" s="551"/>
      <c r="J148" s="543"/>
      <c r="K148" s="551"/>
      <c r="L148" s="543"/>
      <c r="M148" s="551"/>
      <c r="N148" s="543"/>
      <c r="O148" s="551"/>
      <c r="P148" s="551"/>
      <c r="Q148" s="551"/>
      <c r="R148" s="551"/>
      <c r="S148" s="551"/>
      <c r="T148" s="551"/>
      <c r="U148" s="551"/>
      <c r="V148" s="551"/>
      <c r="W148" s="551"/>
      <c r="X148" s="551"/>
      <c r="Y148" s="551"/>
      <c r="Z148" s="551"/>
      <c r="AC148" s="518"/>
      <c r="AD148" s="519"/>
      <c r="AE148" s="538"/>
      <c r="AF148" s="538"/>
      <c r="AG148" s="538"/>
      <c r="AH148" s="538"/>
      <c r="AI148" s="534"/>
      <c r="AJ148" s="534"/>
      <c r="AK148" s="534"/>
      <c r="AL148" s="534"/>
      <c r="AM148" s="534"/>
      <c r="AN148" s="534"/>
    </row>
    <row r="149" spans="1:49" s="7" customFormat="1" x14ac:dyDescent="0.3">
      <c r="A149" s="553"/>
      <c r="B149" s="551"/>
      <c r="C149" s="551"/>
      <c r="D149" s="551"/>
      <c r="E149" s="551"/>
      <c r="F149" s="551"/>
      <c r="G149" s="551"/>
      <c r="H149" s="551"/>
      <c r="I149" s="551"/>
      <c r="J149" s="551"/>
      <c r="K149" s="551"/>
      <c r="L149" s="551"/>
      <c r="M149" s="551"/>
      <c r="N149" s="543"/>
      <c r="O149" s="551"/>
      <c r="P149" s="543"/>
      <c r="Q149" s="551"/>
      <c r="R149" s="543"/>
      <c r="S149" s="551"/>
      <c r="T149" s="543"/>
      <c r="U149" s="551"/>
      <c r="V149" s="543"/>
      <c r="W149" s="551"/>
      <c r="X149" s="543"/>
      <c r="Y149" s="551"/>
      <c r="Z149" s="543"/>
      <c r="AC149" s="518"/>
      <c r="AD149" s="519"/>
      <c r="AE149" s="538"/>
      <c r="AF149" s="538"/>
      <c r="AG149" s="538"/>
      <c r="AH149" s="538"/>
      <c r="AI149" s="534"/>
      <c r="AJ149" s="534"/>
      <c r="AK149" s="534"/>
      <c r="AL149" s="534"/>
      <c r="AM149" s="534"/>
      <c r="AN149" s="534"/>
    </row>
    <row r="150" spans="1:49" s="7" customFormat="1" x14ac:dyDescent="0.3">
      <c r="A150" s="553"/>
      <c r="B150" s="543"/>
      <c r="C150" s="551"/>
      <c r="D150" s="543"/>
      <c r="E150" s="551"/>
      <c r="F150" s="543"/>
      <c r="G150" s="551"/>
      <c r="H150" s="543"/>
      <c r="I150" s="551"/>
      <c r="J150" s="543"/>
      <c r="K150" s="551"/>
      <c r="L150" s="543"/>
      <c r="M150" s="551"/>
      <c r="N150" s="543"/>
      <c r="O150" s="551"/>
      <c r="P150" s="543"/>
      <c r="Q150" s="551"/>
      <c r="R150" s="543"/>
      <c r="S150" s="551"/>
      <c r="T150" s="543"/>
      <c r="U150" s="551"/>
      <c r="V150" s="543"/>
      <c r="W150" s="551"/>
      <c r="X150" s="543"/>
      <c r="Y150" s="551"/>
      <c r="Z150" s="543"/>
      <c r="AC150" s="518"/>
      <c r="AD150" s="519"/>
      <c r="AE150" s="534"/>
      <c r="AF150" s="534"/>
      <c r="AG150" s="534"/>
      <c r="AH150" s="534"/>
      <c r="AI150" s="534"/>
      <c r="AJ150" s="534"/>
      <c r="AK150" s="534"/>
      <c r="AL150" s="534"/>
      <c r="AM150" s="534"/>
      <c r="AN150" s="534"/>
    </row>
    <row r="151" spans="1:49" s="7" customFormat="1" x14ac:dyDescent="0.3">
      <c r="A151" s="553"/>
      <c r="B151" s="543"/>
      <c r="C151" s="551"/>
      <c r="D151" s="543"/>
      <c r="E151" s="551"/>
      <c r="F151" s="543"/>
      <c r="G151" s="551"/>
      <c r="H151" s="543"/>
      <c r="I151" s="551"/>
      <c r="J151" s="543"/>
      <c r="K151" s="551"/>
      <c r="L151" s="543"/>
      <c r="M151" s="551"/>
      <c r="N151" s="559"/>
      <c r="O151" s="551"/>
      <c r="P151" s="543"/>
      <c r="Q151" s="551"/>
      <c r="R151" s="543"/>
      <c r="S151" s="551"/>
      <c r="T151" s="543"/>
      <c r="U151" s="551"/>
      <c r="V151" s="543"/>
      <c r="W151" s="551"/>
      <c r="X151" s="543"/>
      <c r="Y151" s="551"/>
      <c r="Z151" s="543"/>
      <c r="AC151" s="518"/>
      <c r="AD151" s="534"/>
      <c r="AE151" s="534"/>
      <c r="AF151" s="534"/>
      <c r="AG151" s="534"/>
      <c r="AH151" s="534"/>
      <c r="AI151" s="534"/>
      <c r="AJ151" s="534"/>
      <c r="AK151" s="534"/>
      <c r="AL151" s="534"/>
      <c r="AM151" s="534"/>
      <c r="AN151" s="534"/>
    </row>
    <row r="152" spans="1:49" s="7" customFormat="1" x14ac:dyDescent="0.3">
      <c r="A152" s="553"/>
      <c r="B152" s="543"/>
      <c r="C152" s="551"/>
      <c r="D152" s="543"/>
      <c r="E152" s="551"/>
      <c r="F152" s="543"/>
      <c r="G152" s="551"/>
      <c r="H152" s="543"/>
      <c r="I152" s="551"/>
      <c r="J152" s="543"/>
      <c r="K152" s="551"/>
      <c r="L152" s="543"/>
      <c r="M152" s="551"/>
      <c r="N152" s="559"/>
      <c r="O152" s="551"/>
      <c r="P152" s="543"/>
      <c r="Q152" s="551"/>
      <c r="R152" s="543"/>
      <c r="S152" s="551"/>
      <c r="T152" s="543"/>
      <c r="U152" s="551"/>
      <c r="V152" s="543"/>
      <c r="W152" s="551"/>
      <c r="X152" s="543"/>
      <c r="Y152" s="551"/>
      <c r="Z152" s="543"/>
      <c r="AC152" s="518"/>
      <c r="AI152" s="534"/>
      <c r="AJ152" s="534"/>
      <c r="AK152" s="534"/>
      <c r="AL152" s="534"/>
      <c r="AM152" s="534"/>
      <c r="AN152" s="534"/>
    </row>
    <row r="153" spans="1:49" s="7" customFormat="1" x14ac:dyDescent="0.3">
      <c r="A153" s="553"/>
      <c r="B153" s="559"/>
      <c r="C153" s="551"/>
      <c r="D153" s="559"/>
      <c r="E153" s="551"/>
      <c r="F153" s="559"/>
      <c r="G153" s="551"/>
      <c r="H153" s="559"/>
      <c r="I153" s="551"/>
      <c r="J153" s="559"/>
      <c r="K153" s="551"/>
      <c r="L153" s="559"/>
      <c r="M153" s="551"/>
      <c r="N153" s="543"/>
      <c r="O153" s="551"/>
      <c r="P153" s="559"/>
      <c r="Q153" s="551"/>
      <c r="R153" s="559"/>
      <c r="S153" s="551"/>
      <c r="T153" s="559"/>
      <c r="U153" s="551"/>
      <c r="V153" s="559"/>
      <c r="W153" s="551"/>
      <c r="X153" s="559"/>
      <c r="Y153" s="551"/>
      <c r="Z153" s="559"/>
      <c r="AI153" s="534"/>
      <c r="AJ153" s="534"/>
      <c r="AK153" s="534"/>
      <c r="AL153" s="534"/>
      <c r="AM153" s="534"/>
      <c r="AN153" s="534"/>
    </row>
    <row r="154" spans="1:49" s="7" customFormat="1" x14ac:dyDescent="0.3">
      <c r="A154" s="553"/>
      <c r="B154" s="543"/>
      <c r="C154" s="551"/>
      <c r="D154" s="543"/>
      <c r="E154" s="551"/>
      <c r="F154" s="543"/>
      <c r="G154" s="551"/>
      <c r="H154" s="543"/>
      <c r="I154" s="551"/>
      <c r="J154" s="543"/>
      <c r="K154" s="551"/>
      <c r="L154" s="543"/>
      <c r="M154" s="551"/>
      <c r="N154" s="543"/>
      <c r="O154" s="551"/>
      <c r="P154" s="559"/>
      <c r="Q154" s="551"/>
      <c r="R154" s="559"/>
      <c r="S154" s="551"/>
      <c r="T154" s="559"/>
      <c r="U154" s="551"/>
      <c r="V154" s="559"/>
      <c r="W154" s="551"/>
      <c r="X154" s="559"/>
      <c r="Y154" s="551"/>
      <c r="Z154" s="559"/>
      <c r="AI154" s="534"/>
      <c r="AJ154" s="534"/>
      <c r="AK154" s="534"/>
      <c r="AL154" s="534"/>
      <c r="AM154" s="534"/>
      <c r="AN154" s="534"/>
    </row>
    <row r="155" spans="1:49" s="7" customFormat="1" x14ac:dyDescent="0.3">
      <c r="A155" s="553"/>
      <c r="B155" s="551"/>
      <c r="C155" s="551"/>
      <c r="D155" s="551"/>
      <c r="E155" s="551"/>
      <c r="F155" s="551"/>
      <c r="G155" s="551"/>
      <c r="H155" s="551"/>
      <c r="I155" s="551"/>
      <c r="J155" s="551"/>
      <c r="K155" s="551"/>
      <c r="L155" s="551"/>
      <c r="M155" s="551"/>
      <c r="N155" s="543"/>
      <c r="O155" s="551"/>
      <c r="P155" s="543"/>
      <c r="Q155" s="551"/>
      <c r="R155" s="543"/>
      <c r="S155" s="551"/>
      <c r="T155" s="543"/>
      <c r="U155" s="551"/>
      <c r="V155" s="543"/>
      <c r="W155" s="551"/>
      <c r="X155" s="543"/>
      <c r="Y155" s="551"/>
      <c r="Z155" s="543"/>
      <c r="AI155" s="534"/>
      <c r="AJ155" s="534"/>
      <c r="AK155" s="534"/>
      <c r="AL155" s="534"/>
      <c r="AM155" s="534"/>
      <c r="AN155" s="534"/>
    </row>
    <row r="156" spans="1:49" s="7" customFormat="1" x14ac:dyDescent="0.3">
      <c r="A156" s="553"/>
      <c r="B156" s="543"/>
      <c r="C156" s="551"/>
      <c r="D156" s="543"/>
      <c r="E156" s="551"/>
      <c r="F156" s="543"/>
      <c r="G156" s="551"/>
      <c r="H156" s="543"/>
      <c r="I156" s="551"/>
      <c r="J156" s="543"/>
      <c r="K156" s="551"/>
      <c r="L156" s="543"/>
      <c r="M156" s="551"/>
      <c r="N156" s="559"/>
      <c r="O156" s="551"/>
      <c r="P156" s="543"/>
      <c r="Q156" s="551"/>
      <c r="R156" s="543"/>
      <c r="S156" s="551"/>
      <c r="T156" s="543"/>
      <c r="U156" s="551"/>
      <c r="V156" s="543"/>
      <c r="W156" s="551"/>
      <c r="X156" s="543"/>
      <c r="Y156" s="551"/>
      <c r="Z156" s="543"/>
      <c r="AC156" s="16"/>
      <c r="AD156" s="16"/>
      <c r="AE156" s="560"/>
      <c r="AF156" s="560"/>
      <c r="AG156" s="560"/>
      <c r="AH156" s="560"/>
      <c r="AI156" s="534"/>
      <c r="AJ156" s="534"/>
      <c r="AK156" s="534"/>
      <c r="AL156" s="534"/>
      <c r="AM156" s="534"/>
      <c r="AN156" s="534"/>
    </row>
    <row r="157" spans="1:49" s="7" customFormat="1" x14ac:dyDescent="0.3">
      <c r="A157" s="553"/>
      <c r="B157" s="543"/>
      <c r="C157" s="551"/>
      <c r="D157" s="543"/>
      <c r="E157" s="551"/>
      <c r="F157" s="543"/>
      <c r="G157" s="551"/>
      <c r="H157" s="543"/>
      <c r="I157" s="551"/>
      <c r="J157" s="543"/>
      <c r="K157" s="551"/>
      <c r="L157" s="543"/>
      <c r="M157" s="551"/>
      <c r="N157" s="543"/>
      <c r="O157" s="551"/>
      <c r="P157" s="543"/>
      <c r="Q157" s="551"/>
      <c r="R157" s="543"/>
      <c r="S157" s="551"/>
      <c r="T157" s="543"/>
      <c r="U157" s="551"/>
      <c r="V157" s="543"/>
      <c r="W157" s="551"/>
      <c r="X157" s="543"/>
      <c r="Y157" s="551"/>
      <c r="Z157" s="543"/>
      <c r="AA157" s="40"/>
      <c r="AB157" s="40"/>
      <c r="AC157" s="40"/>
      <c r="AD157" s="40"/>
      <c r="AE157" s="40"/>
      <c r="AF157" s="40"/>
      <c r="AG157" s="40"/>
      <c r="AH157" s="40"/>
      <c r="AI157" s="534"/>
      <c r="AJ157" s="534"/>
      <c r="AK157" s="534"/>
      <c r="AL157" s="534"/>
      <c r="AM157" s="534"/>
      <c r="AN157" s="534"/>
    </row>
    <row r="158" spans="1:49" s="7" customFormat="1" x14ac:dyDescent="0.3">
      <c r="A158" s="553"/>
      <c r="B158" s="543"/>
      <c r="C158" s="551"/>
      <c r="D158" s="543"/>
      <c r="E158" s="551"/>
      <c r="F158" s="543"/>
      <c r="G158" s="551"/>
      <c r="H158" s="543"/>
      <c r="I158" s="551"/>
      <c r="J158" s="543"/>
      <c r="K158" s="551"/>
      <c r="L158" s="543"/>
      <c r="M158" s="551"/>
      <c r="N158" s="559"/>
      <c r="O158" s="551"/>
      <c r="P158" s="559"/>
      <c r="Q158" s="551"/>
      <c r="R158" s="559"/>
      <c r="S158" s="551"/>
      <c r="T158" s="559"/>
      <c r="U158" s="551"/>
      <c r="V158" s="559"/>
      <c r="W158" s="551"/>
      <c r="X158" s="559"/>
      <c r="Y158" s="551"/>
      <c r="Z158" s="559"/>
      <c r="AA158" s="40"/>
      <c r="AB158" s="40"/>
      <c r="AC158" s="40"/>
      <c r="AD158" s="40"/>
      <c r="AE158" s="40"/>
      <c r="AF158" s="40"/>
      <c r="AG158" s="40"/>
      <c r="AH158" s="40"/>
      <c r="AI158" s="534"/>
      <c r="AJ158" s="534"/>
      <c r="AK158" s="534"/>
      <c r="AL158" s="534"/>
      <c r="AM158" s="534"/>
      <c r="AN158" s="534"/>
      <c r="AP158" s="40"/>
      <c r="AQ158" s="40"/>
    </row>
    <row r="159" spans="1:49" s="7" customFormat="1" x14ac:dyDescent="0.3">
      <c r="A159" s="553"/>
      <c r="B159" s="543"/>
      <c r="C159" s="551"/>
      <c r="D159" s="543"/>
      <c r="E159" s="551"/>
      <c r="F159" s="543"/>
      <c r="G159" s="551"/>
      <c r="H159" s="543"/>
      <c r="I159" s="551"/>
      <c r="J159" s="543"/>
      <c r="K159" s="551"/>
      <c r="L159" s="543"/>
      <c r="M159" s="551"/>
      <c r="N159" s="543"/>
      <c r="O159" s="551"/>
      <c r="P159" s="543"/>
      <c r="Q159" s="551"/>
      <c r="R159" s="543"/>
      <c r="S159" s="551"/>
      <c r="T159" s="543"/>
      <c r="U159" s="551"/>
      <c r="V159" s="543"/>
      <c r="W159" s="551"/>
      <c r="X159" s="543"/>
      <c r="Y159" s="551"/>
      <c r="Z159" s="543"/>
      <c r="AA159" s="40"/>
      <c r="AB159" s="40"/>
      <c r="AC159" s="40"/>
      <c r="AD159" s="40"/>
      <c r="AE159" s="40"/>
      <c r="AF159" s="40"/>
      <c r="AG159" s="40"/>
      <c r="AH159" s="40"/>
      <c r="AI159" s="519"/>
      <c r="AJ159" s="519"/>
      <c r="AK159" s="519"/>
      <c r="AL159" s="519"/>
      <c r="AM159" s="519"/>
      <c r="AN159" s="519"/>
      <c r="AP159" s="40"/>
      <c r="AQ159" s="40"/>
    </row>
    <row r="160" spans="1:49" s="7" customFormat="1" x14ac:dyDescent="0.3">
      <c r="A160" s="553"/>
      <c r="B160" s="543"/>
      <c r="C160" s="551"/>
      <c r="D160" s="543"/>
      <c r="E160" s="551"/>
      <c r="F160" s="543"/>
      <c r="G160" s="551"/>
      <c r="H160" s="543"/>
      <c r="I160" s="551"/>
      <c r="J160" s="543"/>
      <c r="K160" s="551"/>
      <c r="L160" s="543"/>
      <c r="M160" s="551"/>
      <c r="N160" s="543"/>
      <c r="O160" s="551"/>
      <c r="P160" s="559"/>
      <c r="Q160" s="551"/>
      <c r="R160" s="559"/>
      <c r="S160" s="551"/>
      <c r="T160" s="559"/>
      <c r="U160" s="551"/>
      <c r="V160" s="559"/>
      <c r="W160" s="551"/>
      <c r="X160" s="559"/>
      <c r="Y160" s="551"/>
      <c r="Z160" s="559"/>
      <c r="AA160" s="40"/>
      <c r="AB160" s="40"/>
      <c r="AC160" s="40"/>
      <c r="AD160" s="40"/>
      <c r="AE160" s="40"/>
      <c r="AF160" s="40"/>
      <c r="AG160" s="40"/>
      <c r="AH160" s="40"/>
      <c r="AI160" s="534"/>
      <c r="AJ160" s="519"/>
      <c r="AK160" s="534"/>
      <c r="AL160" s="519"/>
      <c r="AM160" s="534"/>
      <c r="AN160" s="534"/>
      <c r="AP160" s="40"/>
      <c r="AQ160" s="40"/>
    </row>
    <row r="161" spans="1:57" s="7" customFormat="1" x14ac:dyDescent="0.3">
      <c r="A161" s="553"/>
      <c r="B161" s="551"/>
      <c r="C161" s="551"/>
      <c r="D161" s="551"/>
      <c r="E161" s="551"/>
      <c r="F161" s="551"/>
      <c r="G161" s="551"/>
      <c r="H161" s="551"/>
      <c r="I161" s="551"/>
      <c r="J161" s="551"/>
      <c r="K161" s="551"/>
      <c r="L161" s="551"/>
      <c r="M161" s="551"/>
      <c r="N161" s="543"/>
      <c r="O161" s="551"/>
      <c r="P161" s="543"/>
      <c r="Q161" s="551"/>
      <c r="R161" s="543"/>
      <c r="S161" s="551"/>
      <c r="T161" s="543"/>
      <c r="U161" s="551"/>
      <c r="V161" s="543"/>
      <c r="W161" s="551"/>
      <c r="X161" s="543"/>
      <c r="Y161" s="551"/>
      <c r="Z161" s="543"/>
      <c r="AA161" s="40"/>
      <c r="AB161" s="40"/>
      <c r="AC161" s="40"/>
      <c r="AD161" s="40"/>
      <c r="AE161" s="40"/>
      <c r="AF161" s="40"/>
      <c r="AG161" s="40"/>
      <c r="AH161" s="40"/>
      <c r="AI161" s="538"/>
      <c r="AJ161" s="519"/>
      <c r="AK161" s="538"/>
      <c r="AL161" s="519"/>
      <c r="AM161" s="538"/>
      <c r="AN161" s="538"/>
      <c r="AP161" s="40"/>
      <c r="AQ161" s="40"/>
    </row>
    <row r="162" spans="1:57" s="7" customFormat="1" x14ac:dyDescent="0.3">
      <c r="A162" s="553"/>
      <c r="B162" s="543"/>
      <c r="C162" s="551"/>
      <c r="D162" s="543"/>
      <c r="E162" s="551"/>
      <c r="F162" s="543"/>
      <c r="G162" s="551"/>
      <c r="H162" s="543"/>
      <c r="I162" s="551"/>
      <c r="J162" s="543"/>
      <c r="K162" s="551"/>
      <c r="L162" s="543"/>
      <c r="M162" s="551"/>
      <c r="N162" s="543"/>
      <c r="O162" s="551"/>
      <c r="P162" s="543"/>
      <c r="Q162" s="551"/>
      <c r="R162" s="543"/>
      <c r="S162" s="551"/>
      <c r="T162" s="543"/>
      <c r="U162" s="551"/>
      <c r="V162" s="543"/>
      <c r="W162" s="551"/>
      <c r="X162" s="543"/>
      <c r="Y162" s="551"/>
      <c r="Z162" s="543"/>
      <c r="AA162" s="40"/>
      <c r="AB162" s="40"/>
      <c r="AC162" s="40"/>
      <c r="AD162" s="40"/>
      <c r="AE162" s="40"/>
      <c r="AF162" s="40"/>
      <c r="AG162" s="40"/>
      <c r="AH162" s="40"/>
      <c r="AI162" s="538"/>
      <c r="AJ162" s="519"/>
      <c r="AK162" s="538"/>
      <c r="AL162" s="519"/>
      <c r="AM162" s="538"/>
      <c r="AN162" s="538"/>
      <c r="AP162" s="40"/>
      <c r="AQ162" s="40"/>
    </row>
    <row r="163" spans="1:57" s="7" customFormat="1" x14ac:dyDescent="0.3">
      <c r="A163" s="553"/>
      <c r="B163" s="543"/>
      <c r="C163" s="551"/>
      <c r="D163" s="543"/>
      <c r="E163" s="551"/>
      <c r="F163" s="543"/>
      <c r="G163" s="551"/>
      <c r="H163" s="543"/>
      <c r="I163" s="551"/>
      <c r="J163" s="543"/>
      <c r="K163" s="551"/>
      <c r="L163" s="543"/>
      <c r="M163" s="551"/>
      <c r="N163" s="543"/>
      <c r="O163" s="551"/>
      <c r="P163" s="543"/>
      <c r="Q163" s="551"/>
      <c r="R163" s="543"/>
      <c r="S163" s="551"/>
      <c r="T163" s="543"/>
      <c r="U163" s="551"/>
      <c r="V163" s="543"/>
      <c r="W163" s="551"/>
      <c r="X163" s="543"/>
      <c r="Y163" s="551"/>
      <c r="Z163" s="543"/>
      <c r="AA163" s="40"/>
      <c r="AB163" s="40"/>
      <c r="AC163" s="40"/>
      <c r="AD163" s="40"/>
      <c r="AE163" s="40"/>
      <c r="AF163" s="40"/>
      <c r="AG163" s="40"/>
      <c r="AH163" s="40"/>
      <c r="AI163" s="534"/>
      <c r="AJ163" s="519"/>
      <c r="AK163" s="534"/>
      <c r="AL163" s="519"/>
      <c r="AM163" s="534"/>
      <c r="AN163" s="538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</row>
    <row r="164" spans="1:57" x14ac:dyDescent="0.3">
      <c r="A164" s="553"/>
      <c r="B164" s="543"/>
      <c r="C164" s="551"/>
      <c r="D164" s="543"/>
      <c r="E164" s="551"/>
      <c r="F164" s="543"/>
      <c r="G164" s="551"/>
      <c r="H164" s="543"/>
      <c r="I164" s="551"/>
      <c r="J164" s="543"/>
      <c r="K164" s="551"/>
      <c r="L164" s="543"/>
      <c r="M164" s="551"/>
      <c r="O164" s="551"/>
      <c r="P164" s="543"/>
      <c r="Q164" s="551"/>
      <c r="R164" s="543"/>
      <c r="S164" s="551"/>
      <c r="T164" s="543"/>
      <c r="U164" s="551"/>
      <c r="V164" s="543"/>
      <c r="W164" s="551"/>
      <c r="X164" s="543"/>
      <c r="Y164" s="551"/>
      <c r="Z164" s="543"/>
      <c r="AI164" s="534"/>
      <c r="AJ164" s="534"/>
      <c r="AK164" s="534"/>
      <c r="AL164" s="534"/>
      <c r="AM164" s="534"/>
      <c r="AN164" s="538"/>
      <c r="AO164" s="7"/>
    </row>
    <row r="165" spans="1:57" x14ac:dyDescent="0.3">
      <c r="A165" s="553"/>
      <c r="B165" s="543"/>
      <c r="C165" s="551"/>
      <c r="D165" s="543"/>
      <c r="E165" s="551"/>
      <c r="F165" s="543"/>
      <c r="G165" s="551"/>
      <c r="H165" s="543"/>
      <c r="I165" s="551"/>
      <c r="J165" s="543"/>
      <c r="K165" s="551"/>
      <c r="L165" s="543"/>
      <c r="M165" s="551"/>
      <c r="O165" s="551"/>
      <c r="P165" s="543"/>
      <c r="Q165" s="551"/>
      <c r="R165" s="543"/>
      <c r="S165" s="551"/>
      <c r="T165" s="543"/>
      <c r="U165" s="551"/>
      <c r="V165" s="543"/>
      <c r="W165" s="551"/>
      <c r="X165" s="543"/>
      <c r="Y165" s="551"/>
      <c r="Z165" s="543"/>
      <c r="AI165" s="7"/>
      <c r="AJ165" s="7"/>
      <c r="AK165" s="7"/>
      <c r="AL165" s="7"/>
      <c r="AM165" s="7"/>
      <c r="AN165" s="7"/>
      <c r="AO165" s="7"/>
    </row>
    <row r="166" spans="1:57" x14ac:dyDescent="0.3">
      <c r="A166" s="553"/>
      <c r="B166" s="559"/>
      <c r="C166" s="551"/>
      <c r="D166" s="559"/>
      <c r="E166" s="551"/>
      <c r="F166" s="559"/>
      <c r="G166" s="551"/>
      <c r="H166" s="559"/>
      <c r="I166" s="551"/>
      <c r="J166" s="559"/>
      <c r="K166" s="551"/>
      <c r="L166" s="559"/>
      <c r="M166" s="551"/>
      <c r="AI166" s="7"/>
      <c r="AJ166" s="7"/>
      <c r="AK166" s="7"/>
      <c r="AL166" s="7"/>
      <c r="AM166" s="7"/>
      <c r="AN166" s="7"/>
      <c r="AO166" s="7"/>
    </row>
    <row r="167" spans="1:57" x14ac:dyDescent="0.3">
      <c r="A167" s="553"/>
      <c r="B167" s="559"/>
      <c r="C167" s="551"/>
      <c r="D167" s="559"/>
      <c r="E167" s="551"/>
      <c r="F167" s="559"/>
      <c r="G167" s="551"/>
      <c r="H167" s="559"/>
      <c r="I167" s="551"/>
      <c r="J167" s="559"/>
      <c r="K167" s="551"/>
      <c r="L167" s="559"/>
      <c r="M167" s="551"/>
      <c r="AI167" s="7"/>
      <c r="AJ167" s="7"/>
      <c r="AK167" s="7"/>
      <c r="AL167" s="7"/>
      <c r="AM167" s="7"/>
      <c r="AN167" s="7"/>
      <c r="AO167" s="7"/>
    </row>
    <row r="168" spans="1:57" x14ac:dyDescent="0.3">
      <c r="A168" s="553"/>
      <c r="B168" s="543"/>
      <c r="C168" s="551"/>
      <c r="D168" s="543"/>
      <c r="E168" s="551"/>
      <c r="F168" s="543"/>
      <c r="G168" s="551"/>
      <c r="H168" s="543"/>
      <c r="I168" s="551"/>
      <c r="J168" s="543"/>
      <c r="K168" s="551"/>
      <c r="L168" s="543"/>
      <c r="M168" s="551"/>
      <c r="AI168" s="7"/>
      <c r="AJ168" s="7"/>
      <c r="AK168" s="7"/>
      <c r="AL168" s="7"/>
      <c r="AM168" s="7"/>
      <c r="AN168" s="7"/>
      <c r="AO168" s="7"/>
    </row>
    <row r="169" spans="1:57" x14ac:dyDescent="0.3">
      <c r="A169" s="553"/>
      <c r="B169" s="543"/>
      <c r="C169" s="551"/>
      <c r="D169" s="543"/>
      <c r="E169" s="551"/>
      <c r="F169" s="543"/>
      <c r="G169" s="551"/>
      <c r="H169" s="543"/>
      <c r="I169" s="551"/>
      <c r="J169" s="543"/>
      <c r="K169" s="551"/>
      <c r="L169" s="543"/>
      <c r="M169" s="551"/>
      <c r="AI169" s="560"/>
      <c r="AJ169" s="7"/>
      <c r="AK169" s="7"/>
      <c r="AL169" s="7"/>
      <c r="AM169" s="7"/>
      <c r="AN169" s="7"/>
      <c r="AO169" s="7"/>
    </row>
    <row r="170" spans="1:57" x14ac:dyDescent="0.3">
      <c r="A170" s="553"/>
      <c r="B170" s="543"/>
      <c r="C170" s="551"/>
      <c r="D170" s="543"/>
      <c r="E170" s="551"/>
      <c r="F170" s="543"/>
      <c r="G170" s="551"/>
      <c r="H170" s="543"/>
      <c r="I170" s="551"/>
      <c r="J170" s="543"/>
      <c r="K170" s="551"/>
      <c r="L170" s="543"/>
      <c r="M170" s="551"/>
    </row>
    <row r="171" spans="1:57" x14ac:dyDescent="0.3">
      <c r="A171" s="553"/>
      <c r="B171" s="559"/>
      <c r="C171" s="551"/>
      <c r="D171" s="559"/>
      <c r="E171" s="551"/>
      <c r="F171" s="559"/>
      <c r="G171" s="551"/>
      <c r="H171" s="559"/>
      <c r="I171" s="551"/>
      <c r="J171" s="559"/>
      <c r="K171" s="551"/>
      <c r="L171" s="559"/>
      <c r="M171" s="551"/>
    </row>
    <row r="172" spans="1:57" x14ac:dyDescent="0.3">
      <c r="A172" s="553"/>
      <c r="B172" s="543"/>
      <c r="C172" s="551"/>
      <c r="D172" s="543"/>
      <c r="E172" s="551"/>
      <c r="F172" s="543"/>
      <c r="G172" s="551"/>
      <c r="H172" s="543"/>
      <c r="I172" s="551"/>
      <c r="J172" s="543"/>
      <c r="K172" s="551"/>
      <c r="L172" s="543"/>
      <c r="M172" s="551"/>
    </row>
    <row r="173" spans="1:57" x14ac:dyDescent="0.3">
      <c r="A173" s="553"/>
      <c r="B173" s="559"/>
      <c r="C173" s="551"/>
      <c r="D173" s="559"/>
      <c r="E173" s="551"/>
      <c r="F173" s="559"/>
      <c r="G173" s="551"/>
      <c r="H173" s="559"/>
      <c r="I173" s="551"/>
      <c r="J173" s="559"/>
      <c r="K173" s="551"/>
      <c r="L173" s="559"/>
      <c r="M173" s="551"/>
    </row>
    <row r="174" spans="1:57" x14ac:dyDescent="0.3">
      <c r="A174" s="553"/>
      <c r="B174" s="543"/>
      <c r="C174" s="551"/>
      <c r="D174" s="543"/>
      <c r="E174" s="551"/>
      <c r="F174" s="543"/>
      <c r="G174" s="551"/>
      <c r="H174" s="543"/>
      <c r="I174" s="551"/>
      <c r="J174" s="543"/>
      <c r="K174" s="551"/>
      <c r="L174" s="543"/>
      <c r="M174" s="551"/>
    </row>
    <row r="175" spans="1:57" x14ac:dyDescent="0.3">
      <c r="A175" s="553"/>
      <c r="B175" s="543"/>
      <c r="C175" s="551"/>
      <c r="D175" s="543"/>
      <c r="E175" s="551"/>
      <c r="F175" s="543"/>
      <c r="G175" s="551"/>
      <c r="H175" s="543"/>
      <c r="I175" s="551"/>
      <c r="J175" s="543"/>
      <c r="K175" s="551"/>
      <c r="L175" s="543"/>
      <c r="M175" s="551"/>
    </row>
    <row r="176" spans="1:57" x14ac:dyDescent="0.3">
      <c r="A176" s="553"/>
      <c r="B176" s="543"/>
      <c r="C176" s="551"/>
      <c r="D176" s="543"/>
      <c r="E176" s="551"/>
      <c r="F176" s="543"/>
      <c r="G176" s="551"/>
      <c r="H176" s="543"/>
      <c r="I176" s="551"/>
      <c r="J176" s="543"/>
      <c r="K176" s="551"/>
      <c r="L176" s="543"/>
      <c r="M176" s="551"/>
    </row>
    <row r="177" spans="2:13" x14ac:dyDescent="0.3">
      <c r="B177" s="543"/>
      <c r="C177" s="551"/>
      <c r="D177" s="543"/>
      <c r="E177" s="551"/>
      <c r="F177" s="543"/>
      <c r="G177" s="551"/>
      <c r="H177" s="543"/>
      <c r="I177" s="551"/>
      <c r="J177" s="543"/>
      <c r="K177" s="551"/>
      <c r="L177" s="543"/>
      <c r="M177" s="551"/>
    </row>
    <row r="178" spans="2:13" x14ac:dyDescent="0.3">
      <c r="B178" s="543"/>
      <c r="C178" s="551"/>
      <c r="D178" s="543"/>
      <c r="E178" s="551"/>
      <c r="F178" s="543"/>
      <c r="G178" s="551"/>
      <c r="H178" s="543"/>
      <c r="I178" s="551"/>
      <c r="J178" s="543"/>
      <c r="K178" s="551"/>
      <c r="L178" s="543"/>
      <c r="M178" s="551"/>
    </row>
  </sheetData>
  <sheetCalcPr fullCalcOnLoad="1"/>
  <phoneticPr fontId="0" type="noConversion"/>
  <printOptions horizontalCentered="1"/>
  <pageMargins left="0" right="0" top="0" bottom="0" header="0" footer="0"/>
  <pageSetup scale="20" orientation="landscape" r:id="rId1"/>
  <headerFooter alignWithMargins="0">
    <oddHeader>&amp;L&amp;"Arial,Bold"&amp;20&amp;T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Button 14">
              <controlPr defaultSize="0" print="0" autoFill="0" autoPict="0" macro="[2]!GetOutages">
                <anchor moveWithCells="1" sizeWithCells="1">
                  <from>
                    <xdr:col>1</xdr:col>
                    <xdr:colOff>723900</xdr:colOff>
                    <xdr:row>0</xdr:row>
                    <xdr:rowOff>114300</xdr:rowOff>
                  </from>
                  <to>
                    <xdr:col>2</xdr:col>
                    <xdr:colOff>609600</xdr:colOff>
                    <xdr:row>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5" name="Button 17">
              <controlPr defaultSize="0" print="0" autoFill="0" autoPict="0" macro="[2]!PasteOps">
                <anchor moveWithCells="1" sizeWithCells="1">
                  <from>
                    <xdr:col>4</xdr:col>
                    <xdr:colOff>472440</xdr:colOff>
                    <xdr:row>0</xdr:row>
                    <xdr:rowOff>144780</xdr:rowOff>
                  </from>
                  <to>
                    <xdr:col>5</xdr:col>
                    <xdr:colOff>1394460</xdr:colOff>
                    <xdr:row>2</xdr:row>
                    <xdr:rowOff>441960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NWPL &amp; PGE Map</vt:lpstr>
      <vt:lpstr>OPS_SHEET NEW</vt:lpstr>
      <vt:lpstr>TCPL Map</vt:lpstr>
      <vt:lpstr>TradeOPs</vt:lpstr>
      <vt:lpstr>'NWPL &amp; PGE Map'!Print_Area</vt:lpstr>
      <vt:lpstr>'OPS_SHEET NEW'!Print_Area</vt:lpstr>
      <vt:lpstr>'TCPL Map'!Print_Area</vt:lpstr>
      <vt:lpstr>TradeOPs!Print_Area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icooke</dc:creator>
  <cp:lastModifiedBy>Havlíček Jan</cp:lastModifiedBy>
  <dcterms:created xsi:type="dcterms:W3CDTF">2001-09-04T13:50:29Z</dcterms:created>
  <dcterms:modified xsi:type="dcterms:W3CDTF">2023-09-10T15:01:28Z</dcterms:modified>
</cp:coreProperties>
</file>